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2.xml" ContentType="application/vnd.openxmlformats-officedocument.drawing+xml"/>
  <Override PartName="/xl/tables/table15.xml" ContentType="application/vnd.openxmlformats-officedocument.spreadsheetml.table+xml"/>
  <Override PartName="/xl/comments1.xml" ContentType="application/vnd.openxmlformats-officedocument.spreadsheetml.comments+xml"/>
  <Override PartName="/xl/charts/chart2.xml" ContentType="application/vnd.openxmlformats-officedocument.drawingml.chart+xml"/>
  <Override PartName="/xl/tables/table16.xml" ContentType="application/vnd.openxmlformats-officedocument.spreadsheetml.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rojects\Work Intelegence &amp; Employee monitoring system\nessovo_humanos_work_intelligence_complete_handoff\nessovo_humanos_work_intelligence_complete_handoff\01_MASTER\"/>
    </mc:Choice>
  </mc:AlternateContent>
  <xr:revisionPtr revIDLastSave="0" documentId="8_{C7528F2B-649C-4B25-8080-112893C93BA3}" xr6:coauthVersionLast="47" xr6:coauthVersionMax="47" xr10:uidLastSave="{00000000-0000-0000-0000-000000000000}"/>
  <bookViews>
    <workbookView xWindow="-103" yWindow="-103" windowWidth="33120" windowHeight="18120" activeTab="3" xr2:uid="{00000000-000D-0000-FFFF-FFFF00000000}"/>
  </bookViews>
  <sheets>
    <sheet name="Index" sheetId="1" r:id="rId1"/>
    <sheet name="Executive Charter" sheetId="2" r:id="rId2"/>
    <sheet name="Market Landscape" sheetId="3" r:id="rId3"/>
    <sheet name="GitHub OSS Scan" sheetId="4" r:id="rId4"/>
    <sheet name="Gap Matrix" sheetId="5" r:id="rId5"/>
    <sheet name="Delivery Stages" sheetId="6" r:id="rId6"/>
    <sheet name="Microservices Map" sheetId="7" r:id="rId7"/>
    <sheet name="MVP Backlog" sheetId="8" r:id="rId8"/>
    <sheet name="Event Data Model" sheetId="9" r:id="rId9"/>
    <sheet name="AI Capability System" sheetId="10" r:id="rId10"/>
    <sheet name="Governance" sheetId="11" r:id="rId11"/>
    <sheet name="Risk Register" sheetId="12" r:id="rId12"/>
    <sheet name="KPI Dashboard" sheetId="13" r:id="rId13"/>
    <sheet name="Source Register" sheetId="14" r:id="rId14"/>
    <sheet name="Master Prompts" sheetId="15" r:id="rId15"/>
    <sheet name="Foundation Dashboard" sheetId="16" r:id="rId16"/>
    <sheet name="Stage 0-1 Workplan" sheetId="17" r:id="rId17"/>
    <sheet name="Product Charter v1" sheetId="18" r:id="rId18"/>
    <sheet name="Purpose Policy Matrix" sheetId="19" r:id="rId19"/>
    <sheet name="Stakeholder RACI" sheetId="20" r:id="rId20"/>
    <sheet name="Build Buy Decisions" sheetId="21" r:id="rId21"/>
    <sheet name="Reference Architecture" sheetId="22" r:id="rId22"/>
    <sheet name="Architecture Decisions" sheetId="23" r:id="rId23"/>
    <sheet name="Stage 0-1 Gates" sheetId="24" r:id="rId24"/>
    <sheet name="Assumptions Questions" sheetId="25" r:id="rId25"/>
    <sheet name="Foundation Threats" sheetId="26" r:id="rId26"/>
    <sheet name="Pilot Definition" sheetId="27" r:id="rId27"/>
    <sheet name="Stage 2-3 Dashboard" sheetId="28" r:id="rId28"/>
    <sheet name="Ontology Overview" sheetId="29" r:id="rId29"/>
    <sheet name="Entity Dictionary" sheetId="30" r:id="rId30"/>
    <sheet name="Relationship Model" sheetId="31" r:id="rId31"/>
    <sheet name="Capability-Level Rubric" sheetId="32" r:id="rId32"/>
    <sheet name="Role Templates" sheetId="33" r:id="rId33"/>
    <sheet name="Task Contract Templates" sheetId="34" r:id="rId34"/>
    <sheet name="Evidence Scoring" sheetId="35" r:id="rId35"/>
    <sheet name="Worked Examples" sheetId="36" r:id="rId36"/>
    <sheet name="APIs and Events" sheetId="37" r:id="rId37"/>
    <sheet name="Stage 2 Backlog" sheetId="38" r:id="rId38"/>
    <sheet name="Stage 2 Risks" sheetId="39" r:id="rId39"/>
    <sheet name="Stage 2 Decisions" sheetId="40" r:id="rId40"/>
    <sheet name="Stage 2 Gate" sheetId="41" r:id="rId41"/>
    <sheet name="Stage 2 Sources" sheetId="42" r:id="rId42"/>
    <sheet name="Agent Architecture" sheetId="43" r:id="rId43"/>
    <sheet name="OS Capability Matrix" sheetId="44" r:id="rId44"/>
    <sheet name="Agent Module Specification" sheetId="45" r:id="rId45"/>
    <sheet name="Session State Machine" sheetId="46" r:id="rId46"/>
    <sheet name="Device Identity and Key Model" sheetId="47" r:id="rId47"/>
    <sheet name="Policy Bundle" sheetId="48" r:id="rId48"/>
    <sheet name="Local Storage Model" sheetId="49" r:id="rId49"/>
    <sheet name="Event and API Contracts" sheetId="50" r:id="rId50"/>
    <sheet name="Technical Spikes" sheetId="51" r:id="rId51"/>
    <sheet name="Performance Budgets" sheetId="52" r:id="rId52"/>
    <sheet name="Stage 3 Threat Model" sheetId="53" r:id="rId53"/>
    <sheet name="Test Matrix" sheetId="54" r:id="rId54"/>
    <sheet name="Recovered_Sheet1" sheetId="55" r:id="rId55"/>
    <sheet name="Stage 3 Backlog" sheetId="56" r:id="rId56"/>
    <sheet name="Stage 3 ADRs" sheetId="57" r:id="rId57"/>
    <sheet name="Stage 3 Gate" sheetId="58" r:id="rId58"/>
    <sheet name="Stage 3 Sources" sheetId="59" r:id="rId59"/>
    <sheet name="Stage 4-5 Dashboard" sheetId="60" r:id="rId60"/>
    <sheet name="Stage 4 Architecture" sheetId="61" r:id="rId61"/>
    <sheet name="Batch Contract" sheetId="62" r:id="rId62"/>
    <sheet name="Event Topics" sheetId="63" r:id="rId63"/>
    <sheet name="Evidence Storage Model" sheetId="64" r:id="rId64"/>
    <sheet name="Ingestion APIs" sheetId="65" r:id="rId65"/>
    <sheet name="Replay and Timeline Semantics" sheetId="66" r:id="rId66"/>
    <sheet name="Retention and Access Controls" sheetId="67" r:id="rId67"/>
    <sheet name="Stage 4 Backlog" sheetId="68" r:id="rId68"/>
    <sheet name="Stage 4 Risks" sheetId="69" r:id="rId69"/>
    <sheet name="Stage 4 ADRs" sheetId="70" r:id="rId70"/>
    <sheet name="Stage 4 Gate" sheetId="71" r:id="rId71"/>
    <sheet name="Stage 4 Sources" sheetId="72" r:id="rId72"/>
    <sheet name="Capture MVP Scope" sheetId="73" r:id="rId73"/>
    <sheet name="Sensor Specifications" sheetId="74" r:id="rId74"/>
    <sheet name="Visual State Model" sheetId="75" r:id="rId75"/>
    <sheet name="Input and Text Model" sheetId="76" r:id="rId76"/>
    <sheet name="Idle and Automation Model" sheetId="77" r:id="rId77"/>
    <sheet name="Privacy Redaction Tests" sheetId="78" r:id="rId78"/>
    <sheet name="Supported Environment Matrix" sheetId="79" r:id="rId79"/>
    <sheet name="Capture Event Contracts" sheetId="80" r:id="rId80"/>
    <sheet name="Stage 5 Backlog" sheetId="81" r:id="rId81"/>
    <sheet name="Stage 5 Risks" sheetId="82" r:id="rId82"/>
    <sheet name="Stage 5 ADRs" sheetId="83" r:id="rId83"/>
    <sheet name="Stage 5 Gate" sheetId="84" r:id="rId84"/>
    <sheet name="Stage 5 Sources" sheetId="85" r:id="rId85"/>
    <sheet name="Stage 6-7 Dashboard" sheetId="86" r:id="rId86"/>
    <sheet name="Semantic Adapter Architecture" sheetId="87" r:id="rId87"/>
    <sheet name="Adapter SDK Contract" sheetId="88" r:id="rId88"/>
    <sheet name="Provider Event Matrix" sheetId="89" r:id="rId89"/>
    <sheet name="Browser Adapter" sheetId="90" r:id="rId90"/>
    <sheet name="Shell and Process Adapter" sheetId="91" r:id="rId91"/>
    <sheet name="Git CI and IDE Adapters" sheetId="92" r:id="rId92"/>
    <sheet name="AI Agent Adapter Hub" sheetId="93" r:id="rId93"/>
    <sheet name="Adapter Conformance Tests" sheetId="94" r:id="rId94"/>
    <sheet name="Provenance Graph Model" sheetId="95" r:id="rId95"/>
    <sheet name="Provenance Relationship Rules" sheetId="96" r:id="rId96"/>
    <sheet name="Correlation Engine" sheetId="97" r:id="rId97"/>
    <sheet name="Work Episode Model" sheetId="98" r:id="rId98"/>
    <sheet name="Task Alignment Model" sheetId="99" r:id="rId99"/>
    <sheet name="Acceptance Criteria Engine" sheetId="100" r:id="rId100"/>
    <sheet name="Quality and Blocker Model" sheetId="101" r:id="rId101"/>
    <sheet name="Evaluator Architecture" sheetId="102" r:id="rId102"/>
    <sheet name="Evaluation Dataset" sheetId="103" r:id="rId103"/>
    <sheet name="Human Review and Correction" sheetId="104" r:id="rId104"/>
    <sheet name="Stage 6-7 APIs and Events" sheetId="105" r:id="rId105"/>
    <sheet name="Stage 6 Backlog" sheetId="106" r:id="rId106"/>
    <sheet name="Stage 7 Backlog" sheetId="107" r:id="rId107"/>
    <sheet name="Stage 6-7 Risks" sheetId="108" r:id="rId108"/>
    <sheet name="Stage 6-7 ADRs" sheetId="109" r:id="rId109"/>
    <sheet name="Stage 6 Gate" sheetId="110" r:id="rId110"/>
    <sheet name="Stage 7 Gate" sheetId="111" r:id="rId111"/>
    <sheet name="Stage 6-7 Sources" sheetId="112" r:id="rId112"/>
    <sheet name="Stage 8-9 Dashboard" sheetId="113" r:id="rId113"/>
    <sheet name="Capability Graph Architecture" sheetId="114" r:id="rId114"/>
    <sheet name="Capability Evidence Model" sheetId="115" r:id="rId115"/>
    <sheet name="Capability Scoring Model" sheetId="116" r:id="rId116"/>
    <sheet name="Claim Discrepancy Workflow" sheetId="117" r:id="rId117"/>
    <sheet name="Baseline Assessment Model" sheetId="118" r:id="rId118"/>
    <sheet name="Role Readiness Model" sheetId="119" r:id="rId119"/>
    <sheet name="Capability Review and Audit" sheetId="120" r:id="rId120"/>
    <sheet name="Growth Coach Architecture" sheetId="121" r:id="rId121"/>
    <sheet name="Coaching Modes and Triggers" sheetId="122" r:id="rId122"/>
    <sheet name="Intervention Policy" sheetId="123" r:id="rId123"/>
    <sheet name="Learning Loop Model" sheetId="124" r:id="rId124"/>
    <sheet name="Learning Artefacts" sheetId="125" r:id="rId125"/>
    <sheet name="Coaching Effectiveness Metrics" sheetId="126" r:id="rId126"/>
    <sheet name="Manager and L&amp;D Reporting" sheetId="127" r:id="rId127"/>
    <sheet name="Stage 8-9 APIs and Events" sheetId="128" r:id="rId128"/>
    <sheet name="Stage 8 Backlog" sheetId="129" r:id="rId129"/>
    <sheet name="Stage 9 Backlog" sheetId="130" r:id="rId130"/>
    <sheet name="Stage 8-9 Risks" sheetId="131" r:id="rId131"/>
    <sheet name="Stage 8-9 ADRs" sheetId="132" r:id="rId132"/>
    <sheet name="Stage 8 Gate" sheetId="133" r:id="rId133"/>
    <sheet name="Stage 9 Gate" sheetId="134" r:id="rId134"/>
    <sheet name="Stage 8-9 Sources" sheetId="135" r:id="rId135"/>
    <sheet name="Stage 10-11 Dashboard" sheetId="136" r:id="rId136"/>
    <sheet name="Experience Architecture" sheetId="137" r:id="rId137"/>
    <sheet name="Employee Workspace" sheetId="138" r:id="rId138"/>
    <sheet name="Manager Console" sheetId="139" r:id="rId139"/>
    <sheet name="Review and Governance Console" sheetId="140" r:id="rId140"/>
    <sheet name="Capability Character UX" sheetId="141" r:id="rId141"/>
    <sheet name="Evidence Timeline UX" sheetId="142" r:id="rId142"/>
    <sheet name="Coaching and Learning UX" sheetId="143" r:id="rId143"/>
    <sheet name="Notification and Interaction Mo" sheetId="144" r:id="rId144"/>
    <sheet name="Access and Privacy UX" sheetId="145" r:id="rId145"/>
    <sheet name="Reporting Read Models" sheetId="146" r:id="rId146"/>
    <sheet name="User Journeys and Acceptance Te" sheetId="147" r:id="rId147"/>
    <sheet name="Skill Forge Architecture" sheetId="148" r:id="rId148"/>
    <sheet name="Skill Observation Model" sheetId="149" r:id="rId149"/>
    <sheet name="Skill Package Contract" sheetId="150" r:id="rId150"/>
    <sheet name="Skill Lifecycle" sheetId="151" r:id="rId151"/>
    <sheet name="Skill Proposal and Evaluation" sheetId="152" r:id="rId152"/>
    <sheet name="Skill Security and Confidential" sheetId="153" r:id="rId153"/>
    <sheet name="Research and Source Governance" sheetId="154" r:id="rId154"/>
    <sheet name="Canary Promotion and Rollback" sheetId="155" r:id="rId155"/>
    <sheet name="Stage 10-11 APIs and Events" sheetId="156" r:id="rId156"/>
    <sheet name="Stage 10 Backlog" sheetId="157" r:id="rId157"/>
    <sheet name="Stage 11 Backlog" sheetId="158" r:id="rId158"/>
    <sheet name="Stage 10-11 Risks" sheetId="159" r:id="rId159"/>
    <sheet name="Stage 10-11 ADRs" sheetId="160" r:id="rId160"/>
    <sheet name="Stage 10 Gate" sheetId="161" r:id="rId161"/>
    <sheet name="Stage 11 Gate" sheetId="162" r:id="rId162"/>
    <sheet name="Stage 10-11 Sources" sheetId="163" r:id="rId163"/>
    <sheet name="AI Amendment Dashboard" sheetId="164" r:id="rId164"/>
    <sheet name="Amendment Charter" sheetId="165" r:id="rId165"/>
    <sheet name="Recommendations and Decisions" sheetId="166" r:id="rId166"/>
    <sheet name="AI System Boundary" sheetId="167" r:id="rId167"/>
    <sheet name="AI Execution Contract" sheetId="168" r:id="rId168"/>
    <sheet name="Existing Orchestrator Integrati" sheetId="169" r:id="rId169"/>
    <sheet name="Standalone Router Architecture" sheetId="170" r:id="rId170"/>
    <sheet name="Endpoint AI Runtime Broker" sheetId="171" r:id="rId171"/>
    <sheet name="Provider Connector Contract" sheetId="172" r:id="rId172"/>
    <sheet name="CLI Connector Contract" sheetId="173" r:id="rId173"/>
    <sheet name="Model Registry" sheetId="174" r:id="rId174"/>
    <sheet name="Current Provider Landscape" sheetId="175" r:id="rId175"/>
    <sheet name="Task Profile Registry" sheetId="176" r:id="rId176"/>
    <sheet name="Effort Profile Registry" sheetId="177" r:id="rId177"/>
    <sheet name="Model Qualification Lifecycle" sheetId="178" r:id="rId178"/>
    <sheet name="Model Qualification Suite" sheetId="179" r:id="rId179"/>
    <sheet name="Model-to-Task Routing" sheetId="180" r:id="rId180"/>
    <sheet name="Fallback and Failure Policy" sheetId="181" r:id="rId181"/>
    <sheet name="Credential and Identity Model" sheetId="182" r:id="rId182"/>
    <sheet name="Data Residency and Provider Con" sheetId="183" r:id="rId183"/>
    <sheet name="AI Cost and Capacity" sheetId="184" r:id="rId184"/>
    <sheet name="Model Provider and CLI Drift" sheetId="185" r:id="rId185"/>
    <sheet name="Hybrid Routing Test Matrix" sheetId="186" r:id="rId186"/>
    <sheet name="Cross-Stage Change Traceability" sheetId="187" r:id="rId187"/>
    <sheet name="AI Amendment Backlog" sheetId="188" r:id="rId188"/>
    <sheet name="AI Amendment Risks" sheetId="189" r:id="rId189"/>
    <sheet name="AI Amendment ADRs" sheetId="190" r:id="rId190"/>
    <sheet name="AI Amendment Gate" sheetId="191" r:id="rId191"/>
    <sheet name="AI Amendment Sources" sheetId="192" r:id="rId192"/>
    <sheet name="Stage 12 Dashboard" sheetId="193" r:id="rId193"/>
    <sheet name="Development AI Workflow" sheetId="194" r:id="rId194"/>
    <sheet name="Claude-Codex Review Protocol" sheetId="195" r:id="rId195"/>
    <sheet name="Stage 12 Control Traceability" sheetId="196" r:id="rId196"/>
    <sheet name="Release Candidate and Configura" sheetId="197" r:id="rId197"/>
    <sheet name="AI System Boundary Validation" sheetId="198" r:id="rId198"/>
    <sheet name="Existing Orchestrator Gap and I" sheetId="199" r:id="rId199"/>
    <sheet name="Standalone Router Validation" sheetId="200" r:id="rId200"/>
    <sheet name="Endpoint AI Runtime Broker Vali" sheetId="201" r:id="rId201"/>
    <sheet name="AI Provider and Execution Mode " sheetId="202" r:id="rId202"/>
    <sheet name="Provider and CLI Connector Resu" sheetId="203" r:id="rId203"/>
    <sheet name="Model Deployment Registry" sheetId="204" r:id="rId204"/>
    <sheet name="Task and Effort Profile Approva" sheetId="205" r:id="rId205"/>
    <sheet name="Model Qualification Runs" sheetId="206" r:id="rId206"/>
    <sheet name="Model Qualification Results" sheetId="207" r:id="rId207"/>
    <sheet name="Model-to-Task Routing Results" sheetId="208" r:id="rId208"/>
    <sheet name="Fallback and Failure Validation" sheetId="209" r:id="rId209"/>
    <sheet name="AI Credential and Identity Test" sheetId="210" r:id="rId210"/>
    <sheet name="AI Data Residency and Provider " sheetId="211" r:id="rId211"/>
    <sheet name="Model Provider Runtime and CLI " sheetId="212" r:id="rId212"/>
    <sheet name="AI Cost and Capacity Model" sheetId="213" r:id="rId213"/>
    <sheet name="Hybrid and No-AI Test Results" sheetId="214" r:id="rId214"/>
    <sheet name="Security Hardening Plan" sheetId="215" r:id="rId215"/>
    <sheet name="Penetration and Red-Team Findin" sheetId="216" r:id="rId216"/>
    <sheet name="Privacy and DPIA Closure" sheetId="217" r:id="rId217"/>
    <sheet name="Legal and Worker Consultation" sheetId="218" r:id="rId218"/>
    <sheet name="Endpoint Performance and Compat" sheetId="219" r:id="rId219"/>
    <sheet name="Data Reliability and Disaster R" sheetId="220" r:id="rId220"/>
    <sheet name="AI and Evaluator Evaluation" sheetId="221" r:id="rId221"/>
    <sheet name="Fairness and Accessibility Eval" sheetId="222" r:id="rId222"/>
    <sheet name="User Journey Validation" sheetId="223" r:id="rId223"/>
    <sheet name="Operational Support Readiness" sheetId="224" r:id="rId224"/>
    <sheet name="Incident and Stop Controls" sheetId="225" r:id="rId225"/>
    <sheet name="Pilot Protocol" sheetId="226" r:id="rId226"/>
    <sheet name="Pilot Cohort and Task Matrix" sheetId="227" r:id="rId227"/>
    <sheet name="Pilot Metrics and Thresholds" sheetId="228" r:id="rId228"/>
    <sheet name="Pilot Experiments" sheetId="229" r:id="rId229"/>
    <sheet name="Participant Rights and Support" sheetId="230" r:id="rId230"/>
    <sheet name="Pilot Issues and Decisions" sheetId="231" r:id="rId231"/>
    <sheet name="Pilot Results" sheetId="232" r:id="rId232"/>
    <sheet name="Rollout Options and Decision Ma" sheetId="233" r:id="rId233"/>
    <sheet name="Stage 12 Backlog" sheetId="234" r:id="rId234"/>
    <sheet name="Stage 12 Risks" sheetId="235" r:id="rId235"/>
    <sheet name="Stage 12 ADRs" sheetId="236" r:id="rId236"/>
    <sheet name="Stage 12A Hardening Gate" sheetId="237" r:id="rId237"/>
    <sheet name="Stage 12B Pilot and Rollout Gat" sheetId="238" r:id="rId238"/>
    <sheet name="Stage 12 Sources" sheetId="239" r:id="rId239"/>
    <sheet name="Final Programme Closeout" sheetId="240" r:id="rId240"/>
    <sheet name="Stage 12A Repo Assessment" sheetId="241" r:id="rId241"/>
    <sheet name="AI Execution Service Audit" sheetId="242" r:id="rId242"/>
    <sheet name="Development AI Readiness" sheetId="243" r:id="rId243"/>
    <sheet name="Stage 12A Remediation Sequence" sheetId="244" r:id="rId244"/>
    <sheet name="Repository Evidence Register" sheetId="245" r:id="rId245"/>
    <sheet name="START HERE" sheetId="246" r:id="rId246"/>
    <sheet name="AI Coding Handoff" sheetId="247" r:id="rId247"/>
    <sheet name="Validation Summary" sheetId="248" r:id="rId24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25" l="1"/>
  <c r="K43" i="25"/>
  <c r="K42" i="25"/>
  <c r="K41" i="25"/>
  <c r="K40" i="25"/>
  <c r="K39" i="25"/>
  <c r="K38" i="25"/>
  <c r="K37" i="25"/>
  <c r="K36" i="25"/>
  <c r="K35" i="25"/>
  <c r="K34" i="25"/>
  <c r="K33" i="25"/>
  <c r="K32" i="25"/>
  <c r="K31" i="25"/>
  <c r="K30" i="25"/>
  <c r="K29" i="25"/>
  <c r="K28" i="25"/>
  <c r="K27" i="25"/>
  <c r="K26" i="25"/>
  <c r="K25" i="25"/>
  <c r="K24" i="25"/>
  <c r="K23" i="25"/>
  <c r="K22" i="25"/>
  <c r="K21" i="25"/>
  <c r="K20" i="25"/>
  <c r="K19" i="25"/>
  <c r="K18" i="25"/>
  <c r="K17" i="25"/>
  <c r="K16" i="25"/>
  <c r="K15" i="25"/>
  <c r="K14" i="25"/>
  <c r="K13" i="25"/>
  <c r="K12" i="25"/>
  <c r="K11" i="25"/>
  <c r="K10" i="25"/>
  <c r="K9" i="25"/>
  <c r="K8" i="25"/>
  <c r="K7" i="25"/>
  <c r="K6" i="25"/>
  <c r="K5" i="25"/>
  <c r="B9" i="13"/>
  <c r="B8" i="13"/>
  <c r="B7" i="13"/>
  <c r="B6" i="13"/>
  <c r="B5" i="13"/>
  <c r="M18" i="6"/>
  <c r="L18" i="6" s="1"/>
  <c r="B17" i="136"/>
  <c r="B11" i="246"/>
  <c r="B6" i="246"/>
  <c r="B13" i="241"/>
  <c r="B8" i="246" s="1"/>
  <c r="B12" i="241"/>
  <c r="B11" i="241"/>
  <c r="B10" i="241"/>
  <c r="B9" i="241"/>
  <c r="B8" i="241"/>
  <c r="E92" i="13" s="1"/>
  <c r="B7" i="241"/>
  <c r="E91" i="13" s="1"/>
  <c r="B6" i="241"/>
  <c r="B5" i="241"/>
  <c r="E90" i="13" s="1"/>
  <c r="H20" i="238"/>
  <c r="H19" i="238"/>
  <c r="H18" i="238"/>
  <c r="H17" i="238"/>
  <c r="H16" i="238"/>
  <c r="H15" i="238"/>
  <c r="H14" i="238"/>
  <c r="H13" i="238"/>
  <c r="H12" i="238"/>
  <c r="H11" i="238"/>
  <c r="H10" i="238"/>
  <c r="H9" i="238"/>
  <c r="M8" i="238"/>
  <c r="H8" i="238"/>
  <c r="M7" i="238"/>
  <c r="H7" i="238"/>
  <c r="H6" i="238"/>
  <c r="M5" i="238"/>
  <c r="B7" i="193" s="1"/>
  <c r="H5" i="238"/>
  <c r="H22" i="237"/>
  <c r="H21" i="237"/>
  <c r="H20" i="237"/>
  <c r="H19" i="237"/>
  <c r="H18" i="237"/>
  <c r="H17" i="237"/>
  <c r="H16" i="237"/>
  <c r="H15" i="237"/>
  <c r="H14" i="237"/>
  <c r="H13" i="237"/>
  <c r="H12" i="237"/>
  <c r="H11" i="237"/>
  <c r="H10" i="237"/>
  <c r="H9" i="237"/>
  <c r="M8" i="237"/>
  <c r="E94" i="13" s="1"/>
  <c r="H8" i="237"/>
  <c r="M7" i="237"/>
  <c r="H7" i="237"/>
  <c r="H6" i="237"/>
  <c r="M5" i="237"/>
  <c r="B7" i="240" s="1"/>
  <c r="H5" i="237"/>
  <c r="F26" i="235"/>
  <c r="F25" i="235"/>
  <c r="F24" i="235"/>
  <c r="F23" i="235"/>
  <c r="F22" i="235"/>
  <c r="F21" i="235"/>
  <c r="F20" i="235"/>
  <c r="F19" i="235"/>
  <c r="F18" i="235"/>
  <c r="F17" i="235"/>
  <c r="F16" i="235"/>
  <c r="F15" i="235"/>
  <c r="F14" i="235"/>
  <c r="F13" i="235"/>
  <c r="F12" i="235"/>
  <c r="F11" i="235"/>
  <c r="F10" i="235"/>
  <c r="F9" i="235"/>
  <c r="F8" i="235"/>
  <c r="F7" i="235"/>
  <c r="F6" i="235"/>
  <c r="F5" i="235"/>
  <c r="J39" i="234"/>
  <c r="J38" i="234"/>
  <c r="J37" i="234"/>
  <c r="J36" i="234"/>
  <c r="J35" i="234"/>
  <c r="J34" i="234"/>
  <c r="J33" i="234"/>
  <c r="J32" i="234"/>
  <c r="J31" i="234"/>
  <c r="J30" i="234"/>
  <c r="J29" i="234"/>
  <c r="J28" i="234"/>
  <c r="J27" i="234"/>
  <c r="J26" i="234"/>
  <c r="J25" i="234"/>
  <c r="J24" i="234"/>
  <c r="J23" i="234"/>
  <c r="J22" i="234"/>
  <c r="J21" i="234"/>
  <c r="J20" i="234"/>
  <c r="J19" i="234"/>
  <c r="J18" i="234"/>
  <c r="J17" i="234"/>
  <c r="J16" i="234"/>
  <c r="J15" i="234"/>
  <c r="J14" i="234"/>
  <c r="J13" i="234"/>
  <c r="J12" i="234"/>
  <c r="J11" i="234"/>
  <c r="J10" i="234"/>
  <c r="J9" i="234"/>
  <c r="J8" i="234"/>
  <c r="J7" i="234"/>
  <c r="J6" i="234"/>
  <c r="J5" i="234"/>
  <c r="L29" i="228"/>
  <c r="L28" i="228"/>
  <c r="L27" i="228"/>
  <c r="L26" i="228"/>
  <c r="L25" i="228"/>
  <c r="L24" i="228"/>
  <c r="L23" i="228"/>
  <c r="L22" i="228"/>
  <c r="L21" i="228"/>
  <c r="L20" i="228"/>
  <c r="L19" i="228"/>
  <c r="L18" i="228"/>
  <c r="L17" i="228"/>
  <c r="L16" i="228"/>
  <c r="L15" i="228"/>
  <c r="L14" i="228"/>
  <c r="L13" i="228"/>
  <c r="L12" i="228"/>
  <c r="L11" i="228"/>
  <c r="L10" i="228"/>
  <c r="L9" i="228"/>
  <c r="L8" i="228"/>
  <c r="L7" i="228"/>
  <c r="L6" i="228"/>
  <c r="L5" i="228"/>
  <c r="F13" i="213"/>
  <c r="F12" i="213"/>
  <c r="F11" i="213"/>
  <c r="F10" i="213"/>
  <c r="F9" i="213"/>
  <c r="F8" i="213"/>
  <c r="F7" i="213"/>
  <c r="F6" i="213"/>
  <c r="F5" i="213"/>
  <c r="B17" i="193"/>
  <c r="B15" i="193"/>
  <c r="B14" i="193"/>
  <c r="B13" i="193"/>
  <c r="E85" i="13" s="1"/>
  <c r="B12" i="193"/>
  <c r="B10" i="193"/>
  <c r="G22" i="191"/>
  <c r="G21" i="191"/>
  <c r="G20" i="191"/>
  <c r="G19" i="191"/>
  <c r="G18" i="191"/>
  <c r="G17" i="191"/>
  <c r="G16" i="191"/>
  <c r="G15" i="191"/>
  <c r="G14" i="191"/>
  <c r="G13" i="191"/>
  <c r="G12" i="191"/>
  <c r="G11" i="191"/>
  <c r="G10" i="191"/>
  <c r="G9" i="191"/>
  <c r="G8" i="191"/>
  <c r="L7" i="191"/>
  <c r="B8" i="164" s="1"/>
  <c r="G7" i="191"/>
  <c r="L6" i="191"/>
  <c r="B7" i="164" s="1"/>
  <c r="G6" i="191"/>
  <c r="G5" i="191"/>
  <c r="F26" i="189"/>
  <c r="F25" i="189"/>
  <c r="F24" i="189"/>
  <c r="F23" i="189"/>
  <c r="F22" i="189"/>
  <c r="F21" i="189"/>
  <c r="F20" i="189"/>
  <c r="F19" i="189"/>
  <c r="F18" i="189"/>
  <c r="F17" i="189"/>
  <c r="F16" i="189"/>
  <c r="F15" i="189"/>
  <c r="F14" i="189"/>
  <c r="F13" i="189"/>
  <c r="F12" i="189"/>
  <c r="F11" i="189"/>
  <c r="F10" i="189"/>
  <c r="F9" i="189"/>
  <c r="F8" i="189"/>
  <c r="F7" i="189"/>
  <c r="F6" i="189"/>
  <c r="F5" i="189"/>
  <c r="J26" i="188"/>
  <c r="J25" i="188"/>
  <c r="J24" i="188"/>
  <c r="J23" i="188"/>
  <c r="J22" i="188"/>
  <c r="J21" i="188"/>
  <c r="J20" i="188"/>
  <c r="J19" i="188"/>
  <c r="J18" i="188"/>
  <c r="J17" i="188"/>
  <c r="J16" i="188"/>
  <c r="J15" i="188"/>
  <c r="J14" i="188"/>
  <c r="J13" i="188"/>
  <c r="J12" i="188"/>
  <c r="J11" i="188"/>
  <c r="J10" i="188"/>
  <c r="J9" i="188"/>
  <c r="J8" i="188"/>
  <c r="J7" i="188"/>
  <c r="J6" i="188"/>
  <c r="J5" i="188"/>
  <c r="F12" i="184"/>
  <c r="G12" i="184" s="1"/>
  <c r="F11" i="184"/>
  <c r="G11" i="184" s="1"/>
  <c r="F10" i="184"/>
  <c r="G10" i="184" s="1"/>
  <c r="F9" i="184"/>
  <c r="G9" i="184" s="1"/>
  <c r="F8" i="184"/>
  <c r="G8" i="184" s="1"/>
  <c r="F7" i="184"/>
  <c r="G7" i="184" s="1"/>
  <c r="F6" i="184"/>
  <c r="G6" i="184" s="1"/>
  <c r="F5" i="184"/>
  <c r="G5" i="184" s="1"/>
  <c r="B18" i="164"/>
  <c r="B17" i="164"/>
  <c r="B16" i="164"/>
  <c r="B15" i="164"/>
  <c r="B14" i="164"/>
  <c r="E75" i="13" s="1"/>
  <c r="B13" i="164"/>
  <c r="E74" i="13" s="1"/>
  <c r="B12" i="164"/>
  <c r="B11" i="164"/>
  <c r="E73" i="13" s="1"/>
  <c r="B9" i="164"/>
  <c r="G22" i="162"/>
  <c r="G21" i="162"/>
  <c r="G20" i="162"/>
  <c r="G19" i="162"/>
  <c r="G18" i="162"/>
  <c r="G17" i="162"/>
  <c r="G16" i="162"/>
  <c r="G15" i="162"/>
  <c r="G14" i="162"/>
  <c r="G13" i="162"/>
  <c r="G12" i="162"/>
  <c r="G11" i="162"/>
  <c r="G10" i="162"/>
  <c r="G9" i="162"/>
  <c r="G8" i="162"/>
  <c r="L7" i="162"/>
  <c r="G7" i="162"/>
  <c r="L6" i="162"/>
  <c r="B10" i="136" s="1"/>
  <c r="G6" i="162"/>
  <c r="G5" i="162"/>
  <c r="G22" i="161"/>
  <c r="G21" i="161"/>
  <c r="G20" i="161"/>
  <c r="G19" i="161"/>
  <c r="G18" i="161"/>
  <c r="G17" i="161"/>
  <c r="G16" i="161"/>
  <c r="G15" i="161"/>
  <c r="G14" i="161"/>
  <c r="G13" i="161"/>
  <c r="G12" i="161"/>
  <c r="G11" i="161"/>
  <c r="G10" i="161"/>
  <c r="G9" i="161"/>
  <c r="G8" i="161"/>
  <c r="L7" i="161"/>
  <c r="G7" i="161"/>
  <c r="L6" i="161"/>
  <c r="B9" i="136" s="1"/>
  <c r="G6" i="161"/>
  <c r="G5" i="161"/>
  <c r="F34" i="159"/>
  <c r="F33" i="159"/>
  <c r="F32" i="159"/>
  <c r="F31" i="159"/>
  <c r="F30" i="159"/>
  <c r="F29" i="159"/>
  <c r="F28" i="159"/>
  <c r="F27" i="159"/>
  <c r="F26" i="159"/>
  <c r="F25" i="159"/>
  <c r="F24" i="159"/>
  <c r="F23" i="159"/>
  <c r="F22" i="159"/>
  <c r="F21" i="159"/>
  <c r="F20" i="159"/>
  <c r="F19" i="159"/>
  <c r="F18" i="159"/>
  <c r="F17" i="159"/>
  <c r="F16" i="159"/>
  <c r="F15" i="159"/>
  <c r="F14" i="159"/>
  <c r="F13" i="159"/>
  <c r="F12" i="159"/>
  <c r="F11" i="159"/>
  <c r="F10" i="159"/>
  <c r="F9" i="159"/>
  <c r="F8" i="159"/>
  <c r="F7" i="159"/>
  <c r="F6" i="159"/>
  <c r="F5" i="159"/>
  <c r="J28" i="158"/>
  <c r="J27" i="158"/>
  <c r="J26" i="158"/>
  <c r="J25" i="158"/>
  <c r="J24" i="158"/>
  <c r="J23" i="158"/>
  <c r="J22" i="158"/>
  <c r="J21" i="158"/>
  <c r="J20" i="158"/>
  <c r="J19" i="158"/>
  <c r="J18" i="158"/>
  <c r="J17" i="158"/>
  <c r="J16" i="158"/>
  <c r="J15" i="158"/>
  <c r="J14" i="158"/>
  <c r="J13" i="158"/>
  <c r="J12" i="158"/>
  <c r="J11" i="158"/>
  <c r="J10" i="158"/>
  <c r="J9" i="158"/>
  <c r="J8" i="158"/>
  <c r="J7" i="158"/>
  <c r="J6" i="158"/>
  <c r="J5" i="158"/>
  <c r="J26" i="157"/>
  <c r="J25" i="157"/>
  <c r="J24" i="157"/>
  <c r="J23" i="157"/>
  <c r="J22" i="157"/>
  <c r="J21" i="157"/>
  <c r="J20" i="157"/>
  <c r="J19" i="157"/>
  <c r="J18" i="157"/>
  <c r="J17" i="157"/>
  <c r="J16" i="157"/>
  <c r="J15" i="157"/>
  <c r="J14" i="157"/>
  <c r="J13" i="157"/>
  <c r="J12" i="157"/>
  <c r="J11" i="157"/>
  <c r="J10" i="157"/>
  <c r="J9" i="157"/>
  <c r="J8" i="157"/>
  <c r="J7" i="157"/>
  <c r="J6" i="157"/>
  <c r="J5" i="157"/>
  <c r="B22" i="136"/>
  <c r="B21" i="136"/>
  <c r="B20" i="136"/>
  <c r="B19" i="136"/>
  <c r="B18" i="136"/>
  <c r="B16" i="136"/>
  <c r="B15" i="136"/>
  <c r="B14" i="136"/>
  <c r="B13" i="136"/>
  <c r="B12" i="136"/>
  <c r="E65" i="13" s="1"/>
  <c r="B11" i="136"/>
  <c r="G18" i="134"/>
  <c r="G17" i="134"/>
  <c r="G16" i="134"/>
  <c r="G15" i="134"/>
  <c r="G14" i="134"/>
  <c r="G13" i="134"/>
  <c r="G12" i="134"/>
  <c r="G11" i="134"/>
  <c r="G10" i="134"/>
  <c r="G9" i="134"/>
  <c r="G8" i="134"/>
  <c r="L7" i="134"/>
  <c r="G7" i="134"/>
  <c r="L6" i="134"/>
  <c r="B10" i="113" s="1"/>
  <c r="G6" i="134"/>
  <c r="G5" i="134"/>
  <c r="G18" i="133"/>
  <c r="G17" i="133"/>
  <c r="G16" i="133"/>
  <c r="G15" i="133"/>
  <c r="G14" i="133"/>
  <c r="G13" i="133"/>
  <c r="G12" i="133"/>
  <c r="G11" i="133"/>
  <c r="G10" i="133"/>
  <c r="G9" i="133"/>
  <c r="G8" i="133"/>
  <c r="L7" i="133"/>
  <c r="G7" i="133"/>
  <c r="L6" i="133"/>
  <c r="B9" i="113" s="1"/>
  <c r="G6" i="133"/>
  <c r="G5" i="133"/>
  <c r="F25" i="131"/>
  <c r="F24" i="131"/>
  <c r="F23" i="131"/>
  <c r="F22" i="131"/>
  <c r="F21" i="131"/>
  <c r="F20" i="131"/>
  <c r="F19" i="131"/>
  <c r="F18" i="131"/>
  <c r="F17" i="131"/>
  <c r="F16" i="131"/>
  <c r="F15" i="131"/>
  <c r="F14" i="131"/>
  <c r="F13" i="131"/>
  <c r="F12" i="131"/>
  <c r="F11" i="131"/>
  <c r="F10" i="131"/>
  <c r="F9" i="131"/>
  <c r="F8" i="131"/>
  <c r="F7" i="131"/>
  <c r="F6" i="131"/>
  <c r="F5" i="131"/>
  <c r="J23" i="130"/>
  <c r="J22" i="130"/>
  <c r="J21" i="130"/>
  <c r="J20" i="130"/>
  <c r="J19" i="130"/>
  <c r="J18" i="130"/>
  <c r="J17" i="130"/>
  <c r="J16" i="130"/>
  <c r="J15" i="130"/>
  <c r="J14" i="130"/>
  <c r="J13" i="130"/>
  <c r="J12" i="130"/>
  <c r="J11" i="130"/>
  <c r="J10" i="130"/>
  <c r="J9" i="130"/>
  <c r="J8" i="130"/>
  <c r="J7" i="130"/>
  <c r="J6" i="130"/>
  <c r="J5" i="130"/>
  <c r="J21" i="129"/>
  <c r="J20" i="129"/>
  <c r="J19" i="129"/>
  <c r="J18" i="129"/>
  <c r="J17" i="129"/>
  <c r="J16" i="129"/>
  <c r="J15" i="129"/>
  <c r="J14" i="129"/>
  <c r="J13" i="129"/>
  <c r="J12" i="129"/>
  <c r="J11" i="129"/>
  <c r="J10" i="129"/>
  <c r="J9" i="129"/>
  <c r="J8" i="129"/>
  <c r="J7" i="129"/>
  <c r="J6" i="129"/>
  <c r="J5" i="129"/>
  <c r="B18" i="113"/>
  <c r="E57" i="13" s="1"/>
  <c r="B17" i="113"/>
  <c r="B16" i="113"/>
  <c r="B15" i="113"/>
  <c r="B14" i="113"/>
  <c r="B13" i="113"/>
  <c r="B12" i="113"/>
  <c r="E56" i="13" s="1"/>
  <c r="B11" i="113"/>
  <c r="G16" i="111"/>
  <c r="G15" i="111"/>
  <c r="G14" i="111"/>
  <c r="G13" i="111"/>
  <c r="G12" i="111"/>
  <c r="G11" i="111"/>
  <c r="G10" i="111"/>
  <c r="G9" i="111"/>
  <c r="G8" i="111"/>
  <c r="L7" i="111"/>
  <c r="G7" i="111"/>
  <c r="L6" i="111"/>
  <c r="B10" i="86" s="1"/>
  <c r="G6" i="111"/>
  <c r="G5" i="111"/>
  <c r="G14" i="110"/>
  <c r="G13" i="110"/>
  <c r="G12" i="110"/>
  <c r="G11" i="110"/>
  <c r="G10" i="110"/>
  <c r="G9" i="110"/>
  <c r="G8" i="110"/>
  <c r="L7" i="110"/>
  <c r="G7" i="110"/>
  <c r="L6" i="110"/>
  <c r="B9" i="86" s="1"/>
  <c r="G6" i="110"/>
  <c r="G5" i="110"/>
  <c r="F19" i="108"/>
  <c r="F18" i="108"/>
  <c r="F17" i="108"/>
  <c r="F16" i="108"/>
  <c r="F15" i="108"/>
  <c r="F14" i="108"/>
  <c r="F13" i="108"/>
  <c r="F12" i="108"/>
  <c r="F11" i="108"/>
  <c r="F10" i="108"/>
  <c r="F9" i="108"/>
  <c r="F8" i="108"/>
  <c r="F7" i="108"/>
  <c r="F6" i="108"/>
  <c r="F5" i="108"/>
  <c r="J18" i="107"/>
  <c r="J17" i="107"/>
  <c r="J16" i="107"/>
  <c r="J15" i="107"/>
  <c r="J14" i="107"/>
  <c r="J13" i="107"/>
  <c r="J12" i="107"/>
  <c r="J11" i="107"/>
  <c r="J10" i="107"/>
  <c r="J9" i="107"/>
  <c r="J8" i="107"/>
  <c r="J7" i="107"/>
  <c r="J6" i="107"/>
  <c r="J5" i="107"/>
  <c r="J16" i="106"/>
  <c r="J15" i="106"/>
  <c r="J14" i="106"/>
  <c r="J13" i="106"/>
  <c r="J12" i="106"/>
  <c r="J11" i="106"/>
  <c r="J10" i="106"/>
  <c r="J9" i="106"/>
  <c r="J8" i="106"/>
  <c r="J7" i="106"/>
  <c r="J6" i="106"/>
  <c r="J5" i="106"/>
  <c r="B16" i="86"/>
  <c r="B15" i="86"/>
  <c r="E48" i="13" s="1"/>
  <c r="B14" i="86"/>
  <c r="B13" i="86"/>
  <c r="B12" i="86"/>
  <c r="E47" i="13" s="1"/>
  <c r="B11" i="86"/>
  <c r="G20" i="84"/>
  <c r="G19" i="84"/>
  <c r="G18" i="84"/>
  <c r="G17" i="84"/>
  <c r="G16" i="84"/>
  <c r="G15" i="84"/>
  <c r="G14" i="84"/>
  <c r="G13" i="84"/>
  <c r="G12" i="84"/>
  <c r="G11" i="84"/>
  <c r="G10" i="84"/>
  <c r="G9" i="84"/>
  <c r="G8" i="84"/>
  <c r="L7" i="84"/>
  <c r="G7" i="84"/>
  <c r="L6" i="84"/>
  <c r="B10" i="60" s="1"/>
  <c r="G6" i="84"/>
  <c r="G5" i="84"/>
  <c r="F18" i="82"/>
  <c r="F17" i="82"/>
  <c r="F16" i="82"/>
  <c r="F15" i="82"/>
  <c r="F14" i="82"/>
  <c r="F13" i="82"/>
  <c r="F12" i="82"/>
  <c r="F11" i="82"/>
  <c r="F10" i="82"/>
  <c r="F9" i="82"/>
  <c r="F8" i="82"/>
  <c r="F7" i="82"/>
  <c r="F6" i="82"/>
  <c r="F5" i="82"/>
  <c r="J24" i="81"/>
  <c r="J23" i="81"/>
  <c r="J22" i="81"/>
  <c r="J21" i="81"/>
  <c r="J20" i="81"/>
  <c r="J19" i="81"/>
  <c r="J18" i="81"/>
  <c r="J17" i="81"/>
  <c r="J16" i="81"/>
  <c r="J15" i="81"/>
  <c r="J14" i="81"/>
  <c r="J13" i="81"/>
  <c r="J12" i="81"/>
  <c r="J11" i="81"/>
  <c r="J10" i="81"/>
  <c r="J9" i="81"/>
  <c r="J8" i="81"/>
  <c r="J7" i="81"/>
  <c r="J6" i="81"/>
  <c r="J5" i="81"/>
  <c r="G19" i="71"/>
  <c r="G18" i="71"/>
  <c r="G17" i="71"/>
  <c r="G16" i="71"/>
  <c r="G15" i="71"/>
  <c r="G14" i="71"/>
  <c r="G13" i="71"/>
  <c r="G12" i="71"/>
  <c r="G11" i="71"/>
  <c r="G10" i="71"/>
  <c r="G9" i="71"/>
  <c r="G8" i="71"/>
  <c r="L7" i="71"/>
  <c r="G7" i="71"/>
  <c r="L6" i="71"/>
  <c r="B9" i="60" s="1"/>
  <c r="G6" i="71"/>
  <c r="G5" i="71"/>
  <c r="F16" i="69"/>
  <c r="F15" i="69"/>
  <c r="F14" i="69"/>
  <c r="F13" i="69"/>
  <c r="F12" i="69"/>
  <c r="F11" i="69"/>
  <c r="F10" i="69"/>
  <c r="F9" i="69"/>
  <c r="F8" i="69"/>
  <c r="F7" i="69"/>
  <c r="F6" i="69"/>
  <c r="F5" i="69"/>
  <c r="J22" i="68"/>
  <c r="J21" i="68"/>
  <c r="J20" i="68"/>
  <c r="J19" i="68"/>
  <c r="J18" i="68"/>
  <c r="J17" i="68"/>
  <c r="J16" i="68"/>
  <c r="J15" i="68"/>
  <c r="J14" i="68"/>
  <c r="J13" i="68"/>
  <c r="J12" i="68"/>
  <c r="J11" i="68"/>
  <c r="J10" i="68"/>
  <c r="J9" i="68"/>
  <c r="J8" i="68"/>
  <c r="J7" i="68"/>
  <c r="J6" i="68"/>
  <c r="J5" i="68"/>
  <c r="B16" i="60"/>
  <c r="B15" i="60"/>
  <c r="B14" i="60"/>
  <c r="E39" i="13" s="1"/>
  <c r="B13" i="60"/>
  <c r="E38" i="13" s="1"/>
  <c r="B12" i="60"/>
  <c r="B11" i="60"/>
  <c r="G19" i="58"/>
  <c r="G18" i="58"/>
  <c r="G17" i="58"/>
  <c r="G16" i="58"/>
  <c r="G15" i="58"/>
  <c r="G14" i="58"/>
  <c r="G13" i="58"/>
  <c r="G12" i="58"/>
  <c r="G11" i="58"/>
  <c r="G10" i="58"/>
  <c r="G9" i="58"/>
  <c r="L8" i="58"/>
  <c r="G8" i="58"/>
  <c r="L7" i="58"/>
  <c r="G7" i="58"/>
  <c r="L6" i="58"/>
  <c r="B10" i="28" s="1"/>
  <c r="G6" i="58"/>
  <c r="G5" i="58"/>
  <c r="J20" i="56"/>
  <c r="J19" i="56"/>
  <c r="J18" i="56"/>
  <c r="J17" i="56"/>
  <c r="J16" i="56"/>
  <c r="J15" i="56"/>
  <c r="J14" i="56"/>
  <c r="J13" i="56"/>
  <c r="J12" i="56"/>
  <c r="J11" i="56"/>
  <c r="J10" i="56"/>
  <c r="J9" i="56"/>
  <c r="J8" i="56"/>
  <c r="J7" i="56"/>
  <c r="J6" i="56"/>
  <c r="J5" i="56"/>
  <c r="F18" i="53"/>
  <c r="F17" i="53"/>
  <c r="F16" i="53"/>
  <c r="F15" i="53"/>
  <c r="F14" i="53"/>
  <c r="F13" i="53"/>
  <c r="F12" i="53"/>
  <c r="F11" i="53"/>
  <c r="F10" i="53"/>
  <c r="F9" i="53"/>
  <c r="F8" i="53"/>
  <c r="F7" i="53"/>
  <c r="F6" i="53"/>
  <c r="F5" i="53"/>
  <c r="G18" i="41"/>
  <c r="G17" i="41"/>
  <c r="G16" i="41"/>
  <c r="G15" i="41"/>
  <c r="G14" i="41"/>
  <c r="G13" i="41"/>
  <c r="G12" i="41"/>
  <c r="G11" i="41"/>
  <c r="G10" i="41"/>
  <c r="G9" i="41"/>
  <c r="L8" i="41"/>
  <c r="G8" i="41"/>
  <c r="L7" i="41"/>
  <c r="G7" i="41"/>
  <c r="L6" i="41"/>
  <c r="B9" i="28" s="1"/>
  <c r="G6" i="41"/>
  <c r="G5" i="41"/>
  <c r="F12" i="39"/>
  <c r="F11" i="39"/>
  <c r="F10" i="39"/>
  <c r="F9" i="39"/>
  <c r="F8" i="39"/>
  <c r="F7" i="39"/>
  <c r="F6" i="39"/>
  <c r="F5" i="39"/>
  <c r="J18" i="38"/>
  <c r="J17" i="38"/>
  <c r="J16" i="38"/>
  <c r="J15" i="38"/>
  <c r="J14" i="38"/>
  <c r="J13" i="38"/>
  <c r="J12" i="38"/>
  <c r="J11" i="38"/>
  <c r="J10" i="38"/>
  <c r="J9" i="38"/>
  <c r="J8" i="38"/>
  <c r="J7" i="38"/>
  <c r="J6" i="38"/>
  <c r="J5" i="38"/>
  <c r="B16" i="28"/>
  <c r="B15" i="28"/>
  <c r="B14" i="28"/>
  <c r="E30" i="13" s="1"/>
  <c r="B13" i="28"/>
  <c r="E29" i="13" s="1"/>
  <c r="B12" i="28"/>
  <c r="B11" i="28"/>
  <c r="K34" i="26"/>
  <c r="G34" i="26"/>
  <c r="K33" i="26"/>
  <c r="G33" i="26"/>
  <c r="K32" i="26"/>
  <c r="G32" i="26"/>
  <c r="K31" i="26"/>
  <c r="G31" i="26"/>
  <c r="K30" i="26"/>
  <c r="G30" i="26"/>
  <c r="K29" i="26"/>
  <c r="G29" i="26"/>
  <c r="K28" i="26"/>
  <c r="G28" i="26"/>
  <c r="K27" i="26"/>
  <c r="G27" i="26"/>
  <c r="K26" i="26"/>
  <c r="G26" i="26"/>
  <c r="K25" i="26"/>
  <c r="G25" i="26"/>
  <c r="K24" i="26"/>
  <c r="G24" i="26"/>
  <c r="K23" i="26"/>
  <c r="G23" i="26"/>
  <c r="K22" i="26"/>
  <c r="G22" i="26"/>
  <c r="K21" i="26"/>
  <c r="G21" i="26"/>
  <c r="K20" i="26"/>
  <c r="G20" i="26"/>
  <c r="K19" i="26"/>
  <c r="G19" i="26"/>
  <c r="K18" i="26"/>
  <c r="G18" i="26"/>
  <c r="K17" i="26"/>
  <c r="G17" i="26"/>
  <c r="K16" i="26"/>
  <c r="G16" i="26"/>
  <c r="K15" i="26"/>
  <c r="G15" i="26"/>
  <c r="K14" i="26"/>
  <c r="G14" i="26"/>
  <c r="K13" i="26"/>
  <c r="G13" i="26"/>
  <c r="K12" i="26"/>
  <c r="G12" i="26"/>
  <c r="K11" i="26"/>
  <c r="G11" i="26"/>
  <c r="K10" i="26"/>
  <c r="G10" i="26"/>
  <c r="K9" i="26"/>
  <c r="G9" i="26"/>
  <c r="K8" i="26"/>
  <c r="G8" i="26"/>
  <c r="K7" i="26"/>
  <c r="G7" i="26"/>
  <c r="K6" i="26"/>
  <c r="G6" i="26"/>
  <c r="K5" i="26"/>
  <c r="G5" i="26"/>
  <c r="I37" i="24"/>
  <c r="I36" i="24"/>
  <c r="I35" i="24"/>
  <c r="I34" i="24"/>
  <c r="I33" i="24"/>
  <c r="I32" i="24"/>
  <c r="I31" i="24"/>
  <c r="I30" i="24"/>
  <c r="I29" i="24"/>
  <c r="I28" i="24"/>
  <c r="I27" i="24"/>
  <c r="I26" i="24"/>
  <c r="I25" i="24"/>
  <c r="I24" i="24"/>
  <c r="I23" i="24"/>
  <c r="I22" i="24"/>
  <c r="I21" i="24"/>
  <c r="I20" i="24"/>
  <c r="I19" i="24"/>
  <c r="I18" i="24"/>
  <c r="I17" i="24"/>
  <c r="I16" i="24"/>
  <c r="I15" i="24"/>
  <c r="I14" i="24"/>
  <c r="I13" i="24"/>
  <c r="I12" i="24"/>
  <c r="I11" i="24"/>
  <c r="I10" i="24"/>
  <c r="O9" i="24"/>
  <c r="I9" i="24"/>
  <c r="O8" i="24"/>
  <c r="B10" i="16" s="1"/>
  <c r="B14" i="13" s="1"/>
  <c r="I8" i="24"/>
  <c r="I7" i="24"/>
  <c r="I6" i="24"/>
  <c r="I5" i="24"/>
  <c r="K71" i="17"/>
  <c r="K70" i="17"/>
  <c r="K69" i="17"/>
  <c r="K68" i="17"/>
  <c r="K67" i="17"/>
  <c r="K66" i="17"/>
  <c r="K65" i="17"/>
  <c r="K64" i="17"/>
  <c r="K63" i="17"/>
  <c r="K62" i="17"/>
  <c r="K61" i="17"/>
  <c r="K60" i="17"/>
  <c r="K59" i="17"/>
  <c r="K58" i="17"/>
  <c r="K57" i="17"/>
  <c r="K56" i="17"/>
  <c r="K55" i="17"/>
  <c r="K54" i="17"/>
  <c r="K53" i="17"/>
  <c r="K52" i="17"/>
  <c r="K51" i="17"/>
  <c r="K50" i="17"/>
  <c r="K49" i="17"/>
  <c r="K48" i="17"/>
  <c r="K47" i="17"/>
  <c r="K46" i="17"/>
  <c r="K45" i="17"/>
  <c r="K44" i="17"/>
  <c r="K43" i="17"/>
  <c r="K42" i="17"/>
  <c r="K41" i="17"/>
  <c r="K40" i="17"/>
  <c r="K39" i="17"/>
  <c r="K38" i="17"/>
  <c r="K37" i="17"/>
  <c r="K36" i="17"/>
  <c r="K35" i="17"/>
  <c r="K34" i="17"/>
  <c r="K33" i="17"/>
  <c r="K32" i="17"/>
  <c r="K31" i="17"/>
  <c r="K30" i="17"/>
  <c r="K29" i="17"/>
  <c r="K28" i="17"/>
  <c r="K27" i="17"/>
  <c r="K26" i="17"/>
  <c r="K25" i="17"/>
  <c r="K24" i="17"/>
  <c r="K23" i="17"/>
  <c r="K22" i="17"/>
  <c r="K21" i="17"/>
  <c r="K20" i="17"/>
  <c r="K19" i="17"/>
  <c r="K18" i="17"/>
  <c r="K17" i="17"/>
  <c r="K16" i="17"/>
  <c r="K15" i="17"/>
  <c r="K14" i="17"/>
  <c r="K13" i="17"/>
  <c r="K12" i="17"/>
  <c r="K11" i="17"/>
  <c r="K10" i="17"/>
  <c r="K9" i="17"/>
  <c r="K8" i="17"/>
  <c r="K7" i="17"/>
  <c r="K6" i="17"/>
  <c r="K5" i="17"/>
  <c r="B14" i="16"/>
  <c r="B13" i="16"/>
  <c r="B20" i="13"/>
  <c r="B19" i="13"/>
  <c r="B18" i="13"/>
  <c r="F17" i="13"/>
  <c r="E17" i="13"/>
  <c r="D17" i="13"/>
  <c r="F16" i="13"/>
  <c r="E16" i="13"/>
  <c r="D16" i="13"/>
  <c r="F15" i="13"/>
  <c r="E15" i="13"/>
  <c r="D15" i="13"/>
  <c r="B15" i="13"/>
  <c r="F14" i="13"/>
  <c r="E14" i="13"/>
  <c r="D14" i="13"/>
  <c r="F13" i="13"/>
  <c r="E13" i="13"/>
  <c r="D13" i="13"/>
  <c r="F12" i="13"/>
  <c r="E12" i="13"/>
  <c r="D12" i="13"/>
  <c r="F11" i="13"/>
  <c r="E11" i="13"/>
  <c r="D11" i="13"/>
  <c r="F10" i="13"/>
  <c r="E10" i="13"/>
  <c r="D10" i="13"/>
  <c r="F9" i="13"/>
  <c r="E9" i="13"/>
  <c r="D9" i="13"/>
  <c r="F8" i="13"/>
  <c r="E8" i="13"/>
  <c r="D8" i="13"/>
  <c r="F7" i="13"/>
  <c r="E7" i="13"/>
  <c r="D7" i="13"/>
  <c r="F6" i="13"/>
  <c r="E6" i="13"/>
  <c r="D6" i="13"/>
  <c r="F5" i="13"/>
  <c r="E5" i="13"/>
  <c r="D5" i="13"/>
  <c r="F26" i="12"/>
  <c r="F25" i="12"/>
  <c r="F24" i="12"/>
  <c r="F23" i="12"/>
  <c r="F22" i="12"/>
  <c r="F21" i="12"/>
  <c r="F20" i="12"/>
  <c r="F19" i="12"/>
  <c r="F18" i="12"/>
  <c r="F17" i="12"/>
  <c r="F16" i="12"/>
  <c r="F15" i="12"/>
  <c r="F14" i="12"/>
  <c r="F13" i="12"/>
  <c r="F12" i="12"/>
  <c r="F11" i="12"/>
  <c r="F10" i="12"/>
  <c r="F9" i="12"/>
  <c r="F8" i="12"/>
  <c r="F7" i="12"/>
  <c r="F6" i="12"/>
  <c r="F5" i="12"/>
  <c r="B9" i="240" l="1"/>
  <c r="E93" i="13"/>
  <c r="E81" i="13"/>
  <c r="E7" i="193"/>
  <c r="B5" i="193"/>
  <c r="E79" i="13" s="1"/>
  <c r="B6" i="164"/>
  <c r="E71" i="13" s="1"/>
  <c r="B16" i="193"/>
  <c r="E86" i="13" s="1"/>
  <c r="B9" i="193"/>
  <c r="E9" i="193" s="1"/>
  <c r="L5" i="111"/>
  <c r="B6" i="86" s="1"/>
  <c r="E44" i="13" s="1"/>
  <c r="L5" i="134"/>
  <c r="B6" i="113" s="1"/>
  <c r="E53" i="13" s="1"/>
  <c r="B11" i="16"/>
  <c r="B7" i="60"/>
  <c r="E7" i="60" s="1"/>
  <c r="L5" i="84"/>
  <c r="B6" i="60" s="1"/>
  <c r="E6" i="60" s="1"/>
  <c r="B8" i="86"/>
  <c r="E8" i="86" s="1"/>
  <c r="B7" i="86"/>
  <c r="E7" i="86" s="1"/>
  <c r="L5" i="161"/>
  <c r="B5" i="136" s="1"/>
  <c r="E61" i="13" s="1"/>
  <c r="M6" i="238"/>
  <c r="B10" i="246" s="1"/>
  <c r="B16" i="13"/>
  <c r="L5" i="191"/>
  <c r="B5" i="164" s="1"/>
  <c r="E70" i="13" s="1"/>
  <c r="L5" i="110"/>
  <c r="B5" i="86" s="1"/>
  <c r="E5" i="86" s="1"/>
  <c r="B7" i="136"/>
  <c r="E63" i="13" s="1"/>
  <c r="B10" i="164"/>
  <c r="E72" i="13" s="1"/>
  <c r="B8" i="136"/>
  <c r="E8" i="136" s="1"/>
  <c r="M6" i="237"/>
  <c r="B8" i="240" s="1"/>
  <c r="O6" i="24"/>
  <c r="B8" i="16" s="1"/>
  <c r="B12" i="13" s="1"/>
  <c r="B7" i="28"/>
  <c r="E27" i="13" s="1"/>
  <c r="B13" i="240"/>
  <c r="O7" i="24"/>
  <c r="B9" i="16" s="1"/>
  <c r="B13" i="13" s="1"/>
  <c r="B17" i="13"/>
  <c r="L5" i="58"/>
  <c r="B6" i="28" s="1"/>
  <c r="E6" i="28" s="1"/>
  <c r="L5" i="71"/>
  <c r="B5" i="60" s="1"/>
  <c r="E34" i="13" s="1"/>
  <c r="B8" i="60"/>
  <c r="E37" i="13" s="1"/>
  <c r="B8" i="113"/>
  <c r="E55" i="13" s="1"/>
  <c r="L5" i="162"/>
  <c r="B6" i="136" s="1"/>
  <c r="E6" i="136" s="1"/>
  <c r="L6" i="184"/>
  <c r="L7" i="184" s="1"/>
  <c r="B6" i="16"/>
  <c r="B10" i="13" s="1"/>
  <c r="B7" i="16"/>
  <c r="B11" i="13" s="1"/>
  <c r="L5" i="41"/>
  <c r="B5" i="28" s="1"/>
  <c r="E5" i="28" s="1"/>
  <c r="B8" i="28"/>
  <c r="E28" i="13" s="1"/>
  <c r="B7" i="113"/>
  <c r="E54" i="13" s="1"/>
  <c r="E66" i="13"/>
  <c r="B11" i="193"/>
  <c r="E84" i="13" s="1"/>
  <c r="L5" i="133"/>
  <c r="B5" i="113" s="1"/>
  <c r="E5" i="113" s="1"/>
  <c r="L8" i="213"/>
  <c r="L10" i="213" s="1"/>
  <c r="B12" i="16"/>
  <c r="B5" i="16"/>
  <c r="B20" i="16" s="1"/>
  <c r="B7" i="246"/>
  <c r="E43" i="13" l="1"/>
  <c r="E5" i="193"/>
  <c r="E7" i="113"/>
  <c r="E8" i="60"/>
  <c r="B8" i="193"/>
  <c r="E8" i="193" s="1"/>
  <c r="B10" i="240"/>
  <c r="E36" i="13"/>
  <c r="B9" i="246"/>
  <c r="E35" i="13"/>
  <c r="B14" i="241"/>
  <c r="B6" i="193"/>
  <c r="E80" i="13" s="1"/>
  <c r="E83" i="13"/>
  <c r="E7" i="28"/>
  <c r="E46" i="13"/>
  <c r="E6" i="86"/>
  <c r="E8" i="113"/>
  <c r="E5" i="136"/>
  <c r="E5" i="60"/>
  <c r="B18" i="16"/>
  <c r="E64" i="13"/>
  <c r="E6" i="113"/>
  <c r="L9" i="213"/>
  <c r="E8" i="28"/>
  <c r="E45" i="13"/>
  <c r="E52" i="13"/>
  <c r="B19" i="16"/>
  <c r="E7" i="136"/>
  <c r="E25" i="13"/>
  <c r="E62" i="13"/>
  <c r="E26" i="13"/>
  <c r="E82" i="13" l="1"/>
  <c r="E6" i="19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author>
  </authors>
  <commentList>
    <comment ref="A2" authorId="0" shapeId="0" xr:uid="{211F5B51-2BB3-4ECA-9C59-99D7E71247AC}">
      <text>
        <r>
          <rPr>
            <b/>
            <sz val="9"/>
            <color indexed="81"/>
            <rFont val="Tahoma"/>
            <charset val="1"/>
          </rPr>
          <t>Sam:</t>
        </r>
        <r>
          <rPr>
            <sz val="9"/>
            <color indexed="81"/>
            <rFont val="Tahoma"/>
            <charset val="1"/>
          </rPr>
          <t xml:space="preserve">
Clarification added: gate readiness ≈ spec completeness, not delivery progress.</t>
        </r>
      </text>
    </comment>
  </commentList>
</comments>
</file>

<file path=xl/sharedStrings.xml><?xml version="1.0" encoding="utf-8"?>
<sst xmlns="http://schemas.openxmlformats.org/spreadsheetml/2006/main" count="44741" uniqueCount="28773">
  <si>
    <t>Nessovo HumanOS Work Intelligence — Programme Workbook</t>
  </si>
  <si>
    <t>Complete HumanOS Work Intelligence blueprint and repository assessment. Start with START HERE and AI Coding Handoff; use Index as the complete navigation and source-of-truth map.</t>
  </si>
  <si>
    <t>Workbook section</t>
  </si>
  <si>
    <t>Purpose</t>
  </si>
  <si>
    <t>Primary users</t>
  </si>
  <si>
    <t>Stage</t>
  </si>
  <si>
    <t>Current state</t>
  </si>
  <si>
    <t>Approval state</t>
  </si>
  <si>
    <t>Next action</t>
  </si>
  <si>
    <t>Notes</t>
  </si>
  <si>
    <t>Foundation Dashboard</t>
  </si>
  <si>
    <t>Stage 0–1 readiness, blockers and decisions.</t>
  </si>
  <si>
    <t>Leadership</t>
  </si>
  <si>
    <t>0–1</t>
  </si>
  <si>
    <t>Complete</t>
  </si>
  <si>
    <t>Gates pending</t>
  </si>
  <si>
    <t>Resolve formal Stage 0–1 approvals.</t>
  </si>
  <si>
    <t>Stage 2-3 Dashboard</t>
  </si>
  <si>
    <t>Stage 2 and 3 readiness, backlog maturity, sources and interpretation.</t>
  </si>
  <si>
    <t>Leadership/Programme</t>
  </si>
  <si>
    <t>2–3</t>
  </si>
  <si>
    <t>Review Stage 2–3 gate items.</t>
  </si>
  <si>
    <t>Master Prompts</t>
  </si>
  <si>
    <t>Applied and next-stage prompts including Stages 4 and 5.</t>
  </si>
  <si>
    <t>Programme/Product/Architecture</t>
  </si>
  <si>
    <t>0–5</t>
  </si>
  <si>
    <t>Updated</t>
  </si>
  <si>
    <t>N/A</t>
  </si>
  <si>
    <t>Use prompts for next stages.</t>
  </si>
  <si>
    <t>Executive Charter</t>
  </si>
  <si>
    <t>Concise executive decision summary.</t>
  </si>
  <si>
    <t>0–3</t>
  </si>
  <si>
    <t>Leadership approval pending</t>
  </si>
  <si>
    <t>Use with dashboards.</t>
  </si>
  <si>
    <t>Delivery Stages</t>
  </si>
  <si>
    <t>13-stage roadmap and current stage statuses.</t>
  </si>
  <si>
    <t>Programme</t>
  </si>
  <si>
    <t>All</t>
  </si>
  <si>
    <t>Pending leadership approval</t>
  </si>
  <si>
    <t>Mobilise Stage 4–5 after gates.</t>
  </si>
  <si>
    <t>Product Charter v1</t>
  </si>
  <si>
    <t>Strategic purpose, principles and scope.</t>
  </si>
  <si>
    <t>CEO/CTO/Product</t>
  </si>
  <si>
    <t>0</t>
  </si>
  <si>
    <t>Draft complete</t>
  </si>
  <si>
    <t>Stage 0 approval pending</t>
  </si>
  <si>
    <t>Approve or condition.</t>
  </si>
  <si>
    <t>Purpose Policy Matrix</t>
  </si>
  <si>
    <t>Purpose, necessity and minimisation by data category.</t>
  </si>
  <si>
    <t>DPO/Legal/Security</t>
  </si>
  <si>
    <t>DPIA/legal approval pending</t>
  </si>
  <si>
    <t>Review before capture.</t>
  </si>
  <si>
    <t>Stakeholder RACI</t>
  </si>
  <si>
    <t>Accountability matrix.</t>
  </si>
  <si>
    <t>Programme/Leadership</t>
  </si>
  <si>
    <t>Named owners pending</t>
  </si>
  <si>
    <t>Replace roles with names.</t>
  </si>
  <si>
    <t>Market Landscape</t>
  </si>
  <si>
    <t>Commercial category research.</t>
  </si>
  <si>
    <t>Product/Strategy</t>
  </si>
  <si>
    <t>1</t>
  </si>
  <si>
    <t>Review pending</t>
  </si>
  <si>
    <t>Maintain quarterly.</t>
  </si>
  <si>
    <t>GitHub OSS Scan</t>
  </si>
  <si>
    <t>Open-source/source-available reference scan.</t>
  </si>
  <si>
    <t>Architecture/Legal/Security</t>
  </si>
  <si>
    <t>Licence approval pending</t>
  </si>
  <si>
    <t>Complete legal review before code reuse.</t>
  </si>
  <si>
    <t>Gap Matrix</t>
  </si>
  <si>
    <t>Competitive gap and proprietary-core matrix.</t>
  </si>
  <si>
    <t>Leadership review pending</t>
  </si>
  <si>
    <t>Approve differentiation boundary.</t>
  </si>
  <si>
    <t>Build Buy Decisions</t>
  </si>
  <si>
    <t>Build/buy/integrate/defer matrix.</t>
  </si>
  <si>
    <t>CTO/Product/Legal</t>
  </si>
  <si>
    <t>Procurement/legal review pending</t>
  </si>
  <si>
    <t>Approve component decisions.</t>
  </si>
  <si>
    <t>Reference Architecture</t>
  </si>
  <si>
    <t>HumanOS reference architecture.</t>
  </si>
  <si>
    <t>Architecture/Engineering</t>
  </si>
  <si>
    <t>Architecture Board pending</t>
  </si>
  <si>
    <t>Approve/condition ADRs.</t>
  </si>
  <si>
    <t>Architecture Decisions</t>
  </si>
  <si>
    <t>Stage 1 ADRs.</t>
  </si>
  <si>
    <t>Architecture Board</t>
  </si>
  <si>
    <t>Record decisions.</t>
  </si>
  <si>
    <t>Stage 0-1 Workplan</t>
  </si>
  <si>
    <t>Detailed Stage 0–1 actions.</t>
  </si>
  <si>
    <t>Complete draft</t>
  </si>
  <si>
    <t>Owner inputs pending</t>
  </si>
  <si>
    <t>Close mandatory items.</t>
  </si>
  <si>
    <t>Stage 0-1 Gates</t>
  </si>
  <si>
    <t>Stage 0 and 1 approval criteria.</t>
  </si>
  <si>
    <t>Leadership/DPO/CISO/CTO</t>
  </si>
  <si>
    <t>Complete criteria</t>
  </si>
  <si>
    <t>Decisions pending</t>
  </si>
  <si>
    <t>Record gate decisions.</t>
  </si>
  <si>
    <t>Assumptions Questions</t>
  </si>
  <si>
    <t>Open assumptions and owner questions.</t>
  </si>
  <si>
    <t>All owners</t>
  </si>
  <si>
    <t>Resolution pending</t>
  </si>
  <si>
    <t>Assign owners and due dates.</t>
  </si>
  <si>
    <t>Foundation Threats</t>
  </si>
  <si>
    <t>Foundation threat model.</t>
  </si>
  <si>
    <t>CISO/DPO/Product</t>
  </si>
  <si>
    <t>Security review pending</t>
  </si>
  <si>
    <t>Validate blocking controls.</t>
  </si>
  <si>
    <t>Pilot Definition</t>
  </si>
  <si>
    <t>Internal pilot scope and success criteria.</t>
  </si>
  <si>
    <t>Leadership/Product/HR</t>
  </si>
  <si>
    <t>0–12</t>
  </si>
  <si>
    <t>Pilot approval pending</t>
  </si>
  <si>
    <t>Finalise cohort/location.</t>
  </si>
  <si>
    <t>Microservices Map</t>
  </si>
  <si>
    <t>Deployment map and HumanOS reuse.</t>
  </si>
  <si>
    <t>Architecture/Backend/SRE</t>
  </si>
  <si>
    <t>1–4</t>
  </si>
  <si>
    <t>Architecture review pending</t>
  </si>
  <si>
    <t>Validate existing services.</t>
  </si>
  <si>
    <t>MVP Backlog</t>
  </si>
  <si>
    <t>Earlier MVP backlog placeholder.</t>
  </si>
  <si>
    <t>Product/Engineering</t>
  </si>
  <si>
    <t>3–10</t>
  </si>
  <si>
    <t>Initial draft</t>
  </si>
  <si>
    <t>Superseded by stage backlogs</t>
  </si>
  <si>
    <t>Use stage-specific backlogs.</t>
  </si>
  <si>
    <t>Event Data Model</t>
  </si>
  <si>
    <t>Initial event model placeholder.</t>
  </si>
  <si>
    <t>Data/AI</t>
  </si>
  <si>
    <t>2–7</t>
  </si>
  <si>
    <t>Refine in Stage 4</t>
  </si>
  <si>
    <t>Use Stage 2/3 contracts now.</t>
  </si>
  <si>
    <t>AI Capability System</t>
  </si>
  <si>
    <t>Initial capability and coaching placeholder.</t>
  </si>
  <si>
    <t>AI/Product/L&amp;D</t>
  </si>
  <si>
    <t>2,8–11</t>
  </si>
  <si>
    <t>Superseded by Stage 2 sheets</t>
  </si>
  <si>
    <t>Use ontology package.</t>
  </si>
  <si>
    <t>Governance</t>
  </si>
  <si>
    <t>Governance control baseline.</t>
  </si>
  <si>
    <t>DPO/Legal/HR/Security</t>
  </si>
  <si>
    <t>0+</t>
  </si>
  <si>
    <t>Approval pending</t>
  </si>
  <si>
    <t>Operationalise before pilot.</t>
  </si>
  <si>
    <t>Risk Register</t>
  </si>
  <si>
    <t>Programme-level risks.</t>
  </si>
  <si>
    <t>Leadership/Governance</t>
  </si>
  <si>
    <t>Risk review pending</t>
  </si>
  <si>
    <t>Review monthly.</t>
  </si>
  <si>
    <t>KPI Dashboard</t>
  </si>
  <si>
    <t>Programme KPIs and stage summaries.</t>
  </si>
  <si>
    <t>Use with Stage 2–3 dashboard.</t>
  </si>
  <si>
    <t>Source Register</t>
  </si>
  <si>
    <t>Central Stage 0–1 source register.</t>
  </si>
  <si>
    <t>Use with Stage 2/3 source sheets.</t>
  </si>
  <si>
    <t>Ontology Overview</t>
  </si>
  <si>
    <t>Stage 2 ontology principles and core flows.</t>
  </si>
  <si>
    <t>Product/Capability/Architecture</t>
  </si>
  <si>
    <t>2</t>
  </si>
  <si>
    <t>Stage 2 gate pending</t>
  </si>
  <si>
    <t>Review ontology.</t>
  </si>
  <si>
    <t>Entity Dictionary</t>
  </si>
  <si>
    <t>Canonical Stage 2 entities and implementation contracts.</t>
  </si>
  <si>
    <t>Backend/Data/Product</t>
  </si>
  <si>
    <t>Translate to schemas/DDL.</t>
  </si>
  <si>
    <t>Relationship Model</t>
  </si>
  <si>
    <t>Role-task-evidence-capability traceability.</t>
  </si>
  <si>
    <t>Data/Architecture</t>
  </si>
  <si>
    <t>Build trace matrix.</t>
  </si>
  <si>
    <t>Capability-Level Rubric</t>
  </si>
  <si>
    <t>Capability levels 0–5 with descriptors.</t>
  </si>
  <si>
    <t>HR/L&amp;D/Product/AI</t>
  </si>
  <si>
    <t>Calibrate levels.</t>
  </si>
  <si>
    <t>Role Templates</t>
  </si>
  <si>
    <t>Software-development role contract examples.</t>
  </si>
  <si>
    <t>HR/Product/Engineering</t>
  </si>
  <si>
    <t>HR/domain review pending</t>
  </si>
  <si>
    <t>Approve role templates.</t>
  </si>
  <si>
    <t>Task Contract Templates</t>
  </si>
  <si>
    <t>Twelve representative task contracts.</t>
  </si>
  <si>
    <t>Product/Engineering/QA</t>
  </si>
  <si>
    <t>Domain review pending</t>
  </si>
  <si>
    <t>Convert to JSON contracts.</t>
  </si>
  <si>
    <t>Evidence Scoring</t>
  </si>
  <si>
    <t>Evidence weighting and update rules.</t>
  </si>
  <si>
    <t>AI/Capability/Data</t>
  </si>
  <si>
    <t>Calibration pending</t>
  </si>
  <si>
    <t>Prototype scoring.</t>
  </si>
  <si>
    <t>Worked Examples</t>
  </si>
  <si>
    <t>Valid/invalid assessment examples.</t>
  </si>
  <si>
    <t>AI Evaluation/HR</t>
  </si>
  <si>
    <t>Use as test corpus.</t>
  </si>
  <si>
    <t>APIs and Events</t>
  </si>
  <si>
    <t>Stage 2 REST/events/schema contracts.</t>
  </si>
  <si>
    <t>Backend/Data</t>
  </si>
  <si>
    <t>Draft OpenAPI/schema files.</t>
  </si>
  <si>
    <t>Stage 2 Backlog</t>
  </si>
  <si>
    <t>Implementation backlog for ontology and contracts.</t>
  </si>
  <si>
    <t>Programme/Engineering</t>
  </si>
  <si>
    <t>Resource approval pending</t>
  </si>
  <si>
    <t>Start after gate.</t>
  </si>
  <si>
    <t>Stage 2 Risks</t>
  </si>
  <si>
    <t>Stage 2 risk register.</t>
  </si>
  <si>
    <t>Governance/Product</t>
  </si>
  <si>
    <t>Mitigate blocking risks.</t>
  </si>
  <si>
    <t>Stage 2 Decisions</t>
  </si>
  <si>
    <t>Stage 2 ADR/product decisions.</t>
  </si>
  <si>
    <t>Architecture/Product</t>
  </si>
  <si>
    <t>Decision review pending</t>
  </si>
  <si>
    <t>Accept/condition decisions.</t>
  </si>
  <si>
    <t>Stage 2 Gate</t>
  </si>
  <si>
    <t>Stage 2 go/no-go criteria.</t>
  </si>
  <si>
    <t>Leadership/Architecture/HR/DPO</t>
  </si>
  <si>
    <t>Decision pending</t>
  </si>
  <si>
    <t>Record gate outcome.</t>
  </si>
  <si>
    <t>Stage 2 Sources</t>
  </si>
  <si>
    <t>Stage 2 source register.</t>
  </si>
  <si>
    <t>Maintain if sources change.</t>
  </si>
  <si>
    <t>Agent Architecture</t>
  </si>
  <si>
    <t>Stage 3 endpoint architecture.</t>
  </si>
  <si>
    <t>Desktop/Platform/Security</t>
  </si>
  <si>
    <t>3</t>
  </si>
  <si>
    <t>Stage 3 gate pending</t>
  </si>
  <si>
    <t>Implement skeleton after gate.</t>
  </si>
  <si>
    <t>OS Capability Matrix</t>
  </si>
  <si>
    <t>Windows/macOS/Linux capability matrix.</t>
  </si>
  <si>
    <t>Desktop/QA/Security</t>
  </si>
  <si>
    <t>Run spikes.</t>
  </si>
  <si>
    <t>Agent Module Specification</t>
  </si>
  <si>
    <t>Agent modules and responsibilities.</t>
  </si>
  <si>
    <t>Desktop/Engineering</t>
  </si>
  <si>
    <t>Implement modules.</t>
  </si>
  <si>
    <t>Session State Machine</t>
  </si>
  <si>
    <t>Work-day/task-session state machine.</t>
  </si>
  <si>
    <t>Desktop/Product/HR</t>
  </si>
  <si>
    <t>Build state controller.</t>
  </si>
  <si>
    <t>Device Identity and Key Model</t>
  </si>
  <si>
    <t>Device registration, certs, keys and revocation.</t>
  </si>
  <si>
    <t>Security/Platform</t>
  </si>
  <si>
    <t>Implement registration/key path.</t>
  </si>
  <si>
    <t>Policy Bundle</t>
  </si>
  <si>
    <t>Signed local policy bundle schema.</t>
  </si>
  <si>
    <t>Policy/Security/Desktop</t>
  </si>
  <si>
    <t>DPO/security review pending</t>
  </si>
  <si>
    <t>Build verifier.</t>
  </si>
  <si>
    <t>Local Storage Model</t>
  </si>
  <si>
    <t>Encrypted journal and object cache.</t>
  </si>
  <si>
    <t>Desktop/Data/Security</t>
  </si>
  <si>
    <t>Build storage prototype.</t>
  </si>
  <si>
    <t>Event and API Contracts</t>
  </si>
  <si>
    <t>Stage 3 device APIs and events.</t>
  </si>
  <si>
    <t>Data/Platform/Desktop</t>
  </si>
  <si>
    <t>Use in Stage 4.</t>
  </si>
  <si>
    <t>Technical Spikes</t>
  </si>
  <si>
    <t>Endpoint technical spike plan.</t>
  </si>
  <si>
    <t>Execute spikes.</t>
  </si>
  <si>
    <t>Performance Budgets</t>
  </si>
  <si>
    <t>Endpoint performance and reliability targets.</t>
  </si>
  <si>
    <t>SRE/Desktop</t>
  </si>
  <si>
    <t>Validation pending</t>
  </si>
  <si>
    <t>Benchmark prototype.</t>
  </si>
  <si>
    <t>Stage 3 Threat Model</t>
  </si>
  <si>
    <t>Endpoint threat model.</t>
  </si>
  <si>
    <t>CISO/Desktop/DPO</t>
  </si>
  <si>
    <t>Validate controls.</t>
  </si>
  <si>
    <t>Test Matrix</t>
  </si>
  <si>
    <t>Endpoint QA/security/performance tests.</t>
  </si>
  <si>
    <t>QA/Desktop/Security</t>
  </si>
  <si>
    <t>Execution pending</t>
  </si>
  <si>
    <t>Automate tests.</t>
  </si>
  <si>
    <t>Repository and CI/CD Plan</t>
  </si>
  <si>
    <t>Repo, signing, SBOM, test and rollout plan.</t>
  </si>
  <si>
    <t>DevSecOps/Desktop</t>
  </si>
  <si>
    <t>IT/security approval pending</t>
  </si>
  <si>
    <t>Create repos/pipelines.</t>
  </si>
  <si>
    <t>Stage 3 Backlog</t>
  </si>
  <si>
    <t>Implementation backlog for agent foundation.</t>
  </si>
  <si>
    <t>Programme/Desktop/Platform</t>
  </si>
  <si>
    <t>Stage 3 ADRs</t>
  </si>
  <si>
    <t>Stage 3 architecture decisions.</t>
  </si>
  <si>
    <t>Architecture/Desktop/Security</t>
  </si>
  <si>
    <t>Approve/condition.</t>
  </si>
  <si>
    <t>Stage 3 Gate</t>
  </si>
  <si>
    <t>Stage 3 go/no-go criteria.</t>
  </si>
  <si>
    <t>Leadership/CTO/CISO/DPO</t>
  </si>
  <si>
    <t>Stage 3 Sources</t>
  </si>
  <si>
    <t>Stage 3 source register.</t>
  </si>
  <si>
    <t>Maintain if APIs change.</t>
  </si>
  <si>
    <t>Stage 4-5 Dashboard</t>
  </si>
  <si>
    <t>Stage 4/5 readiness, backlog maturity, risks, sources and interpretation.</t>
  </si>
  <si>
    <t>4–5</t>
  </si>
  <si>
    <t>Review Stage 4 and Stage 5 gate items.</t>
  </si>
  <si>
    <t>Stage 4 Architecture</t>
  </si>
  <si>
    <t>Telemetry ingestion, evidence storage, replay, retention, access and audit architecture.</t>
  </si>
  <si>
    <t>Architecture/Backend/Data/Security</t>
  </si>
  <si>
    <t>4</t>
  </si>
  <si>
    <t>Stage 4 gate pending</t>
  </si>
  <si>
    <t>Implement after approval.</t>
  </si>
  <si>
    <t>Batch Contract</t>
  </si>
  <si>
    <t>Signed, idempotent endpoint batch contract.</t>
  </si>
  <si>
    <t>Agent/Backend/Data/Security</t>
  </si>
  <si>
    <t>Publish schemas/fixtures.</t>
  </si>
  <si>
    <t>Event Topics</t>
  </si>
  <si>
    <t>Kafka-compatible topic catalogue and partitioning rules.</t>
  </si>
  <si>
    <t>Data Platform/SRE</t>
  </si>
  <si>
    <t>Provision after gate.</t>
  </si>
  <si>
    <t>Evidence Storage Model</t>
  </si>
  <si>
    <t>PostgreSQL/object/provenance/gap/access/retention storage model.</t>
  </si>
  <si>
    <t>Data/Backend/Security</t>
  </si>
  <si>
    <t>Create DDL/migrations.</t>
  </si>
  <si>
    <t>Ingestion APIs</t>
  </si>
  <si>
    <t>Batch, evidence, replay, retention, access and correction APIs.</t>
  </si>
  <si>
    <t>Backend/API/Governance</t>
  </si>
  <si>
    <t>Draft OpenAPI files.</t>
  </si>
  <si>
    <t>Replay and Timeline Semantics</t>
  </si>
  <si>
    <t>Ordering, gaps, duplicates, late events, corrections and completeness.</t>
  </si>
  <si>
    <t>Data/Replay/AI Governance</t>
  </si>
  <si>
    <t>Implement deterministic replay.</t>
  </si>
  <si>
    <t>Retention and Access Controls</t>
  </si>
  <si>
    <t>Classification, raw access, employee/manager/reviewer scope and deletion.</t>
  </si>
  <si>
    <t>DPO/HR/Security/Data</t>
  </si>
  <si>
    <t>DPO/legal review pending</t>
  </si>
  <si>
    <t>Approve retention/access policy.</t>
  </si>
  <si>
    <t>Stage 4 Backlog</t>
  </si>
  <si>
    <t>Stage 4 implementation work.</t>
  </si>
  <si>
    <t>Stage 4 Risks</t>
  </si>
  <si>
    <t>Stage 4 distributed evidence risks.</t>
  </si>
  <si>
    <t>Governance/Architecture</t>
  </si>
  <si>
    <t>Stage 4 ADRs</t>
  </si>
  <si>
    <t>Stage 4 architecture decisions.</t>
  </si>
  <si>
    <t>Accept/condition.</t>
  </si>
  <si>
    <t>Stage 4 Gate</t>
  </si>
  <si>
    <t>Stage 4 go/no-go criteria.</t>
  </si>
  <si>
    <t>CTO/CISO/DPO/Data</t>
  </si>
  <si>
    <t>Stage 4 Sources</t>
  </si>
  <si>
    <t>Stage 4 source register.</t>
  </si>
  <si>
    <t>Maintain as standards change.</t>
  </si>
  <si>
    <t>Capture MVP Scope</t>
  </si>
  <si>
    <t>Universal capture scope, boundaries and exclusions.</t>
  </si>
  <si>
    <t>Product/Desktop/DPO</t>
  </si>
  <si>
    <t>5</t>
  </si>
  <si>
    <t>Stage 5 gate pending</t>
  </si>
  <si>
    <t>Approve scope.</t>
  </si>
  <si>
    <t>Sensor Specifications</t>
  </si>
  <si>
    <t>Universal sensor data, triggers, minimisation and targets.</t>
  </si>
  <si>
    <t>Desktop/Data/QA</t>
  </si>
  <si>
    <t>Implement sensors.</t>
  </si>
  <si>
    <t>Visual State Model</t>
  </si>
  <si>
    <t>Event-driven screenshot/state schema and dedup/redaction model.</t>
  </si>
  <si>
    <t>Desktop/Data/DPO</t>
  </si>
  <si>
    <t>Implement visual pipeline.</t>
  </si>
  <si>
    <t>Input and Text Model</t>
  </si>
  <si>
    <t>Physical input, resulting text and artefact attribution model.</t>
  </si>
  <si>
    <t>Desktop/Data/AI/DPO</t>
  </si>
  <si>
    <t>Implement approved adapters.</t>
  </si>
  <si>
    <t>Idle and Automation Model</t>
  </si>
  <si>
    <t>Context-aware active/review/automation/wait/idle states.</t>
  </si>
  <si>
    <t>AI/Product/HR</t>
  </si>
  <si>
    <t>Implement correlator.</t>
  </si>
  <si>
    <t>Privacy Redaction Tests</t>
  </si>
  <si>
    <t>Secure-field, secret, exclusion and accessibility test matrix.</t>
  </si>
  <si>
    <t>CISO/DPO/QA</t>
  </si>
  <si>
    <t>Run pilot-blocking tests.</t>
  </si>
  <si>
    <t>Supported Environment Matrix</t>
  </si>
  <si>
    <t>Windows/macOS/browser/shell/Git/tool support position.</t>
  </si>
  <si>
    <t>Desktop/IT/Product</t>
  </si>
  <si>
    <t>Run environment matrix.</t>
  </si>
  <si>
    <t>Capture Event Contracts</t>
  </si>
  <si>
    <t>Stage 5 events mapped to Stage 4 evidence contracts.</t>
  </si>
  <si>
    <t>Data/Agent/Backend</t>
  </si>
  <si>
    <t>Generate schemas/clients.</t>
  </si>
  <si>
    <t>Stage 5 Backlog</t>
  </si>
  <si>
    <t>Stage 5 implementation work.</t>
  </si>
  <si>
    <t>Programme/Desktop/Integrations</t>
  </si>
  <si>
    <t>Stage 5 Risks</t>
  </si>
  <si>
    <t>Capture privacy, fairness, endpoint and accuracy risks.</t>
  </si>
  <si>
    <t>Governance/Product/Security</t>
  </si>
  <si>
    <t>Stage 5 ADRs</t>
  </si>
  <si>
    <t>Capture architecture and product decisions.</t>
  </si>
  <si>
    <t>Architecture/Product/DPO</t>
  </si>
  <si>
    <t>Stage 5 Gate</t>
  </si>
  <si>
    <t>Stage 5 go/no-go criteria.</t>
  </si>
  <si>
    <t>CTO/CISO/DPO/Product/HR</t>
  </si>
  <si>
    <t>Stage 5 Sources</t>
  </si>
  <si>
    <t>Stage 5 source register.</t>
  </si>
  <si>
    <t>Maintain as OS APIs change.</t>
  </si>
  <si>
    <t>Stage 6-7 Dashboard</t>
  </si>
  <si>
    <t>Stage 6/7 readiness, backlog maturity, risks, sources and interpretation.</t>
  </si>
  <si>
    <t>6–7</t>
  </si>
  <si>
    <t>Review Stage 6 and Stage 7 gate items.</t>
  </si>
  <si>
    <t>Semantic Adapter Architecture</t>
  </si>
  <si>
    <t>Adapter Hub architecture and provider-neutral semantic event layer.</t>
  </si>
  <si>
    <t>Architecture/Integrations/Security</t>
  </si>
  <si>
    <t>6</t>
  </si>
  <si>
    <t>Stage 6 gate pending</t>
  </si>
  <si>
    <t>Implement adapter hub after approval.</t>
  </si>
  <si>
    <t>Adapter SDK Contract</t>
  </si>
  <si>
    <t>Adapter manifest, capability, health, lineage and content-policy contract.</t>
  </si>
  <si>
    <t>Adapter Platform/Desktop</t>
  </si>
  <si>
    <t>Publish schema/SDK.</t>
  </si>
  <si>
    <t>Provider Event Matrix</t>
  </si>
  <si>
    <t>Tool/provider event coverage and source mechanisms.</t>
  </si>
  <si>
    <t>Integrations/Product</t>
  </si>
  <si>
    <t>Validate provider coverage.</t>
  </si>
  <si>
    <t>Browser Adapter</t>
  </si>
  <si>
    <t>Chrome/Edge semantic browser adapter.</t>
  </si>
  <si>
    <t>Browser/Desktop/DPO</t>
  </si>
  <si>
    <t>Build extension adapter.</t>
  </si>
  <si>
    <t>Shell and Process Adapter</t>
  </si>
  <si>
    <t>PowerShell/bash/zsh command/process semantics.</t>
  </si>
  <si>
    <t>Shell/Desktop/Security</t>
  </si>
  <si>
    <t>Implement shell adapter.</t>
  </si>
  <si>
    <t>Git CI and IDE Adapters</t>
  </si>
  <si>
    <t>Git, GitHub, CI, VS Code, JetBrains, Xcode, Android, Docker adapter specs.</t>
  </si>
  <si>
    <t>Dev Platform/Integrations</t>
  </si>
  <si>
    <t>Implement highest-priority adapters.</t>
  </si>
  <si>
    <t>AI Agent Adapter Hub</t>
  </si>
  <si>
    <t>Codex, Claude Code and future agent event model.</t>
  </si>
  <si>
    <t>AI Platform/Security</t>
  </si>
  <si>
    <t>Implement provider hooks.</t>
  </si>
  <si>
    <t>Adapter Conformance Tests</t>
  </si>
  <si>
    <t>Adapter privacy, lineage, drift, fallback and fixture tests.</t>
  </si>
  <si>
    <t>QA/Security</t>
  </si>
  <si>
    <t>Build test harness.</t>
  </si>
  <si>
    <t>Provenance Graph Model</t>
  </si>
  <si>
    <t>Actor, input, agent, tool, process, artefact and task graph nodes.</t>
  </si>
  <si>
    <t>Data/AI/Backend</t>
  </si>
  <si>
    <t>7</t>
  </si>
  <si>
    <t>Stage 7 gate pending</t>
  </si>
  <si>
    <t>Implement graph schema.</t>
  </si>
  <si>
    <t>Provenance Relationship Rules</t>
  </si>
  <si>
    <t>Canonical provenance edge types and evidence rules.</t>
  </si>
  <si>
    <t>Implement correlation rules.</t>
  </si>
  <si>
    <t>Correlation Engine</t>
  </si>
  <si>
    <t>Temporal, process, agent, file, text, visual and Git/CI correlation rules.</t>
  </si>
  <si>
    <t>Build correlation engine.</t>
  </si>
  <si>
    <t>Work Episode Model</t>
  </si>
  <si>
    <t>Episode segmentation classes.</t>
  </si>
  <si>
    <t>AI/Product/DPO</t>
  </si>
  <si>
    <t>Build segmenter.</t>
  </si>
  <si>
    <t>Task Alignment Model</t>
  </si>
  <si>
    <t>ON_TASK, SUPPORTING, BLOCKED, WAIT, PRIVATE and insufficient-evidence states.</t>
  </si>
  <si>
    <t>Product/AI/HR</t>
  </si>
  <si>
    <t>Build alignment evaluator.</t>
  </si>
  <si>
    <t>Acceptance Criteria Engine</t>
  </si>
  <si>
    <t>Criterion, quality gate and completion states.</t>
  </si>
  <si>
    <t>Task Assurance/Backend</t>
  </si>
  <si>
    <t>Implement criteria engine.</t>
  </si>
  <si>
    <t>Quality and Blocker Model</t>
  </si>
  <si>
    <t>Blocker and quality taxonomy.</t>
  </si>
  <si>
    <t>Product/HR/AI</t>
  </si>
  <si>
    <t>Implement blocker model.</t>
  </si>
  <si>
    <t>Evaluator Architecture</t>
  </si>
  <si>
    <t>Deterministic, AI-assisted and human-reviewed evaluator separation.</t>
  </si>
  <si>
    <t>AI/Backend/Governance</t>
  </si>
  <si>
    <t>Implement evaluators.</t>
  </si>
  <si>
    <t>Evaluation Dataset</t>
  </si>
  <si>
    <t>Initial labelled cases for Task Assurance.</t>
  </si>
  <si>
    <t>AI Evaluation/Domain Experts</t>
  </si>
  <si>
    <t>Create labelled dataset.</t>
  </si>
  <si>
    <t>Human Review and Correction</t>
  </si>
  <si>
    <t>Finding packages, correction, dispute, appeal and assessment versioning.</t>
  </si>
  <si>
    <t>Governance/HR/DPO</t>
  </si>
  <si>
    <t>Implement review workflow.</t>
  </si>
  <si>
    <t>Stage 6-7 APIs and Events</t>
  </si>
  <si>
    <t>Adapter, provenance, episode, assessment, correction and review contracts.</t>
  </si>
  <si>
    <t>Generate OpenAPI/schema files.</t>
  </si>
  <si>
    <t>Stage 6 Backlog</t>
  </si>
  <si>
    <t>Semantic adapter implementation backlog.</t>
  </si>
  <si>
    <t>Programme/Integrations</t>
  </si>
  <si>
    <t>Stage 7 Backlog</t>
  </si>
  <si>
    <t>Provenance and Task Assurance implementation backlog.</t>
  </si>
  <si>
    <t>Programme/AI/Backend</t>
  </si>
  <si>
    <t>Stage 6-7 Risks</t>
  </si>
  <si>
    <t>Adapter, provenance, AI, fairness and review risks.</t>
  </si>
  <si>
    <t>Stage 6-7 ADRs</t>
  </si>
  <si>
    <t>Architecture/product decisions for adapters and Task Assurance.</t>
  </si>
  <si>
    <t>Stage 6 Gate</t>
  </si>
  <si>
    <t>Stage 6 semantic-adapter go/no-go criteria.</t>
  </si>
  <si>
    <t>CTO/CISO/DPO/Product</t>
  </si>
  <si>
    <t>Stage 7 Gate</t>
  </si>
  <si>
    <t>Stage 7 Task Assurance go/no-go criteria.</t>
  </si>
  <si>
    <t>CTO/DPO/HR/Product</t>
  </si>
  <si>
    <t>Stage 6-7 Sources</t>
  </si>
  <si>
    <t>Stage 6/7 source register.</t>
  </si>
  <si>
    <t>Maintain as provider docs change.</t>
  </si>
  <si>
    <t>Stage 8-9 Dashboard</t>
  </si>
  <si>
    <t>Stage 8/9 readiness, backlog maturity, risks, source coverage and interpretation.</t>
  </si>
  <si>
    <t>8–9</t>
  </si>
  <si>
    <t>Review Stage 8 and Stage 9 gate items.</t>
  </si>
  <si>
    <t>Capability Graph Architecture</t>
  </si>
  <si>
    <t>Capability catalogue, evidence, state, claims, baseline, readiness and review architecture.</t>
  </si>
  <si>
    <t>Architecture/Capability/HR/AI</t>
  </si>
  <si>
    <t>8</t>
  </si>
  <si>
    <t>Stage 8 gate pending</t>
  </si>
  <si>
    <t>Capability Evidence Model</t>
  </si>
  <si>
    <t>Qualified evidence fields, context, dimensions, blockers, review and lineage.</t>
  </si>
  <si>
    <t>Capability/Data/DPO</t>
  </si>
  <si>
    <t>Generate schemas and implementation.</t>
  </si>
  <si>
    <t>Capability Scoring Model</t>
  </si>
  <si>
    <t>Multidimensional scoring, confidence, recency, consistency and state-transition rules.</t>
  </si>
  <si>
    <t>AI/Capability/HR</t>
  </si>
  <si>
    <t>Calibration/review pending</t>
  </si>
  <si>
    <t>Build scoring recommender.</t>
  </si>
  <si>
    <t>Claim Discrepancy Workflow</t>
  </si>
  <si>
    <t>Neutral claim-evidence reconciliation, review, reassessment and appeal.</t>
  </si>
  <si>
    <t>HR/Capability/DPO</t>
  </si>
  <si>
    <t>Implement workflow.</t>
  </si>
  <si>
    <t>Baseline Assessment Model</t>
  </si>
  <si>
    <t>Self-assessment, diagnostics, simulations, live tasks, AI supervision and review.</t>
  </si>
  <si>
    <t>HR/L&amp;D/Capability</t>
  </si>
  <si>
    <t>Implement assessment orchestration.</t>
  </si>
  <si>
    <t>Role Readiness Model</t>
  </si>
  <si>
    <t>Critical floors, coverage, confidence, freshness, support and advisory readiness states.</t>
  </si>
  <si>
    <t>Capability/HR/Product</t>
  </si>
  <si>
    <t>Implement readiness service.</t>
  </si>
  <si>
    <t>Capability Review and Audit</t>
  </si>
  <si>
    <t>Employee access, correction, review, appeal, versioning, audit and retention.</t>
  </si>
  <si>
    <t>Implement review controls.</t>
  </si>
  <si>
    <t>Growth Coach Architecture</t>
  </si>
  <si>
    <t>Policy-controlled private coaching, learning, feedback, effectiveness and mentor handoff.</t>
  </si>
  <si>
    <t>AI/Product/L&amp;D/DPO</t>
  </si>
  <si>
    <t>9</t>
  </si>
  <si>
    <t>Stage 9 gate pending</t>
  </si>
  <si>
    <t>Coaching Modes and Triggers</t>
  </si>
  <si>
    <t>Observe/Nudge/Assist/Teach/Escalate/Reflect/Practice/Mentor and evidence triggers.</t>
  </si>
  <si>
    <t>Product/L&amp;D/AI</t>
  </si>
  <si>
    <t>Implement trigger/mode logic.</t>
  </si>
  <si>
    <t>Intervention Policy</t>
  </si>
  <si>
    <t>Confidence, timing, cooldown, preferences, privacy, tone and escalation controls.</t>
  </si>
  <si>
    <t>DPO/HR/Product/AI</t>
  </si>
  <si>
    <t>Implement policy engine.</t>
  </si>
  <si>
    <t>Learning Loop Model</t>
  </si>
  <si>
    <t>Gap, plan, learning, practice, applied evidence, capability review and effectiveness states.</t>
  </si>
  <si>
    <t>L&amp;D/Capability/Product</t>
  </si>
  <si>
    <t>Implement learning workflow.</t>
  </si>
  <si>
    <t>Learning Artefacts</t>
  </si>
  <si>
    <t>Learning/practice content catalogue and evidence rules.</t>
  </si>
  <si>
    <t>L&amp;D/Domain Experts</t>
  </si>
  <si>
    <t>Build artefact catalogue.</t>
  </si>
  <si>
    <t>Coaching Effectiveness Metrics</t>
  </si>
  <si>
    <t>Usefulness, interruption, quality, applied-learning, fairness and safety metrics.</t>
  </si>
  <si>
    <t>AI Evaluation/Product/HR</t>
  </si>
  <si>
    <t>Target calibration pending</t>
  </si>
  <si>
    <t>Implement evaluation read model.</t>
  </si>
  <si>
    <t>Manager and L&amp;D Reporting</t>
  </si>
  <si>
    <t>Purpose-limited development, readiness, learning and effectiveness reports.</t>
  </si>
  <si>
    <t>Product/HR/L&amp;D/DPO</t>
  </si>
  <si>
    <t>Implement reporting views.</t>
  </si>
  <si>
    <t>Stage 8-9 APIs and Events</t>
  </si>
  <si>
    <t>Capability, claims, baseline, readiness, coaching, learning, feedback and reporting contracts.</t>
  </si>
  <si>
    <t>Backend/Data/AI</t>
  </si>
  <si>
    <t>Stage 8 Backlog</t>
  </si>
  <si>
    <t>Capability Graph and baseline implementation work.</t>
  </si>
  <si>
    <t>Programme/Capability/Backend</t>
  </si>
  <si>
    <t>Stage 9 Backlog</t>
  </si>
  <si>
    <t>Growth Coach and learning-loop implementation work.</t>
  </si>
  <si>
    <t>Programme/AI/L&amp;D</t>
  </si>
  <si>
    <t>Stage 8-9 Risks</t>
  </si>
  <si>
    <t>Capability, role-readiness, coaching, learning, privacy and fairness risks.</t>
  </si>
  <si>
    <t>Stage 8-9 ADRs</t>
  </si>
  <si>
    <t>Architecture/product decisions for capability and coaching.</t>
  </si>
  <si>
    <t>Stage 8 Gate</t>
  </si>
  <si>
    <t>Stage 8 Capability Graph go/no-go criteria.</t>
  </si>
  <si>
    <t>CTO/HR/DPO/AI/Product</t>
  </si>
  <si>
    <t>Stage 9 Gate</t>
  </si>
  <si>
    <t>Stage 9 Growth Coach go/no-go criteria.</t>
  </si>
  <si>
    <t>CTO/HR/L&amp;D/DPO/Product</t>
  </si>
  <si>
    <t>Stage 8-9 Sources</t>
  </si>
  <si>
    <t>Stage 8/9 source register.</t>
  </si>
  <si>
    <t>Maintain as frameworks change.</t>
  </si>
  <si>
    <t>Stage 10-11 Dashboard</t>
  </si>
  <si>
    <t>Stage 10/11 readiness, backlog maturity, risks, source coverage and specification counts.</t>
  </si>
  <si>
    <t>10–11</t>
  </si>
  <si>
    <t>Review Stage 10 and Stage 11 gate items.</t>
  </si>
  <si>
    <t>Experience Architecture</t>
  </si>
  <si>
    <t>Audience BFFs/read models, accessibility, notifications, privacy, flags and degraded states.</t>
  </si>
  <si>
    <t>Architecture/Product/Frontend</t>
  </si>
  <si>
    <t>10</t>
  </si>
  <si>
    <t>Stage 10 gate pending</t>
  </si>
  <si>
    <t>Employee Workspace</t>
  </si>
  <si>
    <t>Tasks, monitoring, evidence, capability, coaching, learning, reviews and privacy.</t>
  </si>
  <si>
    <t>Product/Employee Experience</t>
  </si>
  <si>
    <t>Build employee workspace.</t>
  </si>
  <si>
    <t>Manager Console</t>
  </si>
  <si>
    <t>Exception-led task, blocker, quality, review and development console.</t>
  </si>
  <si>
    <t>Product/HR/Managers</t>
  </si>
  <si>
    <t>Build manager console.</t>
  </si>
  <si>
    <t>Review and Governance Console</t>
  </si>
  <si>
    <t>Finding packages, human review, evidence grants, audit, retention and policy controls.</t>
  </si>
  <si>
    <t>DPO/HR/CISO/Reviewers</t>
  </si>
  <si>
    <t>Build reviewer/governance console.</t>
  </si>
  <si>
    <t>Capability Character UX</t>
  </si>
  <si>
    <t>Private professional capability character and skill tree.</t>
  </si>
  <si>
    <t>Capability/Product/HR</t>
  </si>
  <si>
    <t>Build capability experience.</t>
  </si>
  <si>
    <t>Evidence Timeline UX</t>
  </si>
  <si>
    <t>Semantic-first timeline, provenance, visual evidence, gaps, corrections and versions.</t>
  </si>
  <si>
    <t>Evidence/Product/Frontend</t>
  </si>
  <si>
    <t>Build timeline.</t>
  </si>
  <si>
    <t>Coaching and Learning UX</t>
  </si>
  <si>
    <t>Private coaching, learning, practice, mentor and feedback experience.</t>
  </si>
  <si>
    <t>Build coaching/learning UX.</t>
  </si>
  <si>
    <t>Notification and Interaction Model</t>
  </si>
  <si>
    <t>Notification priority, channels, timing, status and privacy/accessibility rules.</t>
  </si>
  <si>
    <t>Product/Notification/UX</t>
  </si>
  <si>
    <t>Implement notification model.</t>
  </si>
  <si>
    <t>Access and Privacy UX</t>
  </si>
  <si>
    <t>Monitoring, sensors, exclusions, access, retention, rights and support experience.</t>
  </si>
  <si>
    <t>DPO/Product/Security</t>
  </si>
  <si>
    <t>Build privacy centre.</t>
  </si>
  <si>
    <t>Reporting Read Models</t>
  </si>
  <si>
    <t>Audience-specific materialised views and prohibited-content rules.</t>
  </si>
  <si>
    <t>Backend/Data/Architecture</t>
  </si>
  <si>
    <t>Implement projectors/BFFs.</t>
  </si>
  <si>
    <t>User Journeys and Acceptance Tests</t>
  </si>
  <si>
    <t>Employee, manager, reviewer, DPO, accessibility and degraded-state journeys.</t>
  </si>
  <si>
    <t>QA/User Research/Product</t>
  </si>
  <si>
    <t>Run journey programme.</t>
  </si>
  <si>
    <t>Skill Forge Architecture</t>
  </si>
  <si>
    <t>Observation, registry, package, evaluation, review, signing, canary, monitoring and rollback.</t>
  </si>
  <si>
    <t>AI Platform/Architecture/Governance</t>
  </si>
  <si>
    <t>11</t>
  </si>
  <si>
    <t>Stage 11 gate pending</t>
  </si>
  <si>
    <t>Implement Skill Forge.</t>
  </si>
  <si>
    <t>Skill Observation Model</t>
  </si>
  <si>
    <t>Source facts, recurrence, scope, confidentiality, inference and triage.</t>
  </si>
  <si>
    <t>AI Platform/Data/DPO</t>
  </si>
  <si>
    <t>Implement observation service.</t>
  </si>
  <si>
    <t>Skill Package Contract</t>
  </si>
  <si>
    <t>Versioned package purpose, tools, data, sources, evals, reviews, signing and rollout.</t>
  </si>
  <si>
    <t>Architecture/AI Platform/CISO</t>
  </si>
  <si>
    <t>Publish schema/package format.</t>
  </si>
  <si>
    <t>Skill Lifecycle</t>
  </si>
  <si>
    <t>Observation through active, pause, rollback, deprecation and expiry.</t>
  </si>
  <si>
    <t>AI Governance/Workflow</t>
  </si>
  <si>
    <t>Implement lifecycle.</t>
  </si>
  <si>
    <t>Skill Proposal and Evaluation</t>
  </si>
  <si>
    <t>Generalisability, evaluation suites, graders, thresholds and approval qualification.</t>
  </si>
  <si>
    <t>AI Evaluation/Domain Review</t>
  </si>
  <si>
    <t>Build eval platform.</t>
  </si>
  <si>
    <t>Skill Security and Confidentiality</t>
  </si>
  <si>
    <t>Tenant, sandbox, permissions, supply chain, publication and incident controls.</t>
  </si>
  <si>
    <t>CISO/DPO/Legal</t>
  </si>
  <si>
    <t>Implement blocking controls.</t>
  </si>
  <si>
    <t>Research and Source Governance</t>
  </si>
  <si>
    <t>Official-source preference, version, licence, conflicts, freshness and research boundary.</t>
  </si>
  <si>
    <t>Research/Legal/Domain</t>
  </si>
  <si>
    <t>Build source registry.</t>
  </si>
  <si>
    <t>Canary Promotion and Rollback</t>
  </si>
  <si>
    <t>Cohorts, metrics, safe targeting, pause, promotion, rollback and remediation.</t>
  </si>
  <si>
    <t>SRE/Product/AI Governance</t>
  </si>
  <si>
    <t>Implement progressive delivery.</t>
  </si>
  <si>
    <t>Stage 10-11 APIs and Events</t>
  </si>
  <si>
    <t>Experience and Skill Forge API/event contracts.</t>
  </si>
  <si>
    <t>Backend/Data/Platform</t>
  </si>
  <si>
    <t>Stage 10 Backlog</t>
  </si>
  <si>
    <t>Experience implementation work.</t>
  </si>
  <si>
    <t>Programme/Product/Frontend/Backend</t>
  </si>
  <si>
    <t>Stage 11 Backlog</t>
  </si>
  <si>
    <t>Skill Forge implementation work.</t>
  </si>
  <si>
    <t>Programme/AI Platform/DevSecOps</t>
  </si>
  <si>
    <t>Stage 10-11 Risks</t>
  </si>
  <si>
    <t>Experience, accessibility, privacy, Skill Forge and supply-chain risks.</t>
  </si>
  <si>
    <t>Stage 10-11 ADRs</t>
  </si>
  <si>
    <t>Architecture/product decisions for experiences and Skill Forge.</t>
  </si>
  <si>
    <t>Stage 10 Gate</t>
  </si>
  <si>
    <t>Stage 10 experience go/no-go criteria.</t>
  </si>
  <si>
    <t>CTO/Product/HR/DPO/CISO</t>
  </si>
  <si>
    <t>Stage 11 Gate</t>
  </si>
  <si>
    <t>Stage 11 Skill Forge go/no-go criteria.</t>
  </si>
  <si>
    <t>CTO/AI Platform/CISO/DPO/Legal</t>
  </si>
  <si>
    <t>Stage 10-11 Sources</t>
  </si>
  <si>
    <t>Stage 10/11 primary-source register.</t>
  </si>
  <si>
    <t>Maintain as standards/products change.</t>
  </si>
  <si>
    <t>AI Amendment Dashboard</t>
  </si>
  <si>
    <t>A-01 readiness, decisions, risks, task/qualification/test counts and recommendations.</t>
  </si>
  <si>
    <t>A-01</t>
  </si>
  <si>
    <t>Gate pending</t>
  </si>
  <si>
    <t>Resolve owner-input decisions and approve A-01.</t>
  </si>
  <si>
    <t>Amendment Charter</t>
  </si>
  <si>
    <t>Versioned baseline, scope, reason, preferred/optional deployment and Stage 12 dependency.</t>
  </si>
  <si>
    <t>Leadership/Architecture</t>
  </si>
  <si>
    <t>Approve baseline v1.1.</t>
  </si>
  <si>
    <t>Recommendations and Decisions</t>
  </si>
  <si>
    <t>Preferred architecture and Nessovo owner decision requests.</t>
  </si>
  <si>
    <t>CTO/AI Platform/HR/DPO</t>
  </si>
  <si>
    <t>Owner input pending</t>
  </si>
  <si>
    <t>AI System Boundary</t>
  </si>
  <si>
    <t>Work Intelligence, orchestrator, standalone, endpoint broker, qualification and review boundaries.</t>
  </si>
  <si>
    <t>Architecture/AI Platform</t>
  </si>
  <si>
    <t>Implement shared boundary.</t>
  </si>
  <si>
    <t>AI Execution Contract</t>
  </si>
  <si>
    <t>Provider-neutral job request/result, policy, route and inference-lineage contract.</t>
  </si>
  <si>
    <t>API/Data/Domain Teams</t>
  </si>
  <si>
    <t>Publish schemas.</t>
  </si>
  <si>
    <t>Existing Orchestrator Integration</t>
  </si>
  <si>
    <t>Required capability/gap assessment and preferred integration.</t>
  </si>
  <si>
    <t>AI Platform/Architecture</t>
  </si>
  <si>
    <t>Complete requirements</t>
  </si>
  <si>
    <t>Owner evidence pending</t>
  </si>
  <si>
    <t>Complete factual inventory.</t>
  </si>
  <si>
    <t>Standalone Router Architecture</t>
  </si>
  <si>
    <t>Thin compatible optional router.</t>
  </si>
  <si>
    <t>Scope decision pending</t>
  </si>
  <si>
    <t>Approve/defer implementation scope.</t>
  </si>
  <si>
    <t>Endpoint AI Runtime Broker</t>
  </si>
  <si>
    <t>CLI/local runtime discovery, credentials boundary, execution, resources and employee UX.</t>
  </si>
  <si>
    <t>Desktop/AI Platform/CISO</t>
  </si>
  <si>
    <t>Build spike.</t>
  </si>
  <si>
    <t>Provider Connector Contract</t>
  </si>
  <si>
    <t>Native, compatible, cloud, self-hosted and future provider connector contract.</t>
  </si>
  <si>
    <t>AI Platform/QA/Security</t>
  </si>
  <si>
    <t>Implement connectors.</t>
  </si>
  <si>
    <t>CLI Connector Contract</t>
  </si>
  <si>
    <t>Official headless CLI, local auth, permissions, resources, output and conformance contract.</t>
  </si>
  <si>
    <t>Desktop/AI Platform/Legal</t>
  </si>
  <si>
    <t>Implement approved CLI adapters.</t>
  </si>
  <si>
    <t>Model Registry</t>
  </si>
  <si>
    <t>Exact endpoint/model/runtime/quantisation/data/region/qualification registry.</t>
  </si>
  <si>
    <t>Implement schema/service.</t>
  </si>
  <si>
    <t>Current Provider Landscape</t>
  </si>
  <si>
    <t>Current provider/runtime/model candidate seed list and controls.</t>
  </si>
  <si>
    <t>AI Platform/Evaluation/Legal</t>
  </si>
  <si>
    <t>Current research</t>
  </si>
  <si>
    <t>Qualification pending</t>
  </si>
  <si>
    <t>Discover actual contracted models.</t>
  </si>
  <si>
    <t>Task Profile Registry</t>
  </si>
  <si>
    <t>Work Intelligence AI purposes, strengths, safeguards and owners.</t>
  </si>
  <si>
    <t>Product/Domain/AI Evaluation</t>
  </si>
  <si>
    <t>Threshold approval pending</t>
  </si>
  <si>
    <t>Approve v1 profiles.</t>
  </si>
  <si>
    <t>Effort Profile Registry</t>
  </si>
  <si>
    <t>FAST, STANDARD, DEEP and CRITICAL normalized execution profiles.</t>
  </si>
  <si>
    <t>AI Platform/Product</t>
  </si>
  <si>
    <t>Implement connector mappings.</t>
  </si>
  <si>
    <t>Model Qualification Lifecycle</t>
  </si>
  <si>
    <t>Registration through capability probes, evaluation, shadow, canary, active, drift and expiry.</t>
  </si>
  <si>
    <t>AI Evaluation/Governance</t>
  </si>
  <si>
    <t>Model Qualification Suite</t>
  </si>
  <si>
    <t>HumanOS-specific model/task/fairness/privacy/reliability/cost evaluation suite.</t>
  </si>
  <si>
    <t>AI Evaluation/Domain/DPO</t>
  </si>
  <si>
    <t>Implementation pending</t>
  </si>
  <si>
    <t>Build datasets/eval platform.</t>
  </si>
  <si>
    <t>Model-to-Task Routing</t>
  </si>
  <si>
    <t>Hard eligibility and minimum-sufficient task-specific routing.</t>
  </si>
  <si>
    <t>AI Platform/Domain/FinOps</t>
  </si>
  <si>
    <t>Implement policies.</t>
  </si>
  <si>
    <t>Fallback and Failure Policy</t>
  </si>
  <si>
    <t>Canonical errors, safe route changes, user actions, abstention and no-AI behavior.</t>
  </si>
  <si>
    <t>AI Platform/Product/DPO</t>
  </si>
  <si>
    <t>Implement and test.</t>
  </si>
  <si>
    <t>Credential and Identity Model</t>
  </si>
  <si>
    <t>Central keys/workload identities, local CLI credentials and personal-subscription governance.</t>
  </si>
  <si>
    <t>CISO/AI Platform/HR/Legal</t>
  </si>
  <si>
    <t>Approve subscription policy.</t>
  </si>
  <si>
    <t>Data Residency and Provider Controls</t>
  </si>
  <si>
    <t>Model origin versus operator/processing route and approved data classes.</t>
  </si>
  <si>
    <t>DPO/Legal/Cloud</t>
  </si>
  <si>
    <t>Validate actual routes/contracts.</t>
  </si>
  <si>
    <t>AI Cost and Capacity</t>
  </si>
  <si>
    <t>API, self-hosted, endpoint, CLI, review and qualification cost framework.</t>
  </si>
  <si>
    <t>FinOps/AI Platform</t>
  </si>
  <si>
    <t>Template complete</t>
  </si>
  <si>
    <t>Inputs pending</t>
  </si>
  <si>
    <t>Populate contracted prices/workloads.</t>
  </si>
  <si>
    <t>Model Provider and CLI Drift</t>
  </si>
  <si>
    <t>Alias/API/runtime/CLI/terms/region/quality drift and response.</t>
  </si>
  <si>
    <t>AI Platform/Evaluation/SRE</t>
  </si>
  <si>
    <t>Implement monitoring.</t>
  </si>
  <si>
    <t>Hybrid Routing Test Matrix</t>
  </si>
  <si>
    <t>Central, standalone, endpoint, failure, fallback, portability and no-AI tests.</t>
  </si>
  <si>
    <t>QA/AI Platform/Desktop</t>
  </si>
  <si>
    <t>Run in Stage 12A.</t>
  </si>
  <si>
    <t>Cross-Stage Change Traceability</t>
  </si>
  <si>
    <t>Targeted Stage 0–11 amendments and retained baseline.</t>
  </si>
  <si>
    <t>Programme/Architecture</t>
  </si>
  <si>
    <t>Track implementation.</t>
  </si>
  <si>
    <t>AI Amendment Backlog</t>
  </si>
  <si>
    <t>Implementation and validation work for baseline v1.1.</t>
  </si>
  <si>
    <t>AI Amendment Risks</t>
  </si>
  <si>
    <t>Architecture, qualification, credential, privacy, drift and routing risks.</t>
  </si>
  <si>
    <t>Governance/Security/Product</t>
  </si>
  <si>
    <t>AI Amendment ADRs</t>
  </si>
  <si>
    <t>Formal AI-boundary, routing and qualification decisions.</t>
  </si>
  <si>
    <t>AI Amendment Gate</t>
  </si>
  <si>
    <t>Baseline v1.1 go/no-go criteria.</t>
  </si>
  <si>
    <t>CTO/Architecture/AI Platform/DPO/CISO</t>
  </si>
  <si>
    <t>AI Amendment Sources</t>
  </si>
  <si>
    <t>Current official provider, CLI, runtime, evaluation and protocol sources.</t>
  </si>
  <si>
    <t>Maintain through Stage 12.</t>
  </si>
  <si>
    <t>Stage 12 Dashboard</t>
  </si>
  <si>
    <t>Final plan/execution readiness, risks, qualification and pilot metrics.</t>
  </si>
  <si>
    <t>12</t>
  </si>
  <si>
    <t>Complete plan</t>
  </si>
  <si>
    <t>Begin Stage 12A backlog.</t>
  </si>
  <si>
    <t>Development AI Workflow</t>
  </si>
  <si>
    <t>Fable 5 planning, Opus 4.8 coding, GPT-5.6 Sol Codex review and human/CI authority.</t>
  </si>
  <si>
    <t>Engineering/AI Governance</t>
  </si>
  <si>
    <t>Provision and qualify profile.</t>
  </si>
  <si>
    <t>Claude-Codex Review Protocol</t>
  </si>
  <si>
    <t>Controlled plan/code/review/fix/merge checkpoints.</t>
  </si>
  <si>
    <t>Engineering/QA/CISO</t>
  </si>
  <si>
    <t>Build review wrapper.</t>
  </si>
  <si>
    <t>Stage 12 Control Traceability</t>
  </si>
  <si>
    <t>Stage 0–11/A-01 controls mapped to tested evidence requirements.</t>
  </si>
  <si>
    <t>Programme/Assurance</t>
  </si>
  <si>
    <t>12A</t>
  </si>
  <si>
    <t>Collect implementation evidence.</t>
  </si>
  <si>
    <t>Release Candidate and Configuration Baseline</t>
  </si>
  <si>
    <t>Code, policy, package, model, CLI and environment freeze.</t>
  </si>
  <si>
    <t>Release/DevSecOps</t>
  </si>
  <si>
    <t>Complete template</t>
  </si>
  <si>
    <t>Freeze pending</t>
  </si>
  <si>
    <t>Freeze release candidate.</t>
  </si>
  <si>
    <t>AI System Boundary Validation</t>
  </si>
  <si>
    <t>Provider-neutral Work Intelligence and shared contract tests.</t>
  </si>
  <si>
    <t>Testing pending</t>
  </si>
  <si>
    <t>Execute tests.</t>
  </si>
  <si>
    <t>Existing Orchestrator Gap and Integration</t>
  </si>
  <si>
    <t>Factual HumanOS AI Orchestrator capability assessment.</t>
  </si>
  <si>
    <t>Complete inventory.</t>
  </si>
  <si>
    <t>Standalone Router Validation</t>
  </si>
  <si>
    <t>Thin compatible optional router validation.</t>
  </si>
  <si>
    <t>AI Platform/QA</t>
  </si>
  <si>
    <t>Decision/testing pending</t>
  </si>
  <si>
    <t>Approve scope and test.</t>
  </si>
  <si>
    <t>Endpoint AI Runtime Broker Validation</t>
  </si>
  <si>
    <t>CLI/local model security, auth, resources and UX tests.</t>
  </si>
  <si>
    <t>Desktop/CISO/DPO</t>
  </si>
  <si>
    <t>Implement/test broker.</t>
  </si>
  <si>
    <t>AI Provider and Execution Mode Inventory</t>
  </si>
  <si>
    <t>Central, standalone, CLI, local, self-hosted and no-AI routes.</t>
  </si>
  <si>
    <t>AI Platform/DPO</t>
  </si>
  <si>
    <t>Seeded</t>
  </si>
  <si>
    <t>Inventory pending</t>
  </si>
  <si>
    <t>Validate actual routes.</t>
  </si>
  <si>
    <t>Provider and CLI Connector Results</t>
  </si>
  <si>
    <t>Connector conformance result register.</t>
  </si>
  <si>
    <t>Run connector suite.</t>
  </si>
  <si>
    <t>Model Deployment Registry</t>
  </si>
  <si>
    <t>Exact model/runtime/CLI/route records.</t>
  </si>
  <si>
    <t>AI Platform/Data</t>
  </si>
  <si>
    <t>Discovery pending</t>
  </si>
  <si>
    <t>Populate exact deployments.</t>
  </si>
  <si>
    <t>Task and Effort Profile Approval</t>
  </si>
  <si>
    <t>Development and production task × effort cells.</t>
  </si>
  <si>
    <t>Product/AI Evaluation</t>
  </si>
  <si>
    <t>Approve thresholds.</t>
  </si>
  <si>
    <t>Model Qualification Runs</t>
  </si>
  <si>
    <t>Planned development and production qualification jobs.</t>
  </si>
  <si>
    <t>AI Evaluation</t>
  </si>
  <si>
    <t>Run qualification.</t>
  </si>
  <si>
    <t>Model Qualification Results</t>
  </si>
  <si>
    <t>Schema, quality, safety, cost and approval results.</t>
  </si>
  <si>
    <t>AI Evaluation/Domain</t>
  </si>
  <si>
    <t>No results yet</t>
  </si>
  <si>
    <t>Populate actual evidence.</t>
  </si>
  <si>
    <t>Model-to-Task Routing Results</t>
  </si>
  <si>
    <t>Qualified route and fallback outcome register.</t>
  </si>
  <si>
    <t>AI Platform/Domain</t>
  </si>
  <si>
    <t>Validate routing.</t>
  </si>
  <si>
    <t>Fallback and Failure Validation</t>
  </si>
  <si>
    <t>Auth, quota, outage, region, schema and no-route tests.</t>
  </si>
  <si>
    <t>Run chaos/failure suite.</t>
  </si>
  <si>
    <t>AI Credential and Identity Tests</t>
  </si>
  <si>
    <t>Central and user-local credential boundary tests.</t>
  </si>
  <si>
    <t>CISO/AI Platform</t>
  </si>
  <si>
    <t>Run security tests.</t>
  </si>
  <si>
    <t>AI Data Residency and Provider Controls</t>
  </si>
  <si>
    <t>Actual processing operator/region and data controls.</t>
  </si>
  <si>
    <t>Review/testing pending</t>
  </si>
  <si>
    <t>Verify contracts/routes.</t>
  </si>
  <si>
    <t>Model Provider Runtime and CLI Drift</t>
  </si>
  <si>
    <t>Drift detection, suspension and requalification.</t>
  </si>
  <si>
    <t>AI Platform/Evaluation</t>
  </si>
  <si>
    <t>AI Cost and Capacity Model</t>
  </si>
  <si>
    <t>Development and production AI cost/capacity scenario.</t>
  </si>
  <si>
    <t>Load pricing/workloads.</t>
  </si>
  <si>
    <t>Hybrid and No-AI Test Results</t>
  </si>
  <si>
    <t>Cross-implementation, endpoint and no-AI test register.</t>
  </si>
  <si>
    <t>QA/Architecture</t>
  </si>
  <si>
    <t>Execute suite.</t>
  </si>
  <si>
    <t>Security Hardening Plan</t>
  </si>
  <si>
    <t>Endpoint, API, data, AI, supply-chain and development security.</t>
  </si>
  <si>
    <t>CISO/Engineering</t>
  </si>
  <si>
    <t>Run hardening.</t>
  </si>
  <si>
    <t>Penetration and Red-Team Findings</t>
  </si>
  <si>
    <t>Attack scenarios, findings, remediation and gate impact.</t>
  </si>
  <si>
    <t>CISO/Red Team</t>
  </si>
  <si>
    <t>Run independent tests.</t>
  </si>
  <si>
    <t>Privacy and DPIA Closure</t>
  </si>
  <si>
    <t>Actual data flows, routes, rights, retention and residual risk.</t>
  </si>
  <si>
    <t>DPO/Product</t>
  </si>
  <si>
    <t>Close DPIA.</t>
  </si>
  <si>
    <t>Legal and Worker Consultation</t>
  </si>
  <si>
    <t>UK/Lahore legal, contracts, consultation and subscription policy.</t>
  </si>
  <si>
    <t>Legal/HR/DPO</t>
  </si>
  <si>
    <t>Obtain approvals.</t>
  </si>
  <si>
    <t>Endpoint Performance and Compatibility</t>
  </si>
  <si>
    <t>Device, broker, CLI, local-model and accessibility performance.</t>
  </si>
  <si>
    <t>Desktop/SRE</t>
  </si>
  <si>
    <t>Run matrix.</t>
  </si>
  <si>
    <t>Data Reliability and Disaster Recovery</t>
  </si>
  <si>
    <t>Integrity, replay, deletion, backup/restore and regional failure.</t>
  </si>
  <si>
    <t>Data/SRE</t>
  </si>
  <si>
    <t>Run resilience suite.</t>
  </si>
  <si>
    <t>AI and Evaluator Evaluation</t>
  </si>
  <si>
    <t>Task, capability, coaching, grounding and review evaluation.</t>
  </si>
  <si>
    <t>Run evaluation.</t>
  </si>
  <si>
    <t>Fairness and Accessibility Evaluation</t>
  </si>
  <si>
    <t>Accommodations, routes, coverage, correction and WCAG.</t>
  </si>
  <si>
    <t>DPO/Accessibility/HR</t>
  </si>
  <si>
    <t>User Journey Validation</t>
  </si>
  <si>
    <t>Employee, manager, reviewer, DPO, route and degraded journeys.</t>
  </si>
  <si>
    <t>Product/QA</t>
  </si>
  <si>
    <t>Run journeys.</t>
  </si>
  <si>
    <t>Operational Support Readiness</t>
  </si>
  <si>
    <t>Ownership, on-call, training, support, cost and DR.</t>
  </si>
  <si>
    <t>Operations/SRE</t>
  </si>
  <si>
    <t>Operationalise.</t>
  </si>
  <si>
    <t>Incident and Stop Controls</t>
  </si>
  <si>
    <t>Zero-tolerance and pilot stop conditions with authorities.</t>
  </si>
  <si>
    <t>CISO/DPO/Executive</t>
  </si>
  <si>
    <t>12A–B</t>
  </si>
  <si>
    <t>Exercise kill switches.</t>
  </si>
  <si>
    <t>Pilot Protocol</t>
  </si>
  <si>
    <t>Controlled phased internal pilot and protections.</t>
  </si>
  <si>
    <t>Pilot/Product/DPO</t>
  </si>
  <si>
    <t>12B</t>
  </si>
  <si>
    <t>12A gate pending</t>
  </si>
  <si>
    <t>Approve exact protocol.</t>
  </si>
  <si>
    <t>Pilot Cohort and Task Matrix</t>
  </si>
  <si>
    <t>Proposed phased participants, locations and tasks.</t>
  </si>
  <si>
    <t>HR/Pilot Lead</t>
  </si>
  <si>
    <t>Approvals pending</t>
  </si>
  <si>
    <t>Finalise cohort.</t>
  </si>
  <si>
    <t>Pilot Metrics and Thresholds</t>
  </si>
  <si>
    <t>Technical, AI, rights, accessibility, cost and support thresholds.</t>
  </si>
  <si>
    <t>Pilot Analytics</t>
  </si>
  <si>
    <t>Approval/results pending</t>
  </si>
  <si>
    <t>Approve and populate actuals.</t>
  </si>
  <si>
    <t>Pilot Experiments</t>
  </si>
  <si>
    <t>Development, routing, evidence, coaching and Skill Forge comparisons.</t>
  </si>
  <si>
    <t>AI Evaluation/Product</t>
  </si>
  <si>
    <t>Run approved experiments.</t>
  </si>
  <si>
    <t>Participant Rights and Support</t>
  </si>
  <si>
    <t>Operational participant access, correction, review and support.</t>
  </si>
  <si>
    <t>DPO/HR/Product</t>
  </si>
  <si>
    <t>Exercise rights.</t>
  </si>
  <si>
    <t>Pilot Issues and Decisions</t>
  </si>
  <si>
    <t>Known blockers and pilot decision log.</t>
  </si>
  <si>
    <t>Programme/Governance</t>
  </si>
  <si>
    <t>Current</t>
  </si>
  <si>
    <t>Resolve critical issues.</t>
  </si>
  <si>
    <t>Pilot Results</t>
  </si>
  <si>
    <t>Final technical, employee, AI, incident and cost results.</t>
  </si>
  <si>
    <t>Populate after pilot.</t>
  </si>
  <si>
    <t>Rollout Options and Decision Matrix</t>
  </si>
  <si>
    <t>STOP through PROCEED options and eligibility.</t>
  </si>
  <si>
    <t>Executive Board</t>
  </si>
  <si>
    <t>Decision unavailable</t>
  </si>
  <si>
    <t>Use after pilot.</t>
  </si>
  <si>
    <t>Stage 12 Backlog</t>
  </si>
  <si>
    <t>Hardening, qualification, pilot and decision work.</t>
  </si>
  <si>
    <t>Start backlog.</t>
  </si>
  <si>
    <t>Stage 12 Risks</t>
  </si>
  <si>
    <t>Final-stage development, legal, AI, pilot and trust risks.</t>
  </si>
  <si>
    <t>Governance/Security</t>
  </si>
  <si>
    <t>Mitigation pending</t>
  </si>
  <si>
    <t>Manage blocking risks.</t>
  </si>
  <si>
    <t>Stage 12 ADRs</t>
  </si>
  <si>
    <t>Development profile, authority, pilot and decision choices.</t>
  </si>
  <si>
    <t>Architecture/Executive</t>
  </si>
  <si>
    <t>Stage 12A Hardening Gate</t>
  </si>
  <si>
    <t>Integration, qualification, security/privacy and readiness gate.</t>
  </si>
  <si>
    <t>CTO/DPO/CISO/AI Governance</t>
  </si>
  <si>
    <t>Execution decision pending</t>
  </si>
  <si>
    <t>Pass before pilot.</t>
  </si>
  <si>
    <t>Stage 12B Pilot and Rollout Gate</t>
  </si>
  <si>
    <t>Pilot evidence and final rollout decision gate.</t>
  </si>
  <si>
    <t>Execution unavailable</t>
  </si>
  <si>
    <t>Stage 12 Sources</t>
  </si>
  <si>
    <t>Current official and internal final-stage sources.</t>
  </si>
  <si>
    <t>Maintain during execution.</t>
  </si>
  <si>
    <t>Final Programme Closeout</t>
  </si>
  <si>
    <t>Programme status, execution sequence and decision logic.</t>
  </si>
  <si>
    <t>Final decision pending</t>
  </si>
  <si>
    <t>Execute Stage 12.</t>
  </si>
  <si>
    <t>Stage 12A Repo Assessment</t>
  </si>
  <si>
    <t>Evidence-backed current-code alignment, critical findings and immediate implementation slice.</t>
  </si>
  <si>
    <t>CTO/Architecture/AI Platform/CISO/DPO</t>
  </si>
  <si>
    <t>First assessment complete</t>
  </si>
  <si>
    <t>P0 remediation pending</t>
  </si>
  <si>
    <t>Execute Stage 12A Remediation Sequence.</t>
  </si>
  <si>
    <t>AI Execution Service Audit</t>
  </si>
  <si>
    <t>Control-by-control audit of current gateway, routing, providers, credentials, persistence and lineage.</t>
  </si>
  <si>
    <t>AI Platform/Architecture/Data/Security</t>
  </si>
  <si>
    <t>Static audit complete</t>
  </si>
  <si>
    <t>Runtime tests pending</t>
  </si>
  <si>
    <t>Resolve critical audit findings.</t>
  </si>
  <si>
    <t>Development AI Readiness</t>
  </si>
  <si>
    <t>Fable 5, Opus 4.8 and GPT-5.6 Codex implementation/qualification readiness.</t>
  </si>
  <si>
    <t>Engineering/QA/CISO/AI Evaluation</t>
  </si>
  <si>
    <t>Static assessment complete</t>
  </si>
  <si>
    <t>Profiles/connectors missing</t>
  </si>
  <si>
    <t>Build and qualify development workflow.</t>
  </si>
  <si>
    <t>Stage 12A Remediation Sequence</t>
  </si>
  <si>
    <t>Ordered P0/P1/P2 repository remediation work.</t>
  </si>
  <si>
    <t>Start P0 sequence.</t>
  </si>
  <si>
    <t>Repository Evidence Register</t>
  </si>
  <si>
    <t>Pinned GitHub code/ADR/commit evidence for Stage 12A findings.</t>
  </si>
  <si>
    <t>Architecture/Audit</t>
  </si>
  <si>
    <t>Complete current baseline</t>
  </si>
  <si>
    <t>Maintain through remediation</t>
  </si>
  <si>
    <t>Update on each audited commit.</t>
  </si>
  <si>
    <t>START HERE</t>
  </si>
  <si>
    <t>Plain-language project explanation, status, rules and reading order.</t>
  </si>
  <si>
    <t>All users</t>
  </si>
  <si>
    <t>Handoff</t>
  </si>
  <si>
    <t>Read first.</t>
  </si>
  <si>
    <t>AI Coding Handoff</t>
  </si>
  <si>
    <t>Authoritative implementation work packages, coding rules and definition of done.</t>
  </si>
  <si>
    <t>AI coding platforms/Engineering</t>
  </si>
  <si>
    <t>Use for every code work package.</t>
  </si>
  <si>
    <t>Validation Summary</t>
  </si>
  <si>
    <t>Workbook formula, validation, index and integrity audit.</t>
  </si>
  <si>
    <t>Programme/QA</t>
  </si>
  <si>
    <t>Review before distribution.</t>
  </si>
  <si>
    <t>Executive Charter — Foundation Decision Summary</t>
  </si>
  <si>
    <t>Concise leadership view. The detailed charter is maintained in Product Charter v1; governance and architecture approvals remain formally pending.</t>
  </si>
  <si>
    <t>Area</t>
  </si>
  <si>
    <t>Foundation decision</t>
  </si>
  <si>
    <t>Required leadership action</t>
  </si>
  <si>
    <t>Company</t>
  </si>
  <si>
    <t>Nessovo</t>
  </si>
  <si>
    <t>Confirmed</t>
  </si>
  <si>
    <t>Use as canonical company name.</t>
  </si>
  <si>
    <t>Platform placement</t>
  </si>
  <si>
    <t>HumanOS Work Intelligence is a HumanOS module, reusing foundation microservices and supporting future business verticals.</t>
  </si>
  <si>
    <t>Approve platform placement.</t>
  </si>
  <si>
    <t>Product definition</t>
  </si>
  <si>
    <t>Task-aware human-and-AI work intelligence that reconstructs evidence, assures outcomes, develops capability and improves HumanOS skills.</t>
  </si>
  <si>
    <t>Approve charter and working product name.</t>
  </si>
  <si>
    <t>Strategic position</t>
  </si>
  <si>
    <t>Task execution assurance, capability development and human–AI work governance—not activity-volume surveillance.</t>
  </si>
  <si>
    <t>Approve market position.</t>
  </si>
  <si>
    <t>Initial vertical</t>
  </si>
  <si>
    <t>AI-assisted software development on company-managed Windows and macOS devices.</t>
  </si>
  <si>
    <t>Approve pilot scope and cohort.</t>
  </si>
  <si>
    <t>Core proprietary capabilities</t>
  </si>
  <si>
    <t>Evidence/provenance graph; Task Assurance; Capability Graph; Growth Coach; governed Skill Forge.</t>
  </si>
  <si>
    <t>Approve build focus.</t>
  </si>
  <si>
    <t>Commodity/reference capabilities</t>
  </si>
  <si>
    <t>Application/window/browser activity, event streaming, object storage, operational observability and standard OS capture primitives.</t>
  </si>
  <si>
    <t>Approve build/buy/reference strategy.</t>
  </si>
  <si>
    <t>Employee value</t>
  </si>
  <si>
    <t>Fair work attribution, blocker explanation, transparent evidence, correction rights, contextual coaching and skill progression.</t>
  </si>
  <si>
    <t>Require measurable employee benefit in pilot.</t>
  </si>
  <si>
    <t>Employer value</t>
  </si>
  <si>
    <t>Evidence-linked task outcomes, quality, blockers, capability gaps, training effectiveness and safer AI-agent use.</t>
  </si>
  <si>
    <t>Require exception-led reporting and human judgement.</t>
  </si>
  <si>
    <t>Governance boundary</t>
  </si>
  <si>
    <t>No covert general monitoring, emotion/personality inference, click/keystroke productivity scoring or solely automated consequential employment decisions.</t>
  </si>
  <si>
    <t>Approve prohibited uses and policy enforcement.</t>
  </si>
  <si>
    <t>Employee rights</t>
  </si>
  <si>
    <t>Visible monitoring, own evidence access, correction, explanation, dispute and meaningful human review.</t>
  </si>
  <si>
    <t>Approve operational rights workflow.</t>
  </si>
  <si>
    <t>Data principle</t>
  </si>
  <si>
    <t>Minimum necessary, task-scoped evidence with local exclusion/redaction and short raw retention.</t>
  </si>
  <si>
    <t>Commission full DPIA and legal review.</t>
  </si>
  <si>
    <t>Architecture</t>
  </si>
  <si>
    <t>Rust/native endpoint agent; Java/Spring durable HumanOS domains; Python AI/evaluation workers; Kafka-compatible events; PostgreSQL/object storage first.</t>
  </si>
  <si>
    <t>Architecture Board review.</t>
  </si>
  <si>
    <t>Microservice strategy</t>
  </si>
  <si>
    <t>Approximately eight initial Work Intelligence deployables plus reused HumanOS foundations; split only for proven security, scale, ownership, availability or transactional boundaries.</t>
  </si>
  <si>
    <t>Reject premature nano-services.</t>
  </si>
  <si>
    <t>Java/Spring baseline</t>
  </si>
  <si>
    <t>Retain the current supported HumanOS baseline unless migration is justified; benchmark Java 25 LTS with Spring Boot 4.1 and compatible Spring Cloud for greenfield-compatible services.</t>
  </si>
  <si>
    <t>Platform inventory required</t>
  </si>
  <si>
    <t>Confirm current HumanOS versions and migration policy.</t>
  </si>
  <si>
    <t>Stage structure</t>
  </si>
  <si>
    <t>Stage 0 and Stage 1 operate as one Foundation &amp; Validation workstream but retain separate formal gates.</t>
  </si>
  <si>
    <t>Confirmed planning model</t>
  </si>
  <si>
    <t>Record Stage 0 and Stage 1 decisions independently.</t>
  </si>
  <si>
    <t>Current readiness</t>
  </si>
  <si>
    <t>Foundation research and draft artefacts are complete; legal/DPO, worker consultation, security, licence, cost, architecture and resourcing decisions remain.</t>
  </si>
  <si>
    <t>Resolve dashboard decision list.</t>
  </si>
  <si>
    <t>Next mobilisation</t>
  </si>
  <si>
    <t>Stage 2 Role/Task/Capability Ontology and Stage 3 Device Agent Foundation.</t>
  </si>
  <si>
    <t>Prompts ready</t>
  </si>
  <si>
    <t>Mobilise only under gate conditions and named ownership.</t>
  </si>
  <si>
    <t>Market Landscape — Commercial and Category References</t>
  </si>
  <si>
    <t>No single reviewed platform provides Nessovo's complete combination. The strategic gap is the integrated evidence → task assurance → capability development → governed self-improvement loop.</t>
  </si>
  <si>
    <t>Vendor / system</t>
  </si>
  <si>
    <t>Category</t>
  </si>
  <si>
    <t>Proven market capability</t>
  </si>
  <si>
    <t>Relevant lesson</t>
  </si>
  <si>
    <t>Limit relative to Nessovo target</t>
  </si>
  <si>
    <t>Nessovo action</t>
  </si>
  <si>
    <t>Strategic relevance</t>
  </si>
  <si>
    <t>Source URL</t>
  </si>
  <si>
    <t>Research note</t>
  </si>
  <si>
    <t>Teramind</t>
  </si>
  <si>
    <t>Employee monitoring / insider risk</t>
  </si>
  <si>
    <t>Screen recording/playback, keystrokes, applications, websites, active/idle and behavioural controls.</t>
  </si>
  <si>
    <t>Comprehensive desktop monitoring is commercially established.</t>
  </si>
  <si>
    <t>Primarily observes and governs activity; does not provide evidence-linked task contracts, capability progression and Skill Forge.</t>
  </si>
  <si>
    <t>Benchmark control coverage; do not use as product core unless later enterprise connector is justified.</t>
  </si>
  <si>
    <t>High</t>
  </si>
  <si>
    <t>https://www.teramind.co/solutions/employee-monitoring/</t>
  </si>
  <si>
    <t>Closest commercial baseline for raw monitoring.</t>
  </si>
  <si>
    <t>ActivTrak</t>
  </si>
  <si>
    <t>Workforce analytics / AI adoption</t>
  </si>
  <si>
    <t>Application and website analytics, work patterns, productivity/capacity views, AI usage and coaching-oriented insights.</t>
  </si>
  <si>
    <t>Management demand is moving from time tracking to workforce and AI-use intelligence.</t>
  </si>
  <si>
    <t>Aggregate behavioural analytics rather than exact causal task reconstruction and technical-quality assurance.</t>
  </si>
  <si>
    <t>Benchmark reporting and manager experience.</t>
  </si>
  <si>
    <t>https://support.activtrak.com/hc/en-us/articles/50125731483675-AI-Insights-Add-on</t>
  </si>
  <si>
    <t>Relevant to reporting and adoption metrics.</t>
  </si>
  <si>
    <t>UiPath Task Mining / Task Capture</t>
  </si>
  <si>
    <t>Task mining / automation discovery</t>
  </si>
  <si>
    <t>Desktop screenshots, clicks/keyboard actions, UI elements, process sequences and automation opportunity discovery.</t>
  </si>
  <si>
    <t>Action-level capture and workflow reconstruction are proven enterprise patterns.</t>
  </si>
  <si>
    <t>Optimised for process discovery/automation rather than individual task-outcome assurance and capability development.</t>
  </si>
  <si>
    <t>Learn capture/review patterns; consider future process-platform integration.</t>
  </si>
  <si>
    <t>https://docs.uipath.com/task-capture/standalone/2021.10/user-guide/capture-settings</t>
  </si>
  <si>
    <t>Strong evidence that click + screenshot + UI context is viable.</t>
  </si>
  <si>
    <t>ABBYY Timeline Task Mining</t>
  </si>
  <si>
    <t>Task/process intelligence</t>
  </si>
  <si>
    <t>Screen snapshots, buttons clicked, text entered, application usage and task association.</t>
  </si>
  <si>
    <t>Task definitions can organise raw user actions into analysable sequences.</t>
  </si>
  <si>
    <t>Does not provide the complete role-claim, capability, real-time coaching and self-improvement model.</t>
  </si>
  <si>
    <t>Learn task-segmentation and process-variant concepts.</t>
  </si>
  <si>
    <t>https://help.abbyy.com/en-us/timeline/6/user_guide/task-mining</t>
  </si>
  <si>
    <t>Soroco Scout</t>
  </si>
  <si>
    <t>Work graph / process intelligence</t>
  </si>
  <si>
    <t>Maps team-machine interactions, process variants, workarounds, effort leakage and automation opportunities.</t>
  </si>
  <si>
    <t>A work-graph framing is strategically close to Nessovo's evidence/provenance graph.</t>
  </si>
  <si>
    <t>Generally team/process-oriented and privacy-minimised rather than exact individual task assurance and training.</t>
  </si>
  <si>
    <t>Benchmark graph terminology and enterprise process use cases.</t>
  </si>
  <si>
    <t>Medium</t>
  </si>
  <si>
    <t>https://soroco.com/</t>
  </si>
  <si>
    <t>Workfellow</t>
  </si>
  <si>
    <t>Process intelligence / task mining</t>
  </si>
  <si>
    <t>Combines process and task mining to locate workflow friction and automation potential.</t>
  </si>
  <si>
    <t>There is demand for understanding how work actually flows across systems.</t>
  </si>
  <si>
    <t>Limited public evidence of exact text, technical outcome validation or longitudinal capability development.</t>
  </si>
  <si>
    <t>Watch and compare process-intelligence partnerships.</t>
  </si>
  <si>
    <t>https://www.workfellow.ai/</t>
  </si>
  <si>
    <t>Microsoft Power Automate AI Recorder</t>
  </si>
  <si>
    <t>Record / replay / RPA</t>
  </si>
  <si>
    <t>Records screen, voice, mouse and keyboard demonstrations and converts them into desktop automations.</t>
  </si>
  <si>
    <t>A demonstrated successful workflow can become a reusable procedure.</t>
  </si>
  <si>
    <t>Creates automation, not a continuous task, capability and employee-development operating system.</t>
  </si>
  <si>
    <t>Adopt demonstration-to-skill mental model; do not depend on it for core capture.</t>
  </si>
  <si>
    <t>https://learn.microsoft.com/en-us/power-automate/desktop-flows/create-flow-using-ai-recorder</t>
  </si>
  <si>
    <t>OpenAI Codex Hooks</t>
  </si>
  <si>
    <t>AI-agent lifecycle instrumentation</t>
  </si>
  <si>
    <t>Lifecycle hooks around prompts, tools, permissions, session start/stop and validations.</t>
  </si>
  <si>
    <t>Official semantic hooks are more accurate than screen-only inference for agent activity.</t>
  </si>
  <si>
    <t>Provider-specific and limited to instrumented Codex activity.</t>
  </si>
  <si>
    <t>Integrate through a provider-normalising AI Adapter Hub.</t>
  </si>
  <si>
    <t>https://developers.openai.com/codex/hooks</t>
  </si>
  <si>
    <t>Core provenance input.</t>
  </si>
  <si>
    <t>OpenAI Record &amp; Replay</t>
  </si>
  <si>
    <t>Workflow demonstration to reusable skill</t>
  </si>
  <si>
    <t>Converts a demonstrated stable workflow into a reusable skill with inputs, steps and verification.</t>
  </si>
  <si>
    <t>Strong model for turning real work into governed reusable skills.</t>
  </si>
  <si>
    <t>Not a continuous employee work-intelligence platform and availability/feature scope may vary.</t>
  </si>
  <si>
    <t>Learn for Skill Forge; keep HumanOS implementation provider-neutral.</t>
  </si>
  <si>
    <t>https://developers.openai.com/codex/record-and-replay</t>
  </si>
  <si>
    <t>LinearB</t>
  </si>
  <si>
    <t>Developer productivity and AI-work governance</t>
  </si>
  <si>
    <t>Engineering workflow metrics, bottleneck analysis, AI activity detection, workflow automation, team coaching and business alignment.</t>
  </si>
  <si>
    <t>Developer intelligence increasingly combines AI adoption, workflow and outcome signals.</t>
  </si>
  <si>
    <t>Centred on SDLC/tool data and delivery metrics rather than universal desktop evidence, job capability claims and cross-vertical learning.</t>
  </si>
  <si>
    <t>Benchmark technical-manager experience and integrate Git/SDLC data where useful.</t>
  </si>
  <si>
    <t>https://linearb.io/platform/ai-developer-productivity-insights</t>
  </si>
  <si>
    <t>Strong adjacent competitor for software-development vertical.</t>
  </si>
  <si>
    <t>Jellyfish</t>
  </si>
  <si>
    <t>Engineering intelligence / AI-SDLC</t>
  </si>
  <si>
    <t>Combines developer-tool, allocation, delivery, AI usage, cost, bottleneck and developer-experience signals.</t>
  </si>
  <si>
    <t>Task/project, PR and AI-use data can be tied to business outcomes without manual time tracking.</t>
  </si>
  <si>
    <t>Does not publicly position as universal endpoint reconstruction, exact human/agent causality or role capability verification.</t>
  </si>
  <si>
    <t>Benchmark outcome-based engineering reporting and AI ROI.</t>
  </si>
  <si>
    <t>https://jellyfish.co/</t>
  </si>
  <si>
    <t>Strong adjacent competitor.</t>
  </si>
  <si>
    <t>GitClear</t>
  </si>
  <si>
    <t>Code quality and developer analytics</t>
  </si>
  <si>
    <t>Repository-level code activity, AI-code impact, code-quality research and review analytics.</t>
  </si>
  <si>
    <t>Code-change quality and attribution are more useful than raw line-count metrics.</t>
  </si>
  <si>
    <t>Repository scope cannot explain all desktop work, requirements, blockers or capability context.</t>
  </si>
  <si>
    <t>Consider future connector/benchmark; retain Nessovo task/provenance core.</t>
  </si>
  <si>
    <t>https://www.gitclear.com/</t>
  </si>
  <si>
    <t>TechWolf</t>
  </si>
  <si>
    <t>Skills/work intelligence</t>
  </si>
  <si>
    <t>Continuously infers skills from actual work signals and connects skills, work and market intelligence.</t>
  </si>
  <si>
    <t>Self-reported skills are insufficient; dynamic work evidence is a validated market need.</t>
  </si>
  <si>
    <t>Focuses on workforce skills intelligence rather than exact task execution, raw evidence and real-time technical coaching.</t>
  </si>
  <si>
    <t>Benchmark skills ontology, HR integration and evidence transparency; build Nessovo Capability Graph.</t>
  </si>
  <si>
    <t>https://www.techwolf.ai/product/skills-intelligence</t>
  </si>
  <si>
    <t>Directly relevant to role-claim and capability goals.</t>
  </si>
  <si>
    <t>Eightfold</t>
  </si>
  <si>
    <t>Talent and work intelligence</t>
  </si>
  <si>
    <t>Models skills, capabilities, aspirations and work signals for hiring, development, project staffing and career recommendations.</t>
  </si>
  <si>
    <t>Live work signals are entering talent intelligence and career development.</t>
  </si>
  <si>
    <t>Broader HR/talent platform; public material does not demonstrate Nessovo's exact endpoint/task-evidence and challenge model.</t>
  </si>
  <si>
    <t>Benchmark role readiness, employee growth and talent-market integration.</t>
  </si>
  <si>
    <t>https://eightfold.ai/products/</t>
  </si>
  <si>
    <t>Gloat</t>
  </si>
  <si>
    <t>Workforce graph / agentic HR</t>
  </si>
  <si>
    <t>Dynamic skills ontology, workforce graph, task-role mapping, work orchestration, audit trails and agentic HR actions.</t>
  </si>
  <si>
    <t>Workforce graphs, governed agent actions and task-level human–AI orchestration validate parts of Nessovo's direction.</t>
  </si>
  <si>
    <t>HR-system and workforce orchestration focus rather than complete endpoint evidence and task-quality reconstruction.</t>
  </si>
  <si>
    <t>Benchmark workforce graph, employee experience and explainable agent action.</t>
  </si>
  <si>
    <t>https://gloat.com/platform/workforce-graph/</t>
  </si>
  <si>
    <t>Important strategic adjacent platform.</t>
  </si>
  <si>
    <t>Degreed</t>
  </si>
  <si>
    <t>Learning, coaching and skills development</t>
  </si>
  <si>
    <t>AI-powered learning, coaching, roleplay, skill review, pathways and behaviour-change-oriented development.</t>
  </si>
  <si>
    <t>Training must be personalised and measured through behaviour/application, not content completion alone.</t>
  </si>
  <si>
    <t>Does not provide universal work observation, task assurance or causal provenance.</t>
  </si>
  <si>
    <t>Integrate/buy content selectively; build the evidence-to-learning effectiveness loop.</t>
  </si>
  <si>
    <t>https://degreed.com/experience/artificial-intelligence/</t>
  </si>
  <si>
    <t>OpenTelemetry GenAI semantic conventions</t>
  </si>
  <si>
    <t>Open standard / AI observability</t>
  </si>
  <si>
    <t>Common attributes and events for model, agent, tool and provider telemetry.</t>
  </si>
  <si>
    <t>Standards reduce provider lock-in and improve cross-agent correlation.</t>
  </si>
  <si>
    <t>Operational conventions do not define employee, task, capability, evidence or employment governance semantics.</t>
  </si>
  <si>
    <t>Adopt operational conventions and extend with Nessovo domain contracts; keep raw evidence separate.</t>
  </si>
  <si>
    <t>https://opentelemetry.io/docs/specs/semconv/registry/attributes/gen-ai/</t>
  </si>
  <si>
    <t>Nessovo HumanOS Work Intelligence</t>
  </si>
  <si>
    <t>Task assurance / capability development / organisational learning</t>
  </si>
  <si>
    <t>Target combination: universal evidence, task contracts, human/AI provenance, outcome verification, capability graph, coaching, employee challenge and governed Skill Forge.</t>
  </si>
  <si>
    <t>The product opportunity is integration and semantics, not invention of every capture primitive.</t>
  </si>
  <si>
    <t>Requires higher accuracy, governance, endpoint security and cross-domain architecture than any single adjacent category.</t>
  </si>
  <si>
    <t>Build proprietary core; integrate commodity standards and tools.</t>
  </si>
  <si>
    <t>Critical</t>
  </si>
  <si>
    <t>Internal product definition</t>
  </si>
  <si>
    <t>Strategic target.</t>
  </si>
  <si>
    <t>GitHub / Open-Source and Source-Available Scan</t>
  </si>
  <si>
    <t>Repository research for architecture and implementation references. Licence and security review are mandatory before code incorporation or distribution.</t>
  </si>
  <si>
    <t>Repository</t>
  </si>
  <si>
    <t>Useful architecture / pattern</t>
  </si>
  <si>
    <t>Maturity signal</t>
  </si>
  <si>
    <t>Limit / risk</t>
  </si>
  <si>
    <t>Verified licence posture</t>
  </si>
  <si>
    <t>Recommended stance</t>
  </si>
  <si>
    <t>Likely stage</t>
  </si>
  <si>
    <t>Due-diligence action</t>
  </si>
  <si>
    <t>screenpipe/screenpipe</t>
  </si>
  <si>
    <t>Local screen/audio/activity memory</t>
  </si>
  <si>
    <t>Event-driven visual capture, accessibility-first text, OCR fallback, keyboard/app switches, local storage/search and AI pipes.</t>
  </si>
  <si>
    <t>Large active source-available project with Windows/macOS/Linux support claims and desktop product.</t>
  </si>
  <si>
    <t>Commercial licence for commercial use; broad capture and local AI design still require independent security/performance review.</t>
  </si>
  <si>
    <t>Source-available; repository states personal/non-commercial use and commercial licence requirement.</t>
  </si>
  <si>
    <t>Study and benchmark; negotiate licence only if strategically justified; do not make it the proprietary core by default.</t>
  </si>
  <si>
    <t>3–5</t>
  </si>
  <si>
    <t>https://github.com/screenpipe/screenpipe</t>
  </si>
  <si>
    <t>Legal review; architecture/performance benchmark; supply-chain review.</t>
  </si>
  <si>
    <t>ActivityWatch/activitywatch</t>
  </si>
  <si>
    <t>Privacy-first activity tracking</t>
  </si>
  <si>
    <t>Watcher/server architecture for active window, browser tab and AFK events; local data ownership and extensibility.</t>
  </si>
  <si>
    <t>Long-running cross-platform project with modular watcher ecosystem.</t>
  </si>
  <si>
    <t>Lower fidelity; no task assurance, screenshots or exact semantic provenance. MPL file-level obligations matter if code is modified/distributed.</t>
  </si>
  <si>
    <t>MPL-2.0 verified in repository licence.</t>
  </si>
  <si>
    <t>Use architecture ideas and possibly protocol-level compatibility; code reuse only after legal decision.</t>
  </si>
  <si>
    <t>https://github.com/ActivityWatch/activitywatch</t>
  </si>
  <si>
    <t>Map relevant watcher modules and MPL obligations.</t>
  </si>
  <si>
    <t>ActivityWatch/aw-watcher-window</t>
  </si>
  <si>
    <t>Active-window watcher</t>
  </si>
  <si>
    <t>Small focused watcher producing foreground-window events to a local server.</t>
  </si>
  <si>
    <t>Mature component in ActivityWatch ecosystem.</t>
  </si>
  <si>
    <t>Platform-specific behaviour and title sensitivity.</t>
  </si>
  <si>
    <t>Repository-family licence should be verified per component.</t>
  </si>
  <si>
    <t>Reference for event semantics and tests.</t>
  </si>
  <si>
    <t>https://github.com/ActivityWatch/aw-watcher-window</t>
  </si>
  <si>
    <t>Inspect OS implementations and redaction options.</t>
  </si>
  <si>
    <t>ActivityWatch/aw-watcher-web</t>
  </si>
  <si>
    <t>Browser watcher</t>
  </si>
  <si>
    <t>Browser-extension watcher for active tab/title/URL events.</t>
  </si>
  <si>
    <t>Mature ActivityWatch companion project.</t>
  </si>
  <si>
    <t>Browser permissions and sensitive URL/title collection.</t>
  </si>
  <si>
    <t>Reference for minimal browser adapter.</t>
  </si>
  <si>
    <t>https://github.com/ActivityWatch/aw-watcher-web</t>
  </si>
  <si>
    <t>Inspect extension permissions and native communication.</t>
  </si>
  <si>
    <t>OpenAdaptAI/openadapt-desktop</t>
  </si>
  <si>
    <t>Desktop recording / human teaching</t>
  </si>
  <si>
    <t>Capture/review UI, local engine, Tauri/React shell, Python sidecar and bridge to record/compile/replay/teach.</t>
  </si>
  <si>
    <t>Repository explicitly labels the desktop surface experimental and not a supported production release.</t>
  </si>
  <si>
    <t>End-to-end boundaries are mocked; no validated production installer; flow engine is separate.</t>
  </si>
  <si>
    <t>MIT verified by repository README/licence.</t>
  </si>
  <si>
    <t>Study architecture, consent/review and teaching concepts; do not treat as deployable foundation.</t>
  </si>
  <si>
    <t>3,11</t>
  </si>
  <si>
    <t>https://github.com/OpenAdaptAI/openadapt-desktop</t>
  </si>
  <si>
    <t>Inspect capture/privacy subprojects and implementation maturity.</t>
  </si>
  <si>
    <t>OpenAdaptAI/openadapt-flow</t>
  </si>
  <si>
    <t>Deterministic workflow compiler/runtime</t>
  </si>
  <si>
    <t>Record → compile → lint/certify → replay → halt/repair/teach lifecycle.</t>
  </si>
  <si>
    <t>Canonical OpenAdapt workflow engine according to desktop README.</t>
  </si>
  <si>
    <t>GUI replay is a future Skill Forge capability, not initial work assurance; safety scope is significant.</t>
  </si>
  <si>
    <t>Verify repository licence before reuse.</t>
  </si>
  <si>
    <t>Reference for governed workflow compilation and verification.</t>
  </si>
  <si>
    <t>11+</t>
  </si>
  <si>
    <t>https://github.com/OpenAdaptAI/openadapt-flow</t>
  </si>
  <si>
    <t>Licence/security review and isolated future spike.</t>
  </si>
  <si>
    <t>OpenAdaptAI/openadapt-privacy</t>
  </si>
  <si>
    <t>PII detection and redaction</t>
  </si>
  <si>
    <t>Experimental privacy component associated with OpenAdapt capture.</t>
  </si>
  <si>
    <t>Experimental supporting project.</t>
  </si>
  <si>
    <t>PII/secret redaction quality must be independently evaluated against Nessovo data.</t>
  </si>
  <si>
    <t>Verify repository licence and model licences.</t>
  </si>
  <si>
    <t>Benchmark only; Nessovo needs its own edge policy and test corpus.</t>
  </si>
  <si>
    <t>https://github.com/OpenAdaptAI/openadapt-privacy</t>
  </si>
  <si>
    <t>Evaluate false negatives and model provenance.</t>
  </si>
  <si>
    <t>thedotmack/claude-mem</t>
  </si>
  <si>
    <t>AI-agent persistent memory</t>
  </si>
  <si>
    <t>Lifecycle hooks, local worker, asynchronous observation compression, SQLite/FTS5, vector search and real-time viewer.</t>
  </si>
  <si>
    <t>Large active project with documented architecture and multi-environment support.</t>
  </si>
  <si>
    <t>Claude-centric; memory content and provider dependencies require HumanOS tenant/policy redesign.</t>
  </si>
  <si>
    <t>Apache-2.0 verified in repository metadata/readme.</t>
  </si>
  <si>
    <t>Adapt architecture pattern, not necessarily code; integrate official agent hooks into HumanOS memory/evidence.</t>
  </si>
  <si>
    <t>6,11</t>
  </si>
  <si>
    <t>https://github.com/thedotmack/claude-mem</t>
  </si>
  <si>
    <t>Security review, provider abstraction and licence provenance.</t>
  </si>
  <si>
    <t>rebelytics/one-skill-to-rule-them-all</t>
  </si>
  <si>
    <t>Continuous skill improvement methodology</t>
  </si>
  <si>
    <t>Structured observations of corrections/gaps, cross-cutting principles, periodic review and human-approved skill changes.</t>
  </si>
  <si>
    <t>Methodology reports extensive real-world use; compact repository.</t>
  </si>
  <si>
    <t>Not a recorder or runtime; file-based process is not sufficient for multi-tenant HumanOS.</t>
  </si>
  <si>
    <t>CC BY 4.0 stated in repository README.</t>
  </si>
  <si>
    <t>Adapt methodology with attribution into governed Skill Forge.</t>
  </si>
  <si>
    <t>https://github.com/rebelytics/one-skill-to-rule-them-all</t>
  </si>
  <si>
    <t>Preserve attribution; separate confidential/internal skill content.</t>
  </si>
  <si>
    <t>wakatime/wakatime-cli</t>
  </si>
  <si>
    <t>Developer activity telemetry</t>
  </si>
  <si>
    <t>Editor/CLI heartbeat model, project/language metadata and broad plugin ecosystem.</t>
  </si>
  <si>
    <t>Active Go CLI used by WakaTime integrations.</t>
  </si>
  <si>
    <t>Developer-tool-only; heartbeat/time telemetry cannot establish task quality or capability.</t>
  </si>
  <si>
    <t>BSD 3-Clause verified in repository licence.</t>
  </si>
  <si>
    <t>Reference or optional connector for supported editor metadata.</t>
  </si>
  <si>
    <t>https://github.com/wakatime/wakatime-cli</t>
  </si>
  <si>
    <t>Review privacy and data fields before connector design.</t>
  </si>
  <si>
    <t>open-telemetry/semantic-conventions</t>
  </si>
  <si>
    <t>Operational observability standard</t>
  </si>
  <si>
    <t>Cross-language semantic conventions for traces, metrics and logs.</t>
  </si>
  <si>
    <t>CNCF/OpenTelemetry standard ecosystem.</t>
  </si>
  <si>
    <t>Operational telemetry is not the employee evidence store; sensitive content may leak if misconfigured.</t>
  </si>
  <si>
    <t>Apache-2.0 ecosystem; verify repository licence at incorporation.</t>
  </si>
  <si>
    <t>Adopt conventions through existing HumanOS observability.</t>
  </si>
  <si>
    <t>3+</t>
  </si>
  <si>
    <t>https://github.com/open-telemetry/semantic-conventions</t>
  </si>
  <si>
    <t>Define content policy and correlation IDs.</t>
  </si>
  <si>
    <t>open-telemetry/semantic-conventions-genai</t>
  </si>
  <si>
    <t>GenAI observability conventions</t>
  </si>
  <si>
    <t>GenAI, agent, tool, model and MCP attributes/events.</t>
  </si>
  <si>
    <t>Active standards work supporting provider-neutral instrumentation.</t>
  </si>
  <si>
    <t>Does not define Nessovo task/capability/employee semantics; input/output content is sensitive.</t>
  </si>
  <si>
    <t>Apache-2.0 stated in repository.</t>
  </si>
  <si>
    <t>Adopt operational semantics and extend with Nessovo evidence references.</t>
  </si>
  <si>
    <t>6+</t>
  </si>
  <si>
    <t>https://github.com/open-telemetry/semantic-conventions-genai</t>
  </si>
  <si>
    <t>Pin stable conventions; avoid unrestricted content capture.</t>
  </si>
  <si>
    <t>cloudevents/spec</t>
  </si>
  <si>
    <t>Event envelope standard</t>
  </si>
  <si>
    <t>Portable event metadata and bindings for cross-service/cloud event interchange.</t>
  </si>
  <si>
    <t>CNCF graduated project and broad ecosystem support.</t>
  </si>
  <si>
    <t>Envelope does not solve domain schema, ordering, privacy or replay by itself.</t>
  </si>
  <si>
    <t>Apache-2.0 verified in repository licence.</t>
  </si>
  <si>
    <t>Adopt CloudEvents-style envelope if compatible with existing HumanOS contracts.</t>
  </si>
  <si>
    <t>1,4</t>
  </si>
  <si>
    <t>https://github.com/cloudevents/spec</t>
  </si>
  <si>
    <t>Run compatibility assessment with HumanOS event schemas.</t>
  </si>
  <si>
    <t>open-policy-agent/opa</t>
  </si>
  <si>
    <t>Policy-as-code</t>
  </si>
  <si>
    <t>Decoupled policy decision engine, bundles, decision APIs and audit patterns.</t>
  </si>
  <si>
    <t>CNCF graduated project with broad ecosystem use.</t>
  </si>
  <si>
    <t>Not every decision belongs in OPA; endpoint embedding/distribution and decision logs require security design.</t>
  </si>
  <si>
    <t>Apache-2.0; formal repository verification required before incorporation.</t>
  </si>
  <si>
    <t>Benchmark for capture/access policy; reuse existing HumanOS policy service first.</t>
  </si>
  <si>
    <t>1,3–4</t>
  </si>
  <si>
    <t>https://github.com/open-policy-agent/opa</t>
  </si>
  <si>
    <t>Policy capability matrix and local bundle spike.</t>
  </si>
  <si>
    <t>temporalio/sdk-java</t>
  </si>
  <si>
    <t>Durable workflow SDK</t>
  </si>
  <si>
    <t>Java durable workflows, activities, retries and long-running coordination.</t>
  </si>
  <si>
    <t>Mature Temporal ecosystem.</t>
  </si>
  <si>
    <t>Adds another control plane and programming model; may duplicate HumanOS Workflow Runtime.</t>
  </si>
  <si>
    <t>MIT in Temporal SDK ecosystem; verify repository file before use.</t>
  </si>
  <si>
    <t>Reference only until HumanOS workflow gaps are documented.</t>
  </si>
  <si>
    <t>1,2+</t>
  </si>
  <si>
    <t>https://github.com/temporalio/sdk-java</t>
  </si>
  <si>
    <t>Workflow-runtime capability comparison.</t>
  </si>
  <si>
    <t>temporalio/sdk-python</t>
  </si>
  <si>
    <t>Python workflow/activity support for long-running AI pipelines.</t>
  </si>
  <si>
    <t>Cross-language workflow ownership and duplicate orchestration complexity.</t>
  </si>
  <si>
    <t>MIT in repository ecosystem; verify before use.</t>
  </si>
  <si>
    <t>Reference only; Python evaluators should remain workers behind HumanOS orchestration initially.</t>
  </si>
  <si>
    <t>1,7+</t>
  </si>
  <si>
    <t>https://github.com/temporalio/sdk-python</t>
  </si>
  <si>
    <t>Use only after architecture decision.</t>
  </si>
  <si>
    <t>Competitive Gap and Proprietary-Core Matrix</t>
  </si>
  <si>
    <t>The market provides strong components. Nessovo's defensible product is the governed integration of evidence, task outcomes, provenance, capability development and organisational learning.</t>
  </si>
  <si>
    <t>Capability</t>
  </si>
  <si>
    <t>Employee monitoring</t>
  </si>
  <si>
    <t>Task/process mining</t>
  </si>
  <si>
    <t>Developer intelligence</t>
  </si>
  <si>
    <t>Skills/talent intelligence</t>
  </si>
  <si>
    <t>AI memory / record-replay</t>
  </si>
  <si>
    <t>Nessovo target</t>
  </si>
  <si>
    <t>Proprietary importance</t>
  </si>
  <si>
    <t>MVP / stage</t>
  </si>
  <si>
    <t>Differentiation and design note</t>
  </si>
  <si>
    <t>Managed-device session and policy control</t>
  </si>
  <si>
    <t>Low</t>
  </si>
  <si>
    <t>Strong</t>
  </si>
  <si>
    <t>Visible, task/hour/policy-scoped device control is foundational to trust.</t>
  </si>
  <si>
    <t>Application/window/browser context</t>
  </si>
  <si>
    <t>5–6</t>
  </si>
  <si>
    <t>Commodity evidence; use minimum necessary fields and employee visibility.</t>
  </si>
  <si>
    <t>Event-driven visual-state capture</t>
  </si>
  <si>
    <t>Changed-state graph, secure exclusions and edge redaction are the value beyond screenshots.</t>
  </si>
  <si>
    <t>Keyboard/input provenance and resulting text reconciliation</t>
  </si>
  <si>
    <t>Strong raw keys</t>
  </si>
  <si>
    <t>Low/Medium</t>
  </si>
  <si>
    <t>Medium in agent tools</t>
  </si>
  <si>
    <t>Controlled strong</t>
  </si>
  <si>
    <t>Distinguish typed, pasted, autocomplete, agent-generated and system-generated changes.</t>
  </si>
  <si>
    <t>Files, Git, terminal, build and test semantics</t>
  </si>
  <si>
    <t>Prefer authoritative artefacts/results over visual inference.</t>
  </si>
  <si>
    <t>AI-agent lifecycle and tool instrumentation</t>
  </si>
  <si>
    <t>Emerging</t>
  </si>
  <si>
    <t>Strong/emerging</t>
  </si>
  <si>
    <t>Provider-neutral Adapter Hub plus official hooks and model/skill versioning.</t>
  </si>
  <si>
    <t>Human / AI / automation causal provenance</t>
  </si>
  <si>
    <t>Very High</t>
  </si>
  <si>
    <t>Fair credit, automated-wait classification and agent supervision depend on this.</t>
  </si>
  <si>
    <t>Task Execution Contract</t>
  </si>
  <si>
    <t>Medium task definitions</t>
  </si>
  <si>
    <t>Medium ticket links</t>
  </si>
  <si>
    <t>Transforms vague tasks into objective, versioned criteria, evidence and quality gates.</t>
  </si>
  <si>
    <t>Task alignment and supporting-work classification</t>
  </si>
  <si>
    <t>Strong for process patterns</t>
  </si>
  <si>
    <t>Must support multiple assigned tasks, research, collaboration and environmental blockers.</t>
  </si>
  <si>
    <t>Acceptance-criteria and quality verification</t>
  </si>
  <si>
    <t>Medium verification in replay</t>
  </si>
  <si>
    <t>Activity is not completion; deterministic evidence and expert review are essential.</t>
  </si>
  <si>
    <t>Evidence hierarchy, confidence and alternatives</t>
  </si>
  <si>
    <t>7–10</t>
  </si>
  <si>
    <t>Every material finding exposes sources, uncertainty, missing evidence and alternative explanation.</t>
  </si>
  <si>
    <t>Employee self-access, correction and dispute</t>
  </si>
  <si>
    <t>Variable</t>
  </si>
  <si>
    <t>0,10</t>
  </si>
  <si>
    <t>Improves fairness, trust and training data quality.</t>
  </si>
  <si>
    <t>Meaningful human employment review</t>
  </si>
  <si>
    <t>Medium controls</t>
  </si>
  <si>
    <t>0,7–10</t>
  </si>
  <si>
    <t>Models support decisions; they do not independently determine employment outcomes.</t>
  </si>
  <si>
    <t>Job-description and capability claim model</t>
  </si>
  <si>
    <t>2,8</t>
  </si>
  <si>
    <t>Claims remain unverified until repeated, context-qualified evidence exists.</t>
  </si>
  <si>
    <t>Capability level, confidence, recency and consistency</t>
  </si>
  <si>
    <t>Transparent multi-dimensional levels rather than opaque talent scores.</t>
  </si>
  <si>
    <t>Game-like employee progression and mastery paths</t>
  </si>
  <si>
    <t>Private developmental skill tree; avoid public leaderboards and activity gaming.</t>
  </si>
  <si>
    <t>Real-time task coaching</t>
  </si>
  <si>
    <t>Medium nudges</t>
  </si>
  <si>
    <t>Medium recommendations</t>
  </si>
  <si>
    <t>Medium career coaching</t>
  </si>
  <si>
    <t>Observe/nudge/assist/teach/escalate with interruption controls and effectiveness tracking.</t>
  </si>
  <si>
    <t>Training prescription and applied-learning verification</t>
  </si>
  <si>
    <t>Strong content/recommendations</t>
  </si>
  <si>
    <t>Capability increases after demonstrated application, not merely course completion.</t>
  </si>
  <si>
    <t>Manager exception-led task and capability reporting</t>
  </si>
  <si>
    <t>Strong activity reports</t>
  </si>
  <si>
    <t>Strong process reports</t>
  </si>
  <si>
    <t>Strong engineering reports</t>
  </si>
  <si>
    <t>Strong talent reports</t>
  </si>
  <si>
    <t>Medium/High</t>
  </si>
  <si>
    <t>Combine outcome, blocker, quality, support and employee response; raw evidence is drill-down.</t>
  </si>
  <si>
    <t>Reusable work-method and skill extraction</t>
  </si>
  <si>
    <t>Medium automation discovery</t>
  </si>
  <si>
    <t>Medium playbooks</t>
  </si>
  <si>
    <t>Medium learning paths</t>
  </si>
  <si>
    <t>Convert validated success/corrections into versioned HumanOS skills and standards.</t>
  </si>
  <si>
    <t>Governed skill/evaluator self-improvement</t>
  </si>
  <si>
    <t>Medium/Strong</t>
  </si>
  <si>
    <t>Proposal → evaluation → review → canary → promotion/rollback; no uncontrolled self-modification.</t>
  </si>
  <si>
    <t>Cross-vertical HumanOS extension model</t>
  </si>
  <si>
    <t>2+</t>
  </si>
  <si>
    <t>Domain-neutral core plus vertical evidence adapters, task rubrics, coaching and policy packs.</t>
  </si>
  <si>
    <t>Edge minimisation, secure-field blocking and local redaction</t>
  </si>
  <si>
    <t>Variable/strong in security products</t>
  </si>
  <si>
    <t>Pilot-blocking privacy engineering and major trust differentiator.</t>
  </si>
  <si>
    <t>Employee and manager benefit measurement</t>
  </si>
  <si>
    <t>Medium employer-centric</t>
  </si>
  <si>
    <t>Strong team metrics</t>
  </si>
  <si>
    <t>Strong talent metrics</t>
  </si>
  <si>
    <t>0,12</t>
  </si>
  <si>
    <t>Product only succeeds when both task outcomes and employee development measurably improve.</t>
  </si>
  <si>
    <t>13 stages total. Stage 0 and Stage 1 are one Foundation &amp; Validation workstream with separate approval gates; schedules are planning assumptions rather than delivery commitments.</t>
  </si>
  <si>
    <t>Stage #</t>
  </si>
  <si>
    <t>Objective</t>
  </si>
  <si>
    <t>Duration weeks</t>
  </si>
  <si>
    <t>Indicative team size</t>
  </si>
  <si>
    <t>Dependencies</t>
  </si>
  <si>
    <t>Exit deliverables</t>
  </si>
  <si>
    <t>Lead role</t>
  </si>
  <si>
    <t>Priority</t>
  </si>
  <si>
    <t>Risk</t>
  </si>
  <si>
    <t>Start date</t>
  </si>
  <si>
    <t>End date</t>
  </si>
  <si>
    <t>Effort PW</t>
  </si>
  <si>
    <t>Foundation — charter, governance and legal boundary</t>
  </si>
  <si>
    <t>Define purpose, permitted/prohibited uses, lawful and ethical boundaries, employee rights, DPIA inputs, consultation, security principles, pilot protection and decision authority.</t>
  </si>
  <si>
    <t>None</t>
  </si>
  <si>
    <t>Product Charter v1; Purpose Policy Matrix; RACI; DPIA pack; threat model; pilot definition; Stage 0 gate.</t>
  </si>
  <si>
    <t>Executive Sponsor / Product / DPO</t>
  </si>
  <si>
    <t>Draft Complete — Gate Pending</t>
  </si>
  <si>
    <t>Foundation — market validation and reference architecture</t>
  </si>
  <si>
    <t>Validate market/OSS landscape; decide build/buy/integrate/defer; define HumanOS reference architecture, ADRs, technical spikes, licences, costs and resource conditions.</t>
  </si>
  <si>
    <t>Stage 0 workstream runs in parallel; Stage 0 approval is required for implementation use</t>
  </si>
  <si>
    <t>Market/OSS research; Gap Matrix; Build/Buy decisions; Reference Architecture; ADRs; Stage 1 gate; Stage 2/3 prompts.</t>
  </si>
  <si>
    <t>CTO / Architecture / Product</t>
  </si>
  <si>
    <t>Role capability and task contract ontology</t>
  </si>
  <si>
    <t>Create domain-neutral Role Capability Contract, Task Execution Contract, evidence ontology, rubrics and implementation contracts, with software-development examples.</t>
  </si>
  <si>
    <t>Conditional Stage 0 and Stage 1 approval</t>
  </si>
  <si>
    <t>Schemas, rubrics, example roles/tasks, APIs/events, evaluator rules, backlog and Stage 2 gate.</t>
  </si>
  <si>
    <t>Product / Capability / AI / Domain Experts</t>
  </si>
  <si>
    <t>Specification Draft Complete — Gate Pending</t>
  </si>
  <si>
    <t>Device agent foundation</t>
  </si>
  <si>
    <t>Build signed Windows/macOS agent skeleton, device identity, policy sync, visible session control, encrypted journal, update/rollback and spike framework.</t>
  </si>
  <si>
    <t>Installable agent skeleton; registration; signed policy; session state machine; local journal; health/update; test and threat evidence.</t>
  </si>
  <si>
    <t>Desktop / Platform / Security</t>
  </si>
  <si>
    <t>Telemetry ingestion and evidence storage</t>
  </si>
  <si>
    <t>Implement signed batch ingestion, schema governance, event bus, object evidence storage, audit linkage and replay APIs.</t>
  </si>
  <si>
    <t>Stage 3 foundation and approved event contracts</t>
  </si>
  <si>
    <t>Idempotent ingestion; schema registry; event topics; evidence/object storage; access and audit controls.</t>
  </si>
  <si>
    <t>Backend / Data / Platform</t>
  </si>
  <si>
    <t>Universal capture MVP</t>
  </si>
  <si>
    <t>Capture approved application/window, visual-state, input metadata/text delta, idle, process and file evidence with local exclusions and redaction.</t>
  </si>
  <si>
    <t>Stages 3 and 4; DPIA and pilot control approval</t>
  </si>
  <si>
    <t>Correlated endpoint timeline; secure-field blocking; visual-state graph; edge redaction; performance and privacy tests.</t>
  </si>
  <si>
    <t>Desktop / Data / Security</t>
  </si>
  <si>
    <t>Development semantics and AI-agent adapters</t>
  </si>
  <si>
    <t>Add browser, terminal, Git, tests/builds, Codex, Claude Code, IDE and toolchain adapters.</t>
  </si>
  <si>
    <t>Stage 5</t>
  </si>
  <si>
    <t>Normalised agent/tool events; terminal/process semantics; Git/test/build evidence; adapter SDK.</t>
  </si>
  <si>
    <t>Integrations / AI / Developer Platform</t>
  </si>
  <si>
    <t>Provenance and Task Assurance Engine</t>
  </si>
  <si>
    <t>Build work episodes, task alignment, human/AI/automation causal graph, acceptance-criteria and quality evaluation.</t>
  </si>
  <si>
    <t>Stages 2 and 6</t>
  </si>
  <si>
    <t>Evidence/provenance graph; task assessments; criterion state; confidence calibration; blocker detection; human review.</t>
  </si>
  <si>
    <t>AI / Backend / Product</t>
  </si>
  <si>
    <t>Capability Graph and baseline assessment</t>
  </si>
  <si>
    <t>Map role requirements and employee claims to repeated, context-qualified capability evidence and role readiness.</t>
  </si>
  <si>
    <t>Stages 2 and 7</t>
  </si>
  <si>
    <t>Capability service; baseline assessment; claim-evidence discrepancy workflow; fairness/evidence tests.</t>
  </si>
  <si>
    <t>Capability / HR / AI / Backend</t>
  </si>
  <si>
    <t>Growth Coach and learning loop</t>
  </si>
  <si>
    <t>Provide controlled observe/nudge/assist/teach/escalate interventions, training plans and effectiveness measurement.</t>
  </si>
  <si>
    <t>Stages 7 and 8</t>
  </si>
  <si>
    <t>Coaching orchestration; learning plans; mentor escalation; intervention safety; applied-learning evidence.</t>
  </si>
  <si>
    <t>AI / L&amp;D / Product</t>
  </si>
  <si>
    <t>Employee and manager experiences</t>
  </si>
  <si>
    <t>Deliver employee timeline/corrections/capability view and manager exception-led task/capability reports.</t>
  </si>
  <si>
    <t>Stages 7–9 and governance workflow</t>
  </si>
  <si>
    <t>Employee portal; dispute/review workflow; manager task assurance; access controls; usability evidence.</t>
  </si>
  <si>
    <t>Product / Frontend / Backend / Governance</t>
  </si>
  <si>
    <t>Skill Forge and governed self-improvement</t>
  </si>
  <si>
    <t>Create observation-to-skill/evaluator improvement with evaluation, approval, canary, promotion and rollback.</t>
  </si>
  <si>
    <t>Stages 9 and 10</t>
  </si>
  <si>
    <t>Skill registry; proposal/evaluation pipeline; confidentiality controls; approval/canary/rollback.</t>
  </si>
  <si>
    <t>AI Platform / Governance</t>
  </si>
  <si>
    <t>Security hardening, internal pilot and rollout decision</t>
  </si>
  <si>
    <t>Complete penetration/privacy/performance/evaluation testing, controlled pilot, evidence review, cost analysis and proceed/modify/restrict/stop decision.</t>
  </si>
  <si>
    <t>Stages 0–11, approved Architecture Amendment A-01 and all pilot approvals</t>
  </si>
  <si>
    <t>Pilot report; legal/DPO/security sign-off; employee/manager evidence; cost and launch-readiness decision.</t>
  </si>
  <si>
    <t>Executive Sponsor / CTO / DPO / CISO / Product</t>
  </si>
  <si>
    <t>Final Stage 12 Plan Complete — Hardening and Pilot Not Executed</t>
  </si>
  <si>
    <t>Architecture amendment — AI execution and orchestration separation</t>
  </si>
  <si>
    <t>Separate Work Intelligence from provider/model execution; integrate existing HumanOS AI Orchestrator; define compatible standalone/endpoint modes, qualification and routing.</t>
  </si>
  <si>
    <t>Stages 0–11 specification baseline; existing AI orchestrator capability inventory</t>
  </si>
  <si>
    <t>Baseline v1.1; shared AI contracts; orchestrator/standalone/endpoint designs; qualification/routing/fallback; revised Stage 12 prompt; A-01 gate.</t>
  </si>
  <si>
    <t>CTO / Enterprise Architecture / AI Platform / Work Intelligence</t>
  </si>
  <si>
    <t>Specification Complete — Formal Approval and Implementation Pending</t>
  </si>
  <si>
    <t>Microservices and Deployment Map</t>
  </si>
  <si>
    <t>Initial physical deployment plan. Logical bounded contexts can be separated later, but a new deployable requires a demonstrated security, scale, availability, ownership or transactional boundary.</t>
  </si>
  <si>
    <t>Deployable / component</t>
  </si>
  <si>
    <t>Includes bounded contexts</t>
  </si>
  <si>
    <t>Primary responsibility</t>
  </si>
  <si>
    <t>Primary runtime</t>
  </si>
  <si>
    <t>Primary stores</t>
  </si>
  <si>
    <t>Consumes / integrates</t>
  </si>
  <si>
    <t>Publishes / exposes</t>
  </si>
  <si>
    <t>HumanOS foundation reuse</t>
  </si>
  <si>
    <t>Initial stage</t>
  </si>
  <si>
    <t>Future split trigger</t>
  </si>
  <si>
    <t>Owner / note</t>
  </si>
  <si>
    <t>Endpoint Device Agent</t>
  </si>
  <si>
    <t>Native core; Windows bridge; macOS bridge; local policy; session control; encrypted journal; uploader; health/update; adapter SDK.</t>
  </si>
  <si>
    <t>Visible, policy-controlled endpoint evidence collection, local minimisation/redaction, offline durability and signed event batching.</t>
  </si>
  <si>
    <t>Rust shared core + Swift + Windows native bridge + TypeScript browser extension</t>
  </si>
  <si>
    <t>Encrypted SQLite/SQLCipher-style journal and content-addressed local cache</t>
  </si>
  <si>
    <t>Device policy, HumanOS session/task context, OS/application/agent adapters</t>
  </si>
  <si>
    <t>Signed event batches, device health, policy status, telemetry gaps</t>
  </si>
  <si>
    <t>Device identity, policy, secrets, audit, notification</t>
  </si>
  <si>
    <t>3–6</t>
  </si>
  <si>
    <t>OS-specific components may become separate packages, not necessarily cloud services.</t>
  </si>
  <si>
    <t>Desktop Platform</t>
  </si>
  <si>
    <t>Deployable 1 — Device Control &amp; Policy Gateway</t>
  </si>
  <si>
    <t>Device registry; certificate lifecycle; policy distribution; session command/control; update rollout metadata; agent health.</t>
  </si>
  <si>
    <t>Cloud control plane for managed devices and capture policy.</t>
  </si>
  <si>
    <t>Java + Spring Boot</t>
  </si>
  <si>
    <t>PostgreSQL</t>
  </si>
  <si>
    <t>IAM, organisation, device attestation/MDM, policy service, secrets/KMS</t>
  </si>
  <si>
    <t>Registration/session/policy/update APIs and device events</t>
  </si>
  <si>
    <t>Identity, organisation, policy, secrets, audit, notification, API gateway</t>
  </si>
  <si>
    <t>3–4</t>
  </si>
  <si>
    <t>Split update service or fleet health if endpoint scale/ownership demands it.</t>
  </si>
  <si>
    <t>Platform / Security</t>
  </si>
  <si>
    <t>Deployable 2 — Telemetry Ingestion &amp; Schema</t>
  </si>
  <si>
    <t>Batch gateway; signature validation; idempotency; tenant partitioning; schema registry integration; quotas; reject/diagnostics.</t>
  </si>
  <si>
    <t>Receive signed endpoint/adapter batches and publish normalised, replayable events.</t>
  </si>
  <si>
    <t>Java + Spring Boot + Spring Kafka</t>
  </si>
  <si>
    <t>Kafka-compatible bus + PostgreSQL ingestion metadata</t>
  </si>
  <si>
    <t>Device certificates, tenant/IAM, schema registry, event bus</t>
  </si>
  <si>
    <t>Normalised event topics, batch receipts, telemetry gap and rejection events</t>
  </si>
  <si>
    <t>IAM, event infrastructure, audit, API gateway</t>
  </si>
  <si>
    <t>Scale ingress independently by region or workload when measured.</t>
  </si>
  <si>
    <t>Backend / Data Platform</t>
  </si>
  <si>
    <t>Deployable 3 — Evidence &amp; Timeline</t>
  </si>
  <si>
    <t>Activity events; visual-state metadata; artefact references; relational provenance edges; retention; timeline/replay; evidence access.</t>
  </si>
  <si>
    <t>System of record for work evidence metadata and evidence-linked timelines.</t>
  </si>
  <si>
    <t>PostgreSQL + object storage; search indexes as needed</t>
  </si>
  <si>
    <t>Normalised events, task/project context, file/Git/test/agent events, policy decisions</t>
  </si>
  <si>
    <t>Evidence/timeline APIs; evidence.linked and provenance.updated events</t>
  </si>
  <si>
    <t>Object/file service, policy, audit, IAM, tenant</t>
  </si>
  <si>
    <t>4–7</t>
  </si>
  <si>
    <t>Split visual/object indexing if retention/security/throughput becomes independent.</t>
  </si>
  <si>
    <t>Data / Evidence</t>
  </si>
  <si>
    <t>Deployable 4A — Task Assurance Domain</t>
  </si>
  <si>
    <t>Task contract state; acceptance criteria; deterministic validators; assessment workflow; blocker and task-alignment state.</t>
  </si>
  <si>
    <t>Own durable task-assurance lifecycle and orchestrate evaluators and human review.</t>
  </si>
  <si>
    <t>HumanOS tasks/projects/workflow, evidence, build/test/CI, reviewer decisions</t>
  </si>
  <si>
    <t>Task assessment/criterion/blocker APIs and events</t>
  </si>
  <si>
    <t>Task/project service, workflow, policy, audit, notification</t>
  </si>
  <si>
    <t>2,7</t>
  </si>
  <si>
    <t>Separate task-contract compiler or validator workers only after independent scale/ownership.</t>
  </si>
  <si>
    <t>Product / Backend</t>
  </si>
  <si>
    <t>Deployable 4B — Task &amp; Activity Evaluators</t>
  </si>
  <si>
    <t>Episode segmentation; task alignment; visual/text interpretation; quality reasoning; confidence calibration; evaluation harness.</t>
  </si>
  <si>
    <t>Return versioned, evidence-linked AI findings without owning final employment or task state.</t>
  </si>
  <si>
    <t>Python + FastAPI/worker runtime</t>
  </si>
  <si>
    <t>Evaluation/model artefact store + approved vector/search index</t>
  </si>
  <si>
    <t>Evidence references and minimised approved content through Model Gateway</t>
  </si>
  <si>
    <t>Evaluator findings, confidence, missing evidence and model/skill metadata</t>
  </si>
  <si>
    <t>Model Gateway, policy, audit, secrets, observability</t>
  </si>
  <si>
    <t>Separate model-specific worker pools based on compute/security class.</t>
  </si>
  <si>
    <t>AI / Evaluation</t>
  </si>
  <si>
    <t>Deployable 5A — Capability &amp; Learning Domain</t>
  </si>
  <si>
    <t>Role capability contracts; claims; evidence state; role readiness; learning plans; intervention workflow; employee capability view.</t>
  </si>
  <si>
    <t>Own transparent capability and learning lifecycle across HumanOS verticals.</t>
  </si>
  <si>
    <t>Organisation/roles, task assessments, baseline assessments, training outcomes, review decisions</t>
  </si>
  <si>
    <t>Capability evidence/state, gap, learning and role-readiness APIs/events</t>
  </si>
  <si>
    <t>Organisation/role, workflow, HR integrations, policy, audit, notification</t>
  </si>
  <si>
    <t>2,8–9</t>
  </si>
  <si>
    <t>Split learning marketplace/content integration if volume and ownership justify.</t>
  </si>
  <si>
    <t>Capability Product / L&amp;D</t>
  </si>
  <si>
    <t>Deployable 5B — Capability Scoring &amp; Coaching AI</t>
  </si>
  <si>
    <t>Evidence weighting; confidence/recency/consistency; gap classification; coaching generation; training recommendations; effectiveness evaluation.</t>
  </si>
  <si>
    <t>Provide explainable recommendations to the durable Capability &amp; Learning domain.</t>
  </si>
  <si>
    <t>Evaluation store + approved skill/content index</t>
  </si>
  <si>
    <t>Qualified capability evidence, task context, employee request and approved learning content</t>
  </si>
  <si>
    <t>Scoring/coaching recommendations with explanations and version metadata</t>
  </si>
  <si>
    <t>Model Gateway, policy, audit, workflow</t>
  </si>
  <si>
    <t>Separate coaching latency path from batch capability scoring if required.</t>
  </si>
  <si>
    <t>AI / L&amp;D</t>
  </si>
  <si>
    <t>Deployable 6 — AI Adapter &amp; Memory Hub</t>
  </si>
  <si>
    <t>Codex/Claude/IDE agent adapters; provider-normalised lifecycle; prompt/tool observation; approved session memory; model/evaluation routing extensions.</t>
  </si>
  <si>
    <t>Connect AI work surfaces to HumanOS evidence and provide provider-neutral agent provenance.</t>
  </si>
  <si>
    <t>Python adapters + Java API/orchestration; extend existing HumanOS Model Gateway</t>
  </si>
  <si>
    <t>PostgreSQL metadata + approved search/vector index</t>
  </si>
  <si>
    <t>Official agent hooks, MCP/tool events, Model Gateway, evidence/task context</t>
  </si>
  <si>
    <t>Normalised agent events, memory/search APIs and AI audit</t>
  </si>
  <si>
    <t>Model Gateway, secrets, policy, audit, event bus</t>
  </si>
  <si>
    <t>Split provider adapters or memory service when scale/security/ownership demands it.</t>
  </si>
  <si>
    <t>AI Platform / Integrations</t>
  </si>
  <si>
    <t>Deployable 7 — Governance &amp; Human Review</t>
  </si>
  <si>
    <t>Employee evidence access; corrections; disputes; manager raw-evidence requests; human review; policy/decision reasons; consequential-decision safeguards.</t>
  </si>
  <si>
    <t>Operationalise employee rights and meaningful human review before assessments are used.</t>
  </si>
  <si>
    <t>PostgreSQL + immutable audit references</t>
  </si>
  <si>
    <t>Assessment/dispute/access requests, identity/organisation, workflow and policy</t>
  </si>
  <si>
    <t>Review/correction/access decision APIs and events</t>
  </si>
  <si>
    <t>Workflow Runtime, IAM, policy, audit, notification</t>
  </si>
  <si>
    <t>Split access-control admin from review case management only if security ownership differs.</t>
  </si>
  <si>
    <t>Governance / HR / DPO</t>
  </si>
  <si>
    <t>Deployable 8 — Reporting &amp; Analytics</t>
  </si>
  <si>
    <t>Employee timeline read model; manager task assurance; capability views; pilot KPI; team/process and executive reporting.</t>
  </si>
  <si>
    <t>Deliver role-appropriate, exception-led views without making raw evidence the default experience.</t>
  </si>
  <si>
    <t>Java APIs + frontend/BI; Python/SQL analytics where justified</t>
  </si>
  <si>
    <t>PostgreSQL read models; warehouse/lakehouse later</t>
  </si>
  <si>
    <t>Task, capability, review, workflow and aggregated evidence events</t>
  </si>
  <si>
    <t>Reports, dashboards, exports and analytics APIs</t>
  </si>
  <si>
    <t>IAM, organisation, audit, notification, existing analytics platform</t>
  </si>
  <si>
    <t>Separate analytics pipeline/warehouse after data-volume and governance proof.</t>
  </si>
  <si>
    <t>Product Analytics</t>
  </si>
  <si>
    <t>Skill Forge Module — initially inside AI Platform</t>
  </si>
  <si>
    <t>Skill observation; proposal generation; version registry; evaluation suites; approvals; canary; promotion/rollback; confidentiality classification.</t>
  </si>
  <si>
    <t>Improve HumanOS skills, prompts, adapters and evaluators through governed evidence and feedback.</t>
  </si>
  <si>
    <t>Java lifecycle + Python generation/evaluation</t>
  </si>
  <si>
    <t>PostgreSQL + Git/artifact/evaluation stores</t>
  </si>
  <si>
    <t>User corrections, successful patterns, model/evaluator feedback, research candidates</t>
  </si>
  <si>
    <t>Skill proposal/version/deployment events</t>
  </si>
  <si>
    <t>Workflow, Model Gateway, policy, audit, secrets, notification</t>
  </si>
  <si>
    <t>Become an independent deployable when cross-HumanOS usage and ownership justify it.</t>
  </si>
  <si>
    <t>Shared HumanOS — Identity &amp; Organisation</t>
  </si>
  <si>
    <t>Identity, tenant, person, team, manager, role assignment and service authentication.</t>
  </si>
  <si>
    <t>Remain authoritative for people, organisations and access context.</t>
  </si>
  <si>
    <t>Existing Java/Spring services</t>
  </si>
  <si>
    <t>Existing HumanOS stores</t>
  </si>
  <si>
    <t>Corporate identity/HR integrations</t>
  </si>
  <si>
    <t>Tokens, claims and organisation/role events</t>
  </si>
  <si>
    <t>Authoritative foundation</t>
  </si>
  <si>
    <t>Do not duplicate in Work Intelligence.</t>
  </si>
  <si>
    <t>HumanOS Platform</t>
  </si>
  <si>
    <t>Shared HumanOS — Projects, Tasks &amp; Plans</t>
  </si>
  <si>
    <t>Projects, assigned tasks, daily plans, status, deadlines and integration adapters.</t>
  </si>
  <si>
    <t>Remain authoritative for assigned work; Task Assurance compiles/evaluates contracts but does not replace task ownership.</t>
  </si>
  <si>
    <t>HumanOS/project-management integrations</t>
  </si>
  <si>
    <t>Task/project APIs and events</t>
  </si>
  <si>
    <t>Extend only where Task Execution Contract linkage is missing.</t>
  </si>
  <si>
    <t>HumanOS Product Platform</t>
  </si>
  <si>
    <t>Shared HumanOS — Workflow Runtime</t>
  </si>
  <si>
    <t>Long-running review, dispute, coaching, approval, escalation and Skill Forge workflows.</t>
  </si>
  <si>
    <t>Provide deterministic orchestration and human tasks.</t>
  </si>
  <si>
    <t>Existing HumanOS workflow runtime</t>
  </si>
  <si>
    <t>Existing workflow state</t>
  </si>
  <si>
    <t>Domain events/commands</t>
  </si>
  <si>
    <t>Workflow states/actions/events</t>
  </si>
  <si>
    <t>Evaluate Temporal/alternative only after documented capability gaps.</t>
  </si>
  <si>
    <t>Shared HumanOS — Policy, Audit, Secrets &amp; Object</t>
  </si>
  <si>
    <t>Policy decisions; immutable audit; device/service/evidence keys; evidence objects; regional storage; retention and access tokens.</t>
  </si>
  <si>
    <t>Provide shared control-plane and evidence infrastructure.</t>
  </si>
  <si>
    <t>Existing HumanOS services; evaluate OPA where valuable</t>
  </si>
  <si>
    <t>Policy repo, audit store, KMS/HSM, S3-compatible storage</t>
  </si>
  <si>
    <t>All Work Intelligence services</t>
  </si>
  <si>
    <t>Decisions, audit records, object references and security events</t>
  </si>
  <si>
    <t>Evidence-specific extensions require architecture review, not duplicated foundations.</t>
  </si>
  <si>
    <t>Security / Platform</t>
  </si>
  <si>
    <t>Shared HumanOS — Event, API &amp; Observability Platform</t>
  </si>
  <si>
    <t>Kafka-compatible event bus; schema registry; API gateway; service mesh/mTLS; OpenTelemetry; deployment/feature flags.</t>
  </si>
  <si>
    <t>Provide cross-service contracts, security, operations and regional deployment.</t>
  </si>
  <si>
    <t>Existing HumanOS platform</t>
  </si>
  <si>
    <t>Kafka/schema/telemetry/platform stores</t>
  </si>
  <si>
    <t>All services and agents</t>
  </si>
  <si>
    <t>Events, APIs, traces/metrics/logs and deployments</t>
  </si>
  <si>
    <t>1+</t>
  </si>
  <si>
    <t>Operational telemetry must not become the raw employee-evidence store.</t>
  </si>
  <si>
    <t>Platform / SRE</t>
  </si>
  <si>
    <t>Architecture Amendment A-01 — Deployment Map Extensions</t>
  </si>
  <si>
    <t>Shared library — Work Intelligence AI Client</t>
  </si>
  <si>
    <t>AI Execution Port; task/effort contract; deterministic/no-AI fallback.</t>
  </si>
  <si>
    <t>Keep Work Intelligence provider-neutral and submit purpose-oriented AI jobs.</t>
  </si>
  <si>
    <t>Java library/generated client</t>
  </si>
  <si>
    <t>No secrets; request/result refs</t>
  </si>
  <si>
    <t>Task Assurance, Capability, Coaching, Research</t>
  </si>
  <si>
    <t>AI job calls and canonical error handling</t>
  </si>
  <si>
    <t>Policy, audit, workflow</t>
  </si>
  <si>
    <t>Version/contract compatibility requires independent package release.</t>
  </si>
  <si>
    <t>Work Intelligence / API Architecture</t>
  </si>
  <si>
    <t>Existing deployable — HumanOS AI Orchestrator</t>
  </si>
  <si>
    <t>Provider connectors; credentials; model registry; qualification; routing; fallback; cost/health/drift.</t>
  </si>
  <si>
    <t>Preferred central AI execution implementation across HumanOS modules.</t>
  </si>
  <si>
    <t>Existing AI platform stack</t>
  </si>
  <si>
    <t>PostgreSQL/config/eval/object stores</t>
  </si>
  <si>
    <t>Secrets/KMS, providers, cloud/self-hosted endpoints, Task Profiles</t>
  </si>
  <si>
    <t>AIJobResult, route/qualification/drift events</t>
  </si>
  <si>
    <t>Secrets, Model Gateway, policy, audit, event bus</t>
  </si>
  <si>
    <t>A-01,12</t>
  </si>
  <si>
    <t>Split high-compute evaluators only for scale/security class.</t>
  </si>
  <si>
    <t>AI Platform / Preferred</t>
  </si>
  <si>
    <t>Optional deployable — Standalone AI Router</t>
  </si>
  <si>
    <t>Compatible connectors; scoped registry; imported qualification; routing/fallback/audit.</t>
  </si>
  <si>
    <t>Isolated/customer/resilience implementation of the same AI contract.</t>
  </si>
  <si>
    <t>Java/Spring or approved lightweight stack</t>
  </si>
  <si>
    <t>Scoped PostgreSQL/config/cache</t>
  </si>
  <si>
    <t>Shared contracts, credentials, endpoint broker, provider endpoints</t>
  </si>
  <si>
    <t>Canonical job results and health</t>
  </si>
  <si>
    <t>Policy, secrets, audit, events</t>
  </si>
  <si>
    <t>Deploy only where central orchestrator cannot satisfy boundary.</t>
  </si>
  <si>
    <t>AI Platform / Optional</t>
  </si>
  <si>
    <t>Endpoint module — AI Runtime Broker</t>
  </si>
  <si>
    <t>CLI/local runtime discovery; auth health; sandboxed execution; resource controls; user messaging.</t>
  </si>
  <si>
    <t>Execute visible endpoint subscription CLI/local-model jobs without exposing credentials.</t>
  </si>
  <si>
    <t>Rust + native process/IPC adapters</t>
  </si>
  <si>
    <t>Encrypted local inventory/temporary refs</t>
  </si>
  <si>
    <t>Codex/Claude/Kimi/Antigravity/Qwen/Ollama and local policy</t>
  </si>
  <si>
    <t>Canonical job result, health and action-required events</t>
  </si>
  <si>
    <t>Device identity, policy, notification, audit</t>
  </si>
  <si>
    <t>May be independently packaged if update/security ownership requires.</t>
  </si>
  <si>
    <t>Desktop AI Platform</t>
  </si>
  <si>
    <t>Shared capability — Model Qualification</t>
  </si>
  <si>
    <t>Task/effort registry; datasets; graders; profiles; drift/regression.</t>
  </si>
  <si>
    <t>Qualify exact execution configurations and publish signed portable profiles.</t>
  </si>
  <si>
    <t>Java + Python eval workers</t>
  </si>
  <si>
    <t>Evaluation/object store + registry</t>
  </si>
  <si>
    <t>Provider/model/runtime/CLI configurations and Skill Forge packages</t>
  </si>
  <si>
    <t>Qualification profiles and alerts</t>
  </si>
  <si>
    <t>Workflow, audit, object, Model Gateway</t>
  </si>
  <si>
    <t>Independent worker pools by modality/security/compute.</t>
  </si>
  <si>
    <t>AI Evaluation / Governance</t>
  </si>
  <si>
    <t>Initial epics and features for the controlled internal pilot.</t>
  </si>
  <si>
    <t>Epic ID</t>
  </si>
  <si>
    <t>Epic</t>
  </si>
  <si>
    <t>Feature / user story</t>
  </si>
  <si>
    <t>Owner</t>
  </si>
  <si>
    <t>Status</t>
  </si>
  <si>
    <t>Effort pts</t>
  </si>
  <si>
    <t>Acceptance criteria</t>
  </si>
  <si>
    <t>E01</t>
  </si>
  <si>
    <t>Work session control</t>
  </si>
  <si>
    <t>Employee can start/pause/stop a monitored work session against a HumanOS task.</t>
  </si>
  <si>
    <t>Desktop/Backend</t>
  </si>
  <si>
    <t>Not Started</t>
  </si>
  <si>
    <t>Session event exists; visible status; offline buffering; task ID linked.</t>
  </si>
  <si>
    <t>Device Agent Gateway</t>
  </si>
  <si>
    <t>No hidden mode.</t>
  </si>
  <si>
    <t>E02</t>
  </si>
  <si>
    <t>Policy sync</t>
  </si>
  <si>
    <t>Agent receives tenant/jurisdiction/capture policy before recording.</t>
  </si>
  <si>
    <t>Platform/Security</t>
  </si>
  <si>
    <t>Policy signature verified; excluded apps/domains applied; audit emitted.</t>
  </si>
  <si>
    <t>Policy Service</t>
  </si>
  <si>
    <t>Policy version visible.</t>
  </si>
  <si>
    <t>E03</t>
  </si>
  <si>
    <t>App/window telemetry</t>
  </si>
  <si>
    <t>Capture foreground app, process, window title and transitions.</t>
  </si>
  <si>
    <t>Desktop</t>
  </si>
  <si>
    <t>99% foreground app transition capture in pilot.</t>
  </si>
  <si>
    <t>Agent foundation</t>
  </si>
  <si>
    <t>E04</t>
  </si>
  <si>
    <t>Click + visual state</t>
  </si>
  <si>
    <t>Capture mouse click with pre/post visual states and changed region.</t>
  </si>
  <si>
    <t>Desktop/AI</t>
  </si>
  <si>
    <t>98% click-to-state correlation in supported pilot apps.</t>
  </si>
  <si>
    <t>Visual Evidence Store</t>
  </si>
  <si>
    <t>E05</t>
  </si>
  <si>
    <t>Text-state capture</t>
  </si>
  <si>
    <t>Reconcile physical input, text deltas and resulting artefact changes in approved controls.</t>
  </si>
  <si>
    <t>Desktop/Data</t>
  </si>
  <si>
    <t>95% reconstruction in supported controls; zero secure-field leakage.</t>
  </si>
  <si>
    <t>Policy / UI accessibility</t>
  </si>
  <si>
    <t>Avoid raw keylogger-only logic.</t>
  </si>
  <si>
    <t>E06</t>
  </si>
  <si>
    <t>File/process telemetry</t>
  </si>
  <si>
    <t>Capture process tree, file create/modify/delete and build/test process markers.</t>
  </si>
  <si>
    <t>Event causal chain links process -&gt; file/test output.</t>
  </si>
  <si>
    <t>ETW/macOS process bridge</t>
  </si>
  <si>
    <t>E07</t>
  </si>
  <si>
    <t>Browser adapter</t>
  </si>
  <si>
    <t>Capture active tab, title, approved URL/domain, navigation and visible page event.</t>
  </si>
  <si>
    <t>Integrations</t>
  </si>
  <si>
    <t>Chrome/Edge MV3 extension sends normalized events.</t>
  </si>
  <si>
    <t>Native messaging</t>
  </si>
  <si>
    <t>E08</t>
  </si>
  <si>
    <t>Terminal adapter</t>
  </si>
  <si>
    <t>Capture command, cwd, exit code, stdout/stderr summary and process duration.</t>
  </si>
  <si>
    <t>Command event links to resulting processes and files.</t>
  </si>
  <si>
    <t>Shell/PTTY hooks</t>
  </si>
  <si>
    <t>E09</t>
  </si>
  <si>
    <t>Git adapter</t>
  </si>
  <si>
    <t>Capture branch, diff summary, commit, PR, changed files and reviewer state.</t>
  </si>
  <si>
    <t>Git diff/commit events linked to task and actor.</t>
  </si>
  <si>
    <t>GitHub/GitLab connectors</t>
  </si>
  <si>
    <t>E10</t>
  </si>
  <si>
    <t>Codex adapter</t>
  </si>
  <si>
    <t>Capture Codex prompt/tool/permission/stop lifecycle via hooks.</t>
  </si>
  <si>
    <t>AI Integrations</t>
  </si>
  <si>
    <t>Agent events mapped to OTel-style spans and provenance graph.</t>
  </si>
  <si>
    <t>Codex hooks</t>
  </si>
  <si>
    <t>E11</t>
  </si>
  <si>
    <t>Claude Code adapter</t>
  </si>
  <si>
    <t>Capture Claude Code usage through hooks/OTel/MCP where available.</t>
  </si>
  <si>
    <t>Prompt/tool/file/command events normalized.</t>
  </si>
  <si>
    <t>Claude Code config</t>
  </si>
  <si>
    <t>E12</t>
  </si>
  <si>
    <t>Episode segmentation</t>
  </si>
  <si>
    <t>Group raw events into meaningful 30-180 second work episodes.</t>
  </si>
  <si>
    <t>AI/Data</t>
  </si>
  <si>
    <t>Episodes align with human review &gt;=90% in pilot sample.</t>
  </si>
  <si>
    <t>Evidence graph</t>
  </si>
  <si>
    <t>E13</t>
  </si>
  <si>
    <t>Task alignment classifier</t>
  </si>
  <si>
    <t>Classify episodes as on-task, supporting, blocked, automated-wait, idle, unrelated.</t>
  </si>
  <si>
    <t>AI</t>
  </si>
  <si>
    <t>False idle below 5%; confidence calibrated.</t>
  </si>
  <si>
    <t>Task contracts</t>
  </si>
  <si>
    <t>E14</t>
  </si>
  <si>
    <t>Acceptance criteria validator</t>
  </si>
  <si>
    <t>Determine task completion evidence and missing verification.</t>
  </si>
  <si>
    <t>AI/Product</t>
  </si>
  <si>
    <t>Every criterion has evidence, status and confidence.</t>
  </si>
  <si>
    <t>Task contract</t>
  </si>
  <si>
    <t>E15</t>
  </si>
  <si>
    <t>Capability graph MVP</t>
  </si>
  <si>
    <t>Create role capability profile and update capability evidence after assessed tasks.</t>
  </si>
  <si>
    <t>AI/Backend</t>
  </si>
  <si>
    <t>Capability level, confidence, recency and evidence visible.</t>
  </si>
  <si>
    <t>Role ontology</t>
  </si>
  <si>
    <t>E16</t>
  </si>
  <si>
    <t>Growth coach MVP</t>
  </si>
  <si>
    <t>Generate non-disruptive guidance when task risk or capability gap is detected.</t>
  </si>
  <si>
    <t>AI/L&amp;D</t>
  </si>
  <si>
    <t>Nudge/assist/teach messages audited; employee can dismiss/correct.</t>
  </si>
  <si>
    <t>Task intelligence</t>
  </si>
  <si>
    <t>E17</t>
  </si>
  <si>
    <t>Employee portal</t>
  </si>
  <si>
    <t>Employee can see timeline, report, capability profile and dispute findings.</t>
  </si>
  <si>
    <t>Frontend</t>
  </si>
  <si>
    <t>Dispute creates review workflow; employee evidence visible.</t>
  </si>
  <si>
    <t>Reporting/Governance</t>
  </si>
  <si>
    <t>E18</t>
  </si>
  <si>
    <t>Manager console</t>
  </si>
  <si>
    <t>Lead sees exception-led task report, blockers, quality gaps and training recommendations.</t>
  </si>
  <si>
    <t>Frontend/Product</t>
  </si>
  <si>
    <t>Manager report cites evidence and confidence.</t>
  </si>
  <si>
    <t>Task/capability services</t>
  </si>
  <si>
    <t>E19</t>
  </si>
  <si>
    <t>Skill observation log</t>
  </si>
  <si>
    <t>System logs user/system corrections as candidate skill improvements.</t>
  </si>
  <si>
    <t>AI Platform</t>
  </si>
  <si>
    <t>Observation includes issue, improvement, principle, evidence and confidentiality class.</t>
  </si>
  <si>
    <t>Skill Forge</t>
  </si>
  <si>
    <t>E20</t>
  </si>
  <si>
    <t>Pilot validation</t>
  </si>
  <si>
    <t>Run internal pilot and measure capture accuracy, task alignment, worker trust and manager value.</t>
  </si>
  <si>
    <t>Leadership/QA</t>
  </si>
  <si>
    <t>Pilot report with acceptance metrics and rollout decision.</t>
  </si>
  <si>
    <t>All MVP epics</t>
  </si>
  <si>
    <t>Event &amp; Data Model</t>
  </si>
  <si>
    <t>Core evidence graph, events, entities and provenance relationships.</t>
  </si>
  <si>
    <t>Model area</t>
  </si>
  <si>
    <t>Entity/Event</t>
  </si>
  <si>
    <t>Key fields</t>
  </si>
  <si>
    <t>Producer</t>
  </si>
  <si>
    <t>Consumer</t>
  </si>
  <si>
    <t>MVP</t>
  </si>
  <si>
    <t>Source/ref</t>
  </si>
  <si>
    <t>Entity</t>
  </si>
  <si>
    <t>WorkSession</t>
  </si>
  <si>
    <t>Tracks a monitored work period and task linkage.</t>
  </si>
  <si>
    <t>session_id, person_id, device_id, task_id, start/end, policy_version</t>
  </si>
  <si>
    <t>Task Intelligence, Reporting</t>
  </si>
  <si>
    <t>Yes</t>
  </si>
  <si>
    <t>Supports pause/private/excluded segments.</t>
  </si>
  <si>
    <t>TaskExecutionContract</t>
  </si>
  <si>
    <t>Structured task expectations and acceptance criteria.</t>
  </si>
  <si>
    <t>objective, criteria, evidence_required, tools, risks, reviewer</t>
  </si>
  <si>
    <t>Task Intelligence</t>
  </si>
  <si>
    <t>Task Assurance, Coach</t>
  </si>
  <si>
    <t>Compiled from HumanOS task.</t>
  </si>
  <si>
    <t>RoleCapabilityContract</t>
  </si>
  <si>
    <t>Structured role/job description capability requirements.</t>
  </si>
  <si>
    <t>role, level, capabilities, evidence rubrics, autonomy</t>
  </si>
  <si>
    <t>Role &amp; Capability</t>
  </si>
  <si>
    <t>Capability Graph</t>
  </si>
  <si>
    <t>Job description becomes measurable contract.</t>
  </si>
  <si>
    <t>Event</t>
  </si>
  <si>
    <t>activity.application.changed</t>
  </si>
  <si>
    <t>Foreground app/window/process transition.</t>
  </si>
  <si>
    <t>app, pid, window_title, timestamp, confidence</t>
  </si>
  <si>
    <t>Desktop Agent</t>
  </si>
  <si>
    <t>Evidence Service</t>
  </si>
  <si>
    <t>Universal capture stream.</t>
  </si>
  <si>
    <t>activity.input.observed</t>
  </si>
  <si>
    <t>Physical mouse/keyboard input metadata.</t>
  </si>
  <si>
    <t>input_type, key/button, coordinate, injected_flag, secure_field</t>
  </si>
  <si>
    <t>Text stored separately and controlled.</t>
  </si>
  <si>
    <t>Microsoft SetWindowsHookEx</t>
  </si>
  <si>
    <t>activity.visual.changed</t>
  </si>
  <si>
    <t>Visual state changed due to click/app/action.</t>
  </si>
  <si>
    <t>before_state, after_state, changed_region, screenshot_hash</t>
  </si>
  <si>
    <t>Event-driven capture, not brute-force video.</t>
  </si>
  <si>
    <t>activity.text.changed</t>
  </si>
  <si>
    <t>Resulting text delta in an approved control/editor.</t>
  </si>
  <si>
    <t>inserted_ref, deleted_ref, source_control, privacy_class</t>
  </si>
  <si>
    <t>Desktop Agent/IDE Adapter</t>
  </si>
  <si>
    <t>Evidence, Task Intelligence</t>
  </si>
  <si>
    <t>Authoritative text-state &gt; raw keys.</t>
  </si>
  <si>
    <t>agent.prompt.submitted</t>
  </si>
  <si>
    <t>Prompt sent to Codex/Claude/Cursor/etc.</t>
  </si>
  <si>
    <t>agent, prompt_ref, task_id, turn_id</t>
  </si>
  <si>
    <t>AI Agent Adapter</t>
  </si>
  <si>
    <t>Provenance, Coach</t>
  </si>
  <si>
    <t>Use official hooks where possible.</t>
  </si>
  <si>
    <t>agent.tool.completed</t>
  </si>
  <si>
    <t>Agent tool command or file operation completed.</t>
  </si>
  <si>
    <t>tool, input_ref, output_ref, exit_code, files_touched</t>
  </si>
  <si>
    <t>Provenance</t>
  </si>
  <si>
    <t>Causal parent is prompt or prior tool call.</t>
  </si>
  <si>
    <t>OpenTelemetry GenAI</t>
  </si>
  <si>
    <t>process.completed</t>
  </si>
  <si>
    <t>System command/build/test process ended.</t>
  </si>
  <si>
    <t>command_ref, cwd, exit_code, duration, stdout_ref</t>
  </si>
  <si>
    <t>Terminal/OS Adapter</t>
  </si>
  <si>
    <t>Task Assurance</t>
  </si>
  <si>
    <t>Distinguish automated wait from idle.</t>
  </si>
  <si>
    <t>task.criterion.verified</t>
  </si>
  <si>
    <t>Task criterion satisfied or failed with evidence.</t>
  </si>
  <si>
    <t>criterion_id, status, evidence_refs, confidence</t>
  </si>
  <si>
    <t>Reporting/Capability</t>
  </si>
  <si>
    <t>Outcome-driven assessment.</t>
  </si>
  <si>
    <t>capability.evidence.recorded</t>
  </si>
  <si>
    <t>Capability evidence gained from a task episode.</t>
  </si>
  <si>
    <t>capability_id, level_signal, confidence, evidence_refs</t>
  </si>
  <si>
    <t>Learning/Reporting</t>
  </si>
  <si>
    <t>Repeated evidence updates profile.</t>
  </si>
  <si>
    <t>skill.observation.created</t>
  </si>
  <si>
    <t>Candidate improvement to HumanOS skill/plugin/evaluator.</t>
  </si>
  <si>
    <t>issue, improvement, principle, evidence_refs, confidentiality</t>
  </si>
  <si>
    <t>Skill Review</t>
  </si>
  <si>
    <t>Later</t>
  </si>
  <si>
    <t>Human approval before activation.</t>
  </si>
  <si>
    <t>How Nessovo verifies capability, improves employees, and improves HumanOS itself.</t>
  </si>
  <si>
    <t>Level</t>
  </si>
  <si>
    <t>Name</t>
  </si>
  <si>
    <t>Meaning</t>
  </si>
  <si>
    <t>Evidence examples</t>
  </si>
  <si>
    <t>Manager interpretation</t>
  </si>
  <si>
    <t>Employee experience</t>
  </si>
  <si>
    <t>Unverified</t>
  </si>
  <si>
    <t>Claim exists but no reliable evidence yet.</t>
  </si>
  <si>
    <t>Onboarding claim, CV, self-assessment.</t>
  </si>
  <si>
    <t>Do not assume capability; assign baseline tasks.</t>
  </si>
  <si>
    <t>Skill locked or greyed out.</t>
  </si>
  <si>
    <t>Learning</t>
  </si>
  <si>
    <t>Requires direct instruction and close guidance.</t>
  </si>
  <si>
    <t>Fails routine tasks without support; training in progress.</t>
  </si>
  <si>
    <t>Needs guided work and mentor review.</t>
  </si>
  <si>
    <t>Starter quests and basic lessons.</t>
  </si>
  <si>
    <t>Assisted</t>
  </si>
  <si>
    <t>Can complete routine work with support.</t>
  </si>
  <si>
    <t>Completes tasks when guided; recurring review required.</t>
  </si>
  <si>
    <t>Suitable for scoped tasks.</t>
  </si>
  <si>
    <t>Progress quests and coaching.</t>
  </si>
  <si>
    <t>Independent</t>
  </si>
  <si>
    <t>Reliably completes standard work independently.</t>
  </si>
  <si>
    <t>Multiple successful tasks with appropriate verification.</t>
  </si>
  <si>
    <t>Meets normal role requirement.</t>
  </si>
  <si>
    <t>Core skill unlocked.</t>
  </si>
  <si>
    <t>Advanced</t>
  </si>
  <si>
    <t>Handles complex/non-routine work and supports others.</t>
  </si>
  <si>
    <t>Solves unfamiliar variants; mentors peers; improves playbooks.</t>
  </si>
  <si>
    <t>Can own complex workstreams.</t>
  </si>
  <si>
    <t>Advanced challenges and mentor badges.</t>
  </si>
  <si>
    <t>Mastery</t>
  </si>
  <si>
    <t>Defines standards, solves novel problems and coaches others.</t>
  </si>
  <si>
    <t>Creates reusable methods; reviews designs; leads standards.</t>
  </si>
  <si>
    <t>Can define organisational practice.</t>
  </si>
  <si>
    <t>Mastery status and skill authoring.</t>
  </si>
  <si>
    <t>Loop</t>
  </si>
  <si>
    <t>Input</t>
  </si>
  <si>
    <t>AI action</t>
  </si>
  <si>
    <t>Human control</t>
  </si>
  <si>
    <t>Output</t>
  </si>
  <si>
    <t>Employee learning loop</t>
  </si>
  <si>
    <t>Task evidence, errors, coaching response</t>
  </si>
  <si>
    <t>Detect gap and recommend training/practice</t>
  </si>
  <si>
    <t>Employee can challenge; manager/mentor reviews</t>
  </si>
  <si>
    <t>Capability evidence and learning plan</t>
  </si>
  <si>
    <t>Task assurance loop</t>
  </si>
  <si>
    <t>Task contract, activity episodes, artefacts</t>
  </si>
  <si>
    <t>Assess task alignment, progress, quality and completion</t>
  </si>
  <si>
    <t>Lead/reviewer decides status</t>
  </si>
  <si>
    <t>Evidence-backed task report</t>
  </si>
  <si>
    <t>Organisational learning loop</t>
  </si>
  <si>
    <t>Repeated successful work patterns</t>
  </si>
  <si>
    <t>Propose playbooks/templates/workflows</t>
  </si>
  <si>
    <t>Domain expert approves</t>
  </si>
  <si>
    <t>HumanOS workflow / standard method</t>
  </si>
  <si>
    <t>Skill Forge loop</t>
  </si>
  <si>
    <t>User correction, evaluator failure, new research</t>
  </si>
  <si>
    <t>Propose skill/plugin/evaluator update</t>
  </si>
  <si>
    <t>Skill reviewer, tests, canary, rollback</t>
  </si>
  <si>
    <t>Versioned HumanOS skill</t>
  </si>
  <si>
    <t>Evaluator</t>
  </si>
  <si>
    <t>Runtime</t>
  </si>
  <si>
    <t>Inputs</t>
  </si>
  <si>
    <t>Outputs</t>
  </si>
  <si>
    <t>Classify episode relative to assigned task.</t>
  </si>
  <si>
    <t>Python</t>
  </si>
  <si>
    <t>Episode, task contract, app context, artefacts</t>
  </si>
  <si>
    <t>classification + confidence + evidence refs</t>
  </si>
  <si>
    <t>Provenance classifier</t>
  </si>
  <si>
    <t>Classify human/AI/automation/system actor.</t>
  </si>
  <si>
    <t>Python + rules</t>
  </si>
  <si>
    <t>Input events, agent hooks, process tree, file deltas</t>
  </si>
  <si>
    <t>actor + confidence + causal edge</t>
  </si>
  <si>
    <t>Acceptance criteria verifier</t>
  </si>
  <si>
    <t>Determine criterion status and missing evidence.</t>
  </si>
  <si>
    <t>Python + deterministic validators</t>
  </si>
  <si>
    <t>Task contract, artefacts, tests, screenshots, reports</t>
  </si>
  <si>
    <t>met/partial/missing + evidence</t>
  </si>
  <si>
    <t>Capability updater</t>
  </si>
  <si>
    <t>Update capability confidence and level from evidence.</t>
  </si>
  <si>
    <t>Python scoring + Java persistence</t>
  </si>
  <si>
    <t>Task assessment, difficulty, independence, guidance</t>
  </si>
  <si>
    <t>capability signal + level update proposal</t>
  </si>
  <si>
    <t>Coaching selector</t>
  </si>
  <si>
    <t>Choose whether/how to intervene.</t>
  </si>
  <si>
    <t>Risk, confidence, history, user preferences</t>
  </si>
  <si>
    <t>nudge/assist/teach/escalate/observe</t>
  </si>
  <si>
    <t>Skill improvement evaluator</t>
  </si>
  <si>
    <t>Test proposed skill/plugin changes.</t>
  </si>
  <si>
    <t>Observation, skill diff, test corpus, policy constraints</t>
  </si>
  <si>
    <t>pass/fail/regression/risk report</t>
  </si>
  <si>
    <t>Governance and Compliance Control Baseline</t>
  </si>
  <si>
    <t>Minimum Stage 0 controls. This workbook defines the requirements; legal, DPO, security, HR and worker-consultation approvals remain necessary before an employee pilot.</t>
  </si>
  <si>
    <t>Control ID</t>
  </si>
  <si>
    <t>Control area</t>
  </si>
  <si>
    <t>Mandatory requirement</t>
  </si>
  <si>
    <t>Implementation direction</t>
  </si>
  <si>
    <t>Accountable owner</t>
  </si>
  <si>
    <t>Pilot blocking</t>
  </si>
  <si>
    <t>Required evidence</t>
  </si>
  <si>
    <t>Control status</t>
  </si>
  <si>
    <t>Primary risk reduced</t>
  </si>
  <si>
    <t>Source / note</t>
  </si>
  <si>
    <t>GOV-001</t>
  </si>
  <si>
    <t>Purpose and necessity</t>
  </si>
  <si>
    <t>Every collected or derived data category has a specific approved purpose, necessity analysis and less-intrusive alternative assessment.</t>
  </si>
  <si>
    <t>Purpose Policy Matrix, policy identifiers in events, periodic DPO review.</t>
  </si>
  <si>
    <t>DPO / Product</t>
  </si>
  <si>
    <t>Approved matrix and DPIA.</t>
  </si>
  <si>
    <t>Draft Ready</t>
  </si>
  <si>
    <t>Excessive or repurposed surveillance.</t>
  </si>
  <si>
    <t>ICO monitoring guidance.</t>
  </si>
  <si>
    <t>GOV-002</t>
  </si>
  <si>
    <t>Transparency</t>
  </si>
  <si>
    <t>Workers understand what is captured, when, why, who can see it, retention, automated analysis and rights.</t>
  </si>
  <si>
    <t>Clear privacy notice, monitoring policy, onboarding, visible endpoint status and policy version.</t>
  </si>
  <si>
    <t>DPO / HR / Legal</t>
  </si>
  <si>
    <t>Approved notice/policy and acknowledgement record.</t>
  </si>
  <si>
    <t>Unfair/opaque processing and trust failure.</t>
  </si>
  <si>
    <t>GOV.UK / ICO.</t>
  </si>
  <si>
    <t>GOV-003</t>
  </si>
  <si>
    <t>Worker consultation</t>
  </si>
  <si>
    <t>Affected workers or representatives are consulted before design is frozen and before material policy changes.</t>
  </si>
  <si>
    <t>Consultation plan, facilitated sessions, issue log, Nessovo response and change record.</t>
  </si>
  <si>
    <t>HR / DPO</t>
  </si>
  <si>
    <t>Consultation record.</t>
  </si>
  <si>
    <t>Lack of worker voice and undiscovered harms.</t>
  </si>
  <si>
    <t>ICO and UK consultation direction.</t>
  </si>
  <si>
    <t>GOV-004</t>
  </si>
  <si>
    <t>DPIA</t>
  </si>
  <si>
    <t>High-risk monitoring and employment AI receive a completed DPIA and recorded DPO advice before pilot.</t>
  </si>
  <si>
    <t>Governance workflow, risk register, mitigation owners, residual-risk acceptance and review date.</t>
  </si>
  <si>
    <t>DPO</t>
  </si>
  <si>
    <t>Completed DPIA and advice.</t>
  </si>
  <si>
    <t>Regulatory and employee harm.</t>
  </si>
  <si>
    <t>ICO.</t>
  </si>
  <si>
    <t>GOV-005</t>
  </si>
  <si>
    <t>Jurisdiction review</t>
  </si>
  <si>
    <t>UK and Pakistan/Lahore deployments have separate legal and employment assessments; EU customer deployment receives AI Act/GDPR analysis.</t>
  </si>
  <si>
    <t>Jurisdiction policy packs, data-flow maps, contractual safeguards and deployment flags.</t>
  </si>
  <si>
    <t>Legal / DPO</t>
  </si>
  <si>
    <t>Legal memoranda and approved policy packs.</t>
  </si>
  <si>
    <t>Owner Input</t>
  </si>
  <si>
    <t>Cross-border and local-law non-compliance.</t>
  </si>
  <si>
    <t>Local counsel required.</t>
  </si>
  <si>
    <t>GOV-006</t>
  </si>
  <si>
    <t>No covert general monitoring</t>
  </si>
  <si>
    <t>The product has no routine hidden mode; any exceptional investigation is separate, specific, time-limited and legally authorised.</t>
  </si>
  <si>
    <t>Visible status, signed policy, restricted investigation workflow outside normal product operation.</t>
  </si>
  <si>
    <t>Legal / DPO / CISO</t>
  </si>
  <si>
    <t>Product test and policy approval.</t>
  </si>
  <si>
    <t>Unlawful covert surveillance.</t>
  </si>
  <si>
    <t>GOV.UK.</t>
  </si>
  <si>
    <t>GOV-007</t>
  </si>
  <si>
    <t>Secure-field and secret blocking</t>
  </si>
  <si>
    <t>Passwords, authentication codes, known secure fields and detected secrets are suppressed before durable storage or upload.</t>
  </si>
  <si>
    <t>OS secure-control detection, local secret scanning/redaction, exclusion policy, zero-retention suppression event.</t>
  </si>
  <si>
    <t>CISO / Desktop</t>
  </si>
  <si>
    <t>Adversarial leakage test with zero known-secret retention.</t>
  </si>
  <si>
    <t>Credential/IP/data breach.</t>
  </si>
  <si>
    <t>Privacy engineering requirement.</t>
  </si>
  <si>
    <t>GOV-008</t>
  </si>
  <si>
    <t>Application/domain/hour exclusions</t>
  </si>
  <si>
    <t>Personal/sensitive apps, domains, monitors and out-of-policy hours cannot be captured.</t>
  </si>
  <si>
    <t>Signed local policy, employee-visible exclusions, fail-safe behaviour and audit.</t>
  </si>
  <si>
    <t>DPO / HR / Security</t>
  </si>
  <si>
    <t>Policy tests and endpoint audit.</t>
  </si>
  <si>
    <t>Private-life and special-category exposure.</t>
  </si>
  <si>
    <t>Purpose Policy Matrix.</t>
  </si>
  <si>
    <t>GOV-009</t>
  </si>
  <si>
    <t>Edge minimisation</t>
  </si>
  <si>
    <t>Deduplication, event-driven capture, changed regions, redaction and aggregation occur locally wherever feasible.</t>
  </si>
  <si>
    <t>Native agent pipeline and privacy budget.</t>
  </si>
  <si>
    <t>CISO / DPO / Desktop</t>
  </si>
  <si>
    <t>Data-flow and benchmark evidence.</t>
  </si>
  <si>
    <t>Data concentration and cost.</t>
  </si>
  <si>
    <t>GOV-010</t>
  </si>
  <si>
    <t>Raw evidence access</t>
  </si>
  <si>
    <t>Raw screenshots/text/keystrokes are not default manager content and require role, purpose, task, time and audit authorisation.</t>
  </si>
  <si>
    <t>Summary-first UX, purpose codes, ABAC/policy decisions, JIT access and immutable access log.</t>
  </si>
  <si>
    <t>Security / DPO / HR</t>
  </si>
  <si>
    <t>Access-control tests and audit review.</t>
  </si>
  <si>
    <t>Manager/insider misuse.</t>
  </si>
  <si>
    <t>GOV-011</t>
  </si>
  <si>
    <t>Employee access and correction</t>
  </si>
  <si>
    <t>Employees can view material evidence and assessments, correct task attribution/context and add explanations.</t>
  </si>
  <si>
    <t>Employee portal and correction workflow preserving original/corrected lineage.</t>
  </si>
  <si>
    <t>Product / DPO</t>
  </si>
  <si>
    <t>UX test and correction audit.</t>
  </si>
  <si>
    <t>False or incomplete conclusions.</t>
  </si>
  <si>
    <t>ICO accuracy/challenge.</t>
  </si>
  <si>
    <t>GOV-012</t>
  </si>
  <si>
    <t>Dispute and human review</t>
  </si>
  <si>
    <t>Employees can request review; qualified reviewers consider context and can reject AI findings.</t>
  </si>
  <si>
    <t>Workflow SLA, reviewer qualifications, evidence package, reasoned decision and override logging.</t>
  </si>
  <si>
    <t>HR / Legal / DPO</t>
  </si>
  <si>
    <t>End-to-end review test.</t>
  </si>
  <si>
    <t>Rubber-stamped automated decisions.</t>
  </si>
  <si>
    <t>ICO human review.</t>
  </si>
  <si>
    <t>GOV-013</t>
  </si>
  <si>
    <t>Consequential decisions</t>
  </si>
  <si>
    <t>No solely automated dismissal, discipline, pay, promotion, probation or equivalent decision.</t>
  </si>
  <si>
    <t>Policy and workflow block final decision state without authorised human decision and supporting evidence.</t>
  </si>
  <si>
    <t>HR / Legal</t>
  </si>
  <si>
    <t>Decision audit and policy test.</t>
  </si>
  <si>
    <t>Employment harm and automated-decision breach.</t>
  </si>
  <si>
    <t>GOV-014</t>
  </si>
  <si>
    <t>Evidence hierarchy</t>
  </si>
  <si>
    <t>Authoritative system outcomes and artefacts outrank tool, OS, accessibility, visual and AI inference evidence.</t>
  </si>
  <si>
    <t>Typed evidence classes and evaluator rules.</t>
  </si>
  <si>
    <t>Product / Data / AI</t>
  </si>
  <si>
    <t>Evaluation tests and report explainability.</t>
  </si>
  <si>
    <t>Screenshot/AI narrative overriding facts.</t>
  </si>
  <si>
    <t>GOV-015</t>
  </si>
  <si>
    <t>Confidence and uncertainty</t>
  </si>
  <si>
    <t>Material AI findings include confidence, evidence, missing evidence, alternative explanation, model/skill version and review status.</t>
  </si>
  <si>
    <t>Evaluator output schema and report UI.</t>
  </si>
  <si>
    <t>AI Governance</t>
  </si>
  <si>
    <t>Calibration/evidence-grounding test.</t>
  </si>
  <si>
    <t>Overconfident false allegation.</t>
  </si>
  <si>
    <t>NIST AI RMF.</t>
  </si>
  <si>
    <t>GOV-016</t>
  </si>
  <si>
    <t>Prohibited inference</t>
  </si>
  <si>
    <t>No emotion, personality, honesty, protected-trait, health or mental-state inference from computer activity.</t>
  </si>
  <si>
    <t>Model-policy deny list, prompt/evaluator tests and review.</t>
  </si>
  <si>
    <t>AI Governance / DPO</t>
  </si>
  <si>
    <t>Prohibited-output red-team results.</t>
  </si>
  <si>
    <t>Discriminatory or unlawful inference.</t>
  </si>
  <si>
    <t>EU employment AI risk context.</t>
  </si>
  <si>
    <t>GOV-017</t>
  </si>
  <si>
    <t>Outcome over activity</t>
  </si>
  <si>
    <t>Clicks, keys, code volume and hours are not used as standalone productivity or capability scores.</t>
  </si>
  <si>
    <t>Metric-policy rules and report tests.</t>
  </si>
  <si>
    <t>Product / HR</t>
  </si>
  <si>
    <t>KPI/report review.</t>
  </si>
  <si>
    <t>Gaming and unfair management.</t>
  </si>
  <si>
    <t>GOV-018</t>
  </si>
  <si>
    <t>Capability evidence</t>
  </si>
  <si>
    <t>Capability levels require repeated, context-qualified evidence, independence and quality; one task cannot establish dishonesty or permanent incapability.</t>
  </si>
  <si>
    <t>Stage 2 ontology, evidence thresholds, contradiction/recency and human review.</t>
  </si>
  <si>
    <t>Capability Lead / HR</t>
  </si>
  <si>
    <t>Yes before capability pilot</t>
  </si>
  <si>
    <t>Ontology/evaluation/fairness tests.</t>
  </si>
  <si>
    <t>Career harm and deceptive labels.</t>
  </si>
  <si>
    <t>GOV-019</t>
  </si>
  <si>
    <t>Training use</t>
  </si>
  <si>
    <t>Detected gaps first support explanation, coaching, training and reassessment; training completion alone does not increase capability.</t>
  </si>
  <si>
    <t>Learning workflow and applied-evidence rule.</t>
  </si>
  <si>
    <t>HR / L&amp;D / Product</t>
  </si>
  <si>
    <t>No for capture pilot; yes for capability use</t>
  </si>
  <si>
    <t>Learning effectiveness design.</t>
  </si>
  <si>
    <t>Punitive or performative learning.</t>
  </si>
  <si>
    <t>GOV-020</t>
  </si>
  <si>
    <t>Retention and deletion</t>
  </si>
  <si>
    <t>Raw evidence has short purpose-based retention; derived records have justified retention, deletion, export and legal-hold controls.</t>
  </si>
  <si>
    <t>Per-class retention policy, object lifecycle, deletion verification and employee request workflow.</t>
  </si>
  <si>
    <t>DPO / Data Governance</t>
  </si>
  <si>
    <t>Approved schedule and deletion tests.</t>
  </si>
  <si>
    <t>Data concentration and over-retention.</t>
  </si>
  <si>
    <t>GOV-021</t>
  </si>
  <si>
    <t>Model/provider governance</t>
  </si>
  <si>
    <t>Employee evidence only uses approved Model Gateway routes, contracts and regional/private processing appropriate to its classification.</t>
  </si>
  <si>
    <t>Provider allowlist, no-training/retention terms, egress controls and model audit.</t>
  </si>
  <si>
    <t>AI Platform / CISO / Legal</t>
  </si>
  <si>
    <t>Provider contracts and egress tests.</t>
  </si>
  <si>
    <t>Third-party retention/training/exposure.</t>
  </si>
  <si>
    <t>GOV-022</t>
  </si>
  <si>
    <t>Prompt injection and tool safety</t>
  </si>
  <si>
    <t>Observed content is untrusted data; evaluators and coaches cannot expand privileges or follow embedded instructions.</t>
  </si>
  <si>
    <t>Prompt isolation, tool restrictions, retrieval allowlists, output validation and adversarial tests.</t>
  </si>
  <si>
    <t>AI Security</t>
  </si>
  <si>
    <t>Yes before AI pilot</t>
  </si>
  <si>
    <t>Indirect-injection benchmark.</t>
  </si>
  <si>
    <t>Model manipulation and data exfiltration.</t>
  </si>
  <si>
    <t>GOV-023</t>
  </si>
  <si>
    <t>Auditability</t>
  </si>
  <si>
    <t>Evidence access, policy decisions, AI findings, human reviews, corrections and skill changes are immutably auditable.</t>
  </si>
  <si>
    <t>Existing HumanOS audit extension and correlation identifiers.</t>
  </si>
  <si>
    <t>CISO / Audit</t>
  </si>
  <si>
    <t>Audit coverage test.</t>
  </si>
  <si>
    <t>Undetectable misuse or unaccountable decisions.</t>
  </si>
  <si>
    <t>GOV-024</t>
  </si>
  <si>
    <t>Skill/evaluator governance</t>
  </si>
  <si>
    <t>System improvements are proposals until evaluation, expert/security review, canary and rollback; confidential data is not leaked into reusable skills.</t>
  </si>
  <si>
    <t>Skill Forge lifecycle, signed versions, eval suites, internal/open classification and deployment gates.</t>
  </si>
  <si>
    <t>Yes before Stage 11 production</t>
  </si>
  <si>
    <t>Regression and confidentiality tests.</t>
  </si>
  <si>
    <t>Unsafe self-modification and IP leakage.</t>
  </si>
  <si>
    <t>Task Observer/Claude-Mem patterns.</t>
  </si>
  <si>
    <t>GOV-025</t>
  </si>
  <si>
    <t>Pilot participant protection</t>
  </si>
  <si>
    <t>Pilot outputs are developmental/evaluative and cannot solely or primarily create adverse employment action.</t>
  </si>
  <si>
    <t>Participant terms, system labels, manager training, review and audit.</t>
  </si>
  <si>
    <t>Executive Sponsor / HR</t>
  </si>
  <si>
    <t>Approved protocol and decision audit.</t>
  </si>
  <si>
    <t>Unvalidated pilot harm.</t>
  </si>
  <si>
    <t>GOV-026</t>
  </si>
  <si>
    <t>Incident and stop control</t>
  </si>
  <si>
    <t>DPO, CISO and executive sponsor can pause affected capture or the pilot when blocking criteria occur.</t>
  </si>
  <si>
    <t>Agent disable, feature flags, containment, notification, evidence preservation and decision log.</t>
  </si>
  <si>
    <t>CISO / DPO / Executive Sponsor</t>
  </si>
  <si>
    <t>Incident exercise.</t>
  </si>
  <si>
    <t>Continued harmful processing.</t>
  </si>
  <si>
    <t>Programme Risk Register</t>
  </si>
  <si>
    <t>Leadership-level risks. The Foundation Threats sheet contains the deeper scenario/control model. Scores use 1–5 likelihood and impact.</t>
  </si>
  <si>
    <t>Risk ID</t>
  </si>
  <si>
    <t>Likelihood</t>
  </si>
  <si>
    <t>Impact</t>
  </si>
  <si>
    <t>Inherent score</t>
  </si>
  <si>
    <t>Primary mitigation</t>
  </si>
  <si>
    <t>Relevant stage</t>
  </si>
  <si>
    <t>Residual target</t>
  </si>
  <si>
    <t>Trigger / escalation</t>
  </si>
  <si>
    <t>R-001</t>
  </si>
  <si>
    <t>Employees experience the product as punitive surveillance, reducing trust, retention and data quality.</t>
  </si>
  <si>
    <t>Trust / Adoption</t>
  </si>
  <si>
    <t>Employee value proposition; worker consultation; own evidence/corrections; pilot protection; no activity scores; manager training.</t>
  </si>
  <si>
    <t>Executive Sponsor / HR / Product</t>
  </si>
  <si>
    <t>Open</t>
  </si>
  <si>
    <t>Material negative trust shift, high opt-out/complaint rate or repeated manager misuse.</t>
  </si>
  <si>
    <t>R-002</t>
  </si>
  <si>
    <t>Passwords, secrets, customer data or private content are retained or uploaded.</t>
  </si>
  <si>
    <t>Privacy / Security</t>
  </si>
  <si>
    <t>Secure-field blocking; exclusions; local redaction; short retention; DLP tests; emergency stop.</t>
  </si>
  <si>
    <t>0,3–12</t>
  </si>
  <si>
    <t>Any known secret or unauthorised private-content retention is pilot blocking.</t>
  </si>
  <si>
    <t>R-003</t>
  </si>
  <si>
    <t>AI task/idle/capability finding is wrong and harms an employee.</t>
  </si>
  <si>
    <t>AI / Employment</t>
  </si>
  <si>
    <t>Evidence hierarchy; confidence; alternatives; employee correction; qualified human review; no solely automated consequential decision.</t>
  </si>
  <si>
    <t>AI Governance / HR / DPO</t>
  </si>
  <si>
    <t>0,7–12</t>
  </si>
  <si>
    <t>High-confidence unsupported allegation, material dispute overturn or subgroup error.</t>
  </si>
  <si>
    <t>R-004</t>
  </si>
  <si>
    <t>Legal basis, employment documentation or local monitoring requirements are unresolved.</t>
  </si>
  <si>
    <t>Legal / Regulatory</t>
  </si>
  <si>
    <t>Full DPIA; UK and Pakistan counsel; policy/notice; consultation; jurisdiction packs; controlled pilot.</t>
  </si>
  <si>
    <t>Counsel/DPO advises hold or residual high risk is unaccepted.</t>
  </si>
  <si>
    <t>R-005</t>
  </si>
  <si>
    <t>Managers or administrators misuse raw evidence outside an approved purpose.</t>
  </si>
  <si>
    <t>Governance / Insider</t>
  </si>
  <si>
    <t>Summary-first UX; purpose/task/time access; JIT approval; separation of duties; immutable access audit and sanctions.</t>
  </si>
  <si>
    <t>CISO / HR / DPO</t>
  </si>
  <si>
    <t>0,10–12</t>
  </si>
  <si>
    <t>Unauthorised access, repeated curiosity browsing or unreviewed live surveillance.</t>
  </si>
  <si>
    <t>R-006</t>
  </si>
  <si>
    <t>Device agent introduces unacceptable latency, CPU, memory, battery or stability impact.</t>
  </si>
  <si>
    <t>Endpoint / Technical</t>
  </si>
  <si>
    <t>Native/event-driven design; adaptive throttling; performance budgets; application compatibility matrix; kill switch.</t>
  </si>
  <si>
    <t>Desktop Lead / SRE</t>
  </si>
  <si>
    <t>3–12</t>
  </si>
  <si>
    <t>Perceptible input latency, typical CPU above target or critical app instability.</t>
  </si>
  <si>
    <t>R-007</t>
  </si>
  <si>
    <t>Endpoint agent or update channel becomes a high-privilege compromise path.</t>
  </si>
  <si>
    <t>Security / Supply Chain</t>
  </si>
  <si>
    <t>Least privilege; signing/notarisation; SBOM; dependency scanning; staged updates; attestation; rollback; signing-key controls.</t>
  </si>
  <si>
    <t>CISO / DevSecOps / Desktop</t>
  </si>
  <si>
    <t>Critical endpoint finding or update-signing incident.</t>
  </si>
  <si>
    <t>R-008</t>
  </si>
  <si>
    <t>Human, AI-agent and automation provenance remains incomplete or inaccurate.</t>
  </si>
  <si>
    <t>Product / AI</t>
  </si>
  <si>
    <t>Official hooks; process/file correlation; event sequencing; authoritative artefacts; confidence/unknown class; labelled evaluation.</t>
  </si>
  <si>
    <t>AI Integrations / Data</t>
  </si>
  <si>
    <t>6–12</t>
  </si>
  <si>
    <t>Attribution accuracy below pilot threshold or repeated mixed-origin errors.</t>
  </si>
  <si>
    <t>R-009</t>
  </si>
  <si>
    <t>Task Assurance rewards a preferred process instead of valid outcomes and evidence.</t>
  </si>
  <si>
    <t>Product / Fairness</t>
  </si>
  <si>
    <t>Task contracts with multiple valid methods; outcome/quality gates; employee explanation; domain reviewer; deterministic evidence.</t>
  </si>
  <si>
    <t>Product / Domain Reviewers</t>
  </si>
  <si>
    <t>2,7–12</t>
  </si>
  <si>
    <t>Novel but valid work method receives repeated negative findings.</t>
  </si>
  <si>
    <t>R-010</t>
  </si>
  <si>
    <t>Capability model overstates certainty, treats one task as proof or implies deception.</t>
  </si>
  <si>
    <t>Capability / Employment</t>
  </si>
  <si>
    <t>Repeated context-qualified evidence; neutral claim-discrepancy states; confidence/recency/contradiction; human review and appeal.</t>
  </si>
  <si>
    <t>Capability Lead / HR / DPO</t>
  </si>
  <si>
    <t>2,8–12</t>
  </si>
  <si>
    <t>Permanent capability or honesty label from insufficient evidence.</t>
  </si>
  <si>
    <t>R-011</t>
  </si>
  <si>
    <t>Accessibility accommodations, deep thinking, research or collaboration are misclassified.</t>
  </si>
  <si>
    <t>Fairness / Inclusion</t>
  </si>
  <si>
    <t>Outcome over activity; accommodation context; reading/review/collaboration classes; accessibility review; subgroup error tests.</t>
  </si>
  <si>
    <t>HR / Product / DPO</t>
  </si>
  <si>
    <t>Disproportionate errors or employee evidence of accommodation-related harm.</t>
  </si>
  <si>
    <t>R-012</t>
  </si>
  <si>
    <t>Skill Forge introduces a harmful, biased, insecure or confidential-data-leaking update.</t>
  </si>
  <si>
    <t>Proposal-only observation; evaluation; expert/security/DPO review; internal/open classification; canary; rollback.</t>
  </si>
  <si>
    <t>11–12</t>
  </si>
  <si>
    <t>Regression, policy violation, confidential leakage or failed rollback.</t>
  </si>
  <si>
    <t>R-013</t>
  </si>
  <si>
    <t>Scope expands across HumanOS verticals before the core is technically and ethically proven.</t>
  </si>
  <si>
    <t>Programme / Scope</t>
  </si>
  <si>
    <t>Software-development first; domain-neutral ontology; expansion gates; kill criteria and next-vertical business case.</t>
  </si>
  <si>
    <t>CEO / Product / CTO</t>
  </si>
  <si>
    <t>New vertical added before pilot evidence or without domain/legal adapter plan.</t>
  </si>
  <si>
    <t>R-014</t>
  </si>
  <si>
    <t>Microservice fragmentation creates excessive latency, failure modes and operational burden.</t>
  </si>
  <si>
    <t>Architecture / Delivery</t>
  </si>
  <si>
    <t>Approximately eight initial deployables; reuse HumanOS foundations; service split triggers; architecture review.</t>
  </si>
  <si>
    <t>Enterprise Architect</t>
  </si>
  <si>
    <t>1–12</t>
  </si>
  <si>
    <t>High cross-service change coupling, excessive synchronous chains or operational ownership gaps.</t>
  </si>
  <si>
    <t>R-015</t>
  </si>
  <si>
    <t>Existing HumanOS foundation services do not meet Work Intelligence security, scale or workflow needs.</t>
  </si>
  <si>
    <t>Platform / Dependency</t>
  </si>
  <si>
    <t>Capability inventory; explicit extension/gap decisions; technical spikes; do not duplicate without evidence.</t>
  </si>
  <si>
    <t>CTO / Platform Architect</t>
  </si>
  <si>
    <t>Policy/workflow/audit/object/event capability gap blocks Stage 3/4.</t>
  </si>
  <si>
    <t>R-016</t>
  </si>
  <si>
    <t>Third-party source-available/OSS code is used beyond licence conditions or creates supply-chain exposure.</t>
  </si>
  <si>
    <t>Legal / Supply Chain</t>
  </si>
  <si>
    <t>Licence register; counsel review; SBOM; clean-room build where needed; dependency/security scanning.</t>
  </si>
  <si>
    <t>Legal / Architecture / CISO</t>
  </si>
  <si>
    <t>Unapproved dependency or ambiguous commercial/distribution rights.</t>
  </si>
  <si>
    <t>R-017</t>
  </si>
  <si>
    <t>Raw evidence and AI inference costs make the product economically unviable.</t>
  </si>
  <si>
    <t>Cost / Scalability</t>
  </si>
  <si>
    <t>Event-driven capture; dedup; edge summarisation; tiered retention; quotas; low/base/high cost model; model routing.</t>
  </si>
  <si>
    <t>FinOps / Product / Data</t>
  </si>
  <si>
    <t>1,4–12</t>
  </si>
  <si>
    <t>Cost per employee/task exceeds approved threshold or grows nonlinearly.</t>
  </si>
  <si>
    <t>R-018</t>
  </si>
  <si>
    <t>Operational telemetry copies sensitive employee evidence into logs or traces.</t>
  </si>
  <si>
    <t>Privacy / Observability</t>
  </si>
  <si>
    <t>Separate evidence domain; content-off OTel defaults; classification-aware logging; sampling/redaction; telemetry tests.</t>
  </si>
  <si>
    <t>SRE / DPO / AI Platform</t>
  </si>
  <si>
    <t>1,3–12</t>
  </si>
  <si>
    <t>Prompt/text/screenshot content discovered in general observability backend.</t>
  </si>
  <si>
    <t>R-019</t>
  </si>
  <si>
    <t>Third-party AI provider retains, trains on or transfers employee evidence outside approved conditions.</t>
  </si>
  <si>
    <t>Vendor / Privacy</t>
  </si>
  <si>
    <t>Approved Model Gateway; contractual no-training/retention; regional/private models; minimised requests; egress controls.</t>
  </si>
  <si>
    <t>AI Platform / Legal / CISO</t>
  </si>
  <si>
    <t>1,7–12</t>
  </si>
  <si>
    <t>Provider contract or technical behaviour does not meet policy.</t>
  </si>
  <si>
    <t>R-020</t>
  </si>
  <si>
    <t>Prompt injection or malicious observed content manipulates evaluators or coaching agents.</t>
  </si>
  <si>
    <t>Treat observed content as untrusted; prompt isolation; tool restrictions; allowlisted retrieval; output validation; adversarial tests.</t>
  </si>
  <si>
    <t>AI Security Lead</t>
  </si>
  <si>
    <t>7–12</t>
  </si>
  <si>
    <t>Evaluator follows instructions embedded in screen/repository content or attempts unauthorised tools.</t>
  </si>
  <si>
    <t>R-021</t>
  </si>
  <si>
    <t>Pilot data and labels are biased, weak or too small to validate accuracy and fairness.</t>
  </si>
  <si>
    <t>Evaluation / Data</t>
  </si>
  <si>
    <t>Representative tasks/roles; employee context; expert labels; holdout sets; disagreement adjudication; confidence intervals.</t>
  </si>
  <si>
    <t>AI Evaluation / Product / HR</t>
  </si>
  <si>
    <t>Low label agreement, sparse edge cases or inability to estimate subgroup performance.</t>
  </si>
  <si>
    <t>R-022</t>
  </si>
  <si>
    <t>Product provides reports but fails to produce measurable employee learning or task-quality improvement.</t>
  </si>
  <si>
    <t>Product / Commercial</t>
  </si>
  <si>
    <t>Employee-benefit KPIs; coaching experiments; applied-learning verification; manager and employee qualitative evidence; stop/modify decision.</t>
  </si>
  <si>
    <t>Product / L&amp;D / Executive Sponsor</t>
  </si>
  <si>
    <t>9–12</t>
  </si>
  <si>
    <t>No measurable reduction in rework/gaps or low employee usefulness after controlled trial.</t>
  </si>
  <si>
    <t>Programme KPI Dashboard</t>
  </si>
  <si>
    <t>Programme metric</t>
  </si>
  <si>
    <t>Value</t>
  </si>
  <si>
    <t>Stage name</t>
  </si>
  <si>
    <t>Total stages</t>
  </si>
  <si>
    <t>Total planned duration weeks</t>
  </si>
  <si>
    <t>Indicative total effort person-weeks</t>
  </si>
  <si>
    <t>Critical-priority stages</t>
  </si>
  <si>
    <t>High-risk stages</t>
  </si>
  <si>
    <t>Stage 0 workplan maturity</t>
  </si>
  <si>
    <t>Stage 1 workplan maturity</t>
  </si>
  <si>
    <t>Stage 0 gate readiness</t>
  </si>
  <si>
    <t>Stage 1 gate readiness</t>
  </si>
  <si>
    <t>Mandatory gate blockers/not-started</t>
  </si>
  <si>
    <t>Open programme risks</t>
  </si>
  <si>
    <t>High/critical inherent programme risks</t>
  </si>
  <si>
    <t>Residual high/critical foundation threats</t>
  </si>
  <si>
    <t>Open assumptions/questions</t>
  </si>
  <si>
    <t>Architecture decisions accepted/in-principle</t>
  </si>
  <si>
    <t>Registered research sources</t>
  </si>
  <si>
    <t>Leadership interpretation and decision rules</t>
  </si>
  <si>
    <t>Stage 2–3 metric</t>
  </si>
  <si>
    <t>Interpretation</t>
  </si>
  <si>
    <t>#</t>
  </si>
  <si>
    <t>Decision rule</t>
  </si>
  <si>
    <t>Stage 2 gate readiness</t>
  </si>
  <si>
    <t>Ontology specification readiness; formal approval pending.</t>
  </si>
  <si>
    <t>Foundation drafting is complete; Stage 0 remains unapproved until DPIA/DPO, legal, worker consultation, security and executive decisions are recorded.</t>
  </si>
  <si>
    <t>Stage 3 gate readiness</t>
  </si>
  <si>
    <t>Device-agent foundation readiness; code implementation pending.</t>
  </si>
  <si>
    <t>Stage 1 remains unapproved until formal licence, platform inventory, cost, resourcing and Architecture Board decisions are recorded.</t>
  </si>
  <si>
    <t>Stage 2 backlog maturity</t>
  </si>
  <si>
    <t>Backlog is not started; specs are drafted.</t>
  </si>
  <si>
    <t>Stage 2 and Stage 3 prompts are ready and may be mobilised conditionally, but implementation involving employee monitoring must not bypass Stage 0 conditions.</t>
  </si>
  <si>
    <t>Stage 3 backlog maturity</t>
  </si>
  <si>
    <t>Build the proprietary evidence/provenance, Task Assurance, Capability Graph, Growth Coach and Skill Forge layers; reuse standards and HumanOS foundation services.</t>
  </si>
  <si>
    <t>Stage 2 sources</t>
  </si>
  <si>
    <t>Stage-specific sources.</t>
  </si>
  <si>
    <t>Do not measure productivity through click, keystroke, code-volume or hours alone. Use task outcomes, quality, independence, context and employee response.</t>
  </si>
  <si>
    <t>Stage 3 sources</t>
  </si>
  <si>
    <t>Keep operational observability separate from sensitive employee evidence; use references and correlation identifiers rather than copying content into traces.</t>
  </si>
  <si>
    <t>Pilot success requires employee usefulness and trust evidence as well as capture and model accuracy.</t>
  </si>
  <si>
    <t>Stage 4–5 metric</t>
  </si>
  <si>
    <t>Stage 4 gate readiness</t>
  </si>
  <si>
    <t>Evidence-ingestion/storage specification readiness; implementation and formal approval pending.</t>
  </si>
  <si>
    <t>Stage 5 gate readiness</t>
  </si>
  <si>
    <t>Universal-capture specification readiness; privacy/performance implementation pending.</t>
  </si>
  <si>
    <t>Stage 4 backlog maturity</t>
  </si>
  <si>
    <t>Implementation backlog not started.</t>
  </si>
  <si>
    <t>Stage 5 backlog maturity</t>
  </si>
  <si>
    <t>Stage 4 sources</t>
  </si>
  <si>
    <t>Stage-specific primary sources.</t>
  </si>
  <si>
    <t>Stage 5 sources</t>
  </si>
  <si>
    <t>Stage 6–7 metric</t>
  </si>
  <si>
    <t>Stage 6 gate readiness</t>
  </si>
  <si>
    <t>Semantic-adapter specification readiness; implementation and formal approval pending.</t>
  </si>
  <si>
    <t>Stage 7 gate readiness</t>
  </si>
  <si>
    <t>Provenance/Task Assurance specification readiness; evaluation and formal approval pending.</t>
  </si>
  <si>
    <t>Stage 6 backlog maturity</t>
  </si>
  <si>
    <t>Adapter implementation backlog not started.</t>
  </si>
  <si>
    <t>Stage 7 backlog maturity</t>
  </si>
  <si>
    <t>Task-assurance implementation backlog not started.</t>
  </si>
  <si>
    <t>Stage 6–7 sources</t>
  </si>
  <si>
    <t>Evaluation cases</t>
  </si>
  <si>
    <t>Initial labelled dataset cases specified.</t>
  </si>
  <si>
    <t>Stage 8–9 metric</t>
  </si>
  <si>
    <t>Stage 8 gate readiness</t>
  </si>
  <si>
    <t>Capability Graph specification readiness; implementation, calibration and formal approval pending.</t>
  </si>
  <si>
    <t>Stage 9 gate readiness</t>
  </si>
  <si>
    <t>Growth Coach specification readiness; safety/usefulness implementation and formal approval pending.</t>
  </si>
  <si>
    <t>Stage 8 backlog maturity</t>
  </si>
  <si>
    <t>Capability implementation backlog not started.</t>
  </si>
  <si>
    <t>Stage 9 backlog maturity</t>
  </si>
  <si>
    <t>Coaching/learning implementation backlog not started.</t>
  </si>
  <si>
    <t>Stage 8–9 sources</t>
  </si>
  <si>
    <t>Current framework, learning and coaching sources.</t>
  </si>
  <si>
    <t>Effectiveness metrics</t>
  </si>
  <si>
    <t>System-quality and applied-learning measures specified.</t>
  </si>
  <si>
    <t>Stage 10–11 metric</t>
  </si>
  <si>
    <t>Stage 10 gate readiness</t>
  </si>
  <si>
    <t>Human experience specification readiness; implementation, accessibility and formal approval pending.</t>
  </si>
  <si>
    <t>Stage 11 gate readiness</t>
  </si>
  <si>
    <t>Skill Forge specification readiness; supply-chain/evaluation implementation and formal approval pending.</t>
  </si>
  <si>
    <t>Stage 10 backlog maturity</t>
  </si>
  <si>
    <t>Experience implementation backlog not started.</t>
  </si>
  <si>
    <t>Stage 11 backlog maturity</t>
  </si>
  <si>
    <t>Skill Forge implementation backlog not started.</t>
  </si>
  <si>
    <t>Stage 10–11 sources</t>
  </si>
  <si>
    <t>Current accessibility, governance, agent-skill, supply-chain and progressive-delivery sources.</t>
  </si>
  <si>
    <t>User journeys / lifecycle states</t>
  </si>
  <si>
    <t>End-to-end experience journeys and Skill Forge lifecycle states specified.</t>
  </si>
  <si>
    <t>Architecture Amendment A-01</t>
  </si>
  <si>
    <t>A-01 gate readiness</t>
  </si>
  <si>
    <t>Specification readiness; owner decisions and formal approval remain.</t>
  </si>
  <si>
    <t>A-01 backlog maturity</t>
  </si>
  <si>
    <t>Only documentation task is draft complete; engineering work remains.</t>
  </si>
  <si>
    <t>Critical open risks</t>
  </si>
  <si>
    <t>Must be mitigated/accepted before Stage 12 execution.</t>
  </si>
  <si>
    <t>Task profiles</t>
  </si>
  <si>
    <t>Initial Work Intelligence model-use purposes.</t>
  </si>
  <si>
    <t>Qualification controls</t>
  </si>
  <si>
    <t>HumanOS-specific evaluation areas.</t>
  </si>
  <si>
    <t>Hybrid test scenarios</t>
  </si>
  <si>
    <t>Central, standalone, endpoint and no-AI cases.</t>
  </si>
  <si>
    <t>Stage 12 metric</t>
  </si>
  <si>
    <t>Stage 12A plan readiness</t>
  </si>
  <si>
    <t>Final hardening/qualification plan completeness.</t>
  </si>
  <si>
    <t>Stage 12A execution readiness</t>
  </si>
  <si>
    <t>Actual implemented/tested hardening evidence.</t>
  </si>
  <si>
    <t>Stage 12B plan readiness</t>
  </si>
  <si>
    <t>Pilot and decision plan completeness.</t>
  </si>
  <si>
    <t>Stage 12B execution readiness</t>
  </si>
  <si>
    <t>Actual pilot evidence and decisions.</t>
  </si>
  <si>
    <t>Stage 12 backlog maturity</t>
  </si>
  <si>
    <t>Engineering/pilot work completion.</t>
  </si>
  <si>
    <t>Unresolved critical final-stage risks.</t>
  </si>
  <si>
    <t>Qualification runs</t>
  </si>
  <si>
    <t>Planned development and production task × effort evaluations.</t>
  </si>
  <si>
    <t>Pilot metrics with actuals</t>
  </si>
  <si>
    <t>Metrics populated after execution.</t>
  </si>
  <si>
    <t>Stage 12A repository assessment</t>
  </si>
  <si>
    <t>Current code alignment</t>
  </si>
  <si>
    <t>Static code/architecture alignment with A-01 target.</t>
  </si>
  <si>
    <t>Critical audit findings</t>
  </si>
  <si>
    <t>Must be remediated and dynamically tested.</t>
  </si>
  <si>
    <t>P0 remediation items</t>
  </si>
  <si>
    <t>Required before model qualification or employee pilot.</t>
  </si>
  <si>
    <t>Development AI readiness</t>
  </si>
  <si>
    <t>Fable/Opus/Codex implementation and qualification readiness.</t>
  </si>
  <si>
    <t>Stage 12A controls passed</t>
  </si>
  <si>
    <t>Actual gate controls passed or waived; currently zero.</t>
  </si>
  <si>
    <t>Primary and high-value research sources used for the Stage 0–1 foundation package. Sources support planning decisions but do not replace Nessovo legal, security, architecture or procurement approvals.</t>
  </si>
  <si>
    <t>Source ID</t>
  </si>
  <si>
    <t>Source / publisher</t>
  </si>
  <si>
    <t>Type</t>
  </si>
  <si>
    <t>Supports</t>
  </si>
  <si>
    <t>Review note / status</t>
  </si>
  <si>
    <t>SRC-001</t>
  </si>
  <si>
    <t>OpenAI — Prompt engineering best practices</t>
  </si>
  <si>
    <t>Official guidance</t>
  </si>
  <si>
    <t>Instructions first, delimiters, specificity, output examples and iterative refinement.</t>
  </si>
  <si>
    <t>https://help.openai.com/en/articles/6654000-best-practices-for-prompt-engineering-with-the-openai-api</t>
  </si>
  <si>
    <t>Used in Master Prompts.</t>
  </si>
  <si>
    <t>SRC-002</t>
  </si>
  <si>
    <t>OpenAI — Prompt engineering best practices for ChatGPT</t>
  </si>
  <si>
    <t>Clear task, context, format, iterative refinement and examples.</t>
  </si>
  <si>
    <t>https://help.openai.com/en/articles/10032626-prompt-engineering-best-practices</t>
  </si>
  <si>
    <t>SRC-003</t>
  </si>
  <si>
    <t>Google Gemini — Prompting strategies</t>
  </si>
  <si>
    <t>Precise instructions, consistent structure, decomposition, planning and validation.</t>
  </si>
  <si>
    <t>https://ai.google.dev/gemini-api/docs/prompting-strategies</t>
  </si>
  <si>
    <t>SRC-004</t>
  </si>
  <si>
    <t>GitHub Copilot — Prompt engineering concepts</t>
  </si>
  <si>
    <t>Break down complex tasks, provide context/examples and validate outputs.</t>
  </si>
  <si>
    <t>https://docs.github.com/en/enterprise-cloud@latest/copilot/concepts/prompting/prompt-engineering</t>
  </si>
  <si>
    <t>SRC-005</t>
  </si>
  <si>
    <t>GitHub Copilot — Best practices</t>
  </si>
  <si>
    <t>Specific prompts, task decomposition, context and output review.</t>
  </si>
  <si>
    <t>https://docs.github.com/en/copilot/get-started/best-practices</t>
  </si>
  <si>
    <t>SRC-006</t>
  </si>
  <si>
    <t>Teramind employee monitoring</t>
  </si>
  <si>
    <t>Commercial product</t>
  </si>
  <si>
    <t>Market baseline for screen, keystroke, application/web and active/idle monitoring.</t>
  </si>
  <si>
    <t>Benchmark only; not recommended as product core.</t>
  </si>
  <si>
    <t>SRC-007</t>
  </si>
  <si>
    <t>Teramind live desktop/history playback</t>
  </si>
  <si>
    <t>Live view and historical screen playback capability.</t>
  </si>
  <si>
    <t>https://www.teramind.co/features/live-desktop-view-history-playback/</t>
  </si>
  <si>
    <t>Raw monitoring baseline.</t>
  </si>
  <si>
    <t>SRC-008</t>
  </si>
  <si>
    <t>ActivTrak AI Insights</t>
  </si>
  <si>
    <t>AI-tool adoption, workforce analytics and productivity-impact reporting.</t>
  </si>
  <si>
    <t>Reporting/market signal.</t>
  </si>
  <si>
    <t>SRC-009</t>
  </si>
  <si>
    <t>UiPath Task Capture settings</t>
  </si>
  <si>
    <t>Commercial documentation</t>
  </si>
  <si>
    <t>Screenshots around clicks/keyboard actions, UI elements and task capture.</t>
  </si>
  <si>
    <t>Action-level capture reference.</t>
  </si>
  <si>
    <t>SRC-010</t>
  </si>
  <si>
    <t>UiPath Task Mining</t>
  </si>
  <si>
    <t>Task-mining projects and process discovery.</t>
  </si>
  <si>
    <t>https://docs.uipath.com/process-mining/automation-cloud/latest/user-guide/starting-a-task-mining-project-from-process-mining</t>
  </si>
  <si>
    <t>Process/task mining reference.</t>
  </si>
  <si>
    <t>SRC-011</t>
  </si>
  <si>
    <t>Screen snapshots, clicks, text entered, applications and task association.</t>
  </si>
  <si>
    <t>Task reconstruction reference.</t>
  </si>
  <si>
    <t>SRC-012</t>
  </si>
  <si>
    <t>Official documentation</t>
  </si>
  <si>
    <t>Screen/voice/mouse/keyboard demonstration converted into desktop automation.</t>
  </si>
  <si>
    <t>Record/replay and Skill Forge reference.</t>
  </si>
  <si>
    <t>SRC-013</t>
  </si>
  <si>
    <t>Microsoft Power Automate desktop recording</t>
  </si>
  <si>
    <t>Mouse/keyboard and UI/image/OCR-based automation recording.</t>
  </si>
  <si>
    <t>https://learn.microsoft.com/en-gb/power-automate/desktop-flows/recording-flow</t>
  </si>
  <si>
    <t>GUI capture/replay reference.</t>
  </si>
  <si>
    <t>SRC-014</t>
  </si>
  <si>
    <t>Soroco</t>
  </si>
  <si>
    <t>Work graph, process variants, workarounds and automation opportunity discovery.</t>
  </si>
  <si>
    <t>Work-graph category reference.</t>
  </si>
  <si>
    <t>SRC-015</t>
  </si>
  <si>
    <t>Process and task mining and workflow analysis.</t>
  </si>
  <si>
    <t>Process-intelligence reference.</t>
  </si>
  <si>
    <t>SRC-016</t>
  </si>
  <si>
    <t>LinearB AI &amp; Developer Productivity Insights</t>
  </si>
  <si>
    <t>AI usage, engineering productivity, workflow governance, coaching and business alignment.</t>
  </si>
  <si>
    <t>Adjacent software-development competitor.</t>
  </si>
  <si>
    <t>SRC-017</t>
  </si>
  <si>
    <t>LinearB AI Workflow Governance</t>
  </si>
  <si>
    <t>AI workflow automation, scalable policy and governance across engineering tools.</t>
  </si>
  <si>
    <t>https://linearb.io/platform/ai-workflow-governance</t>
  </si>
  <si>
    <t>Developer AI governance reference.</t>
  </si>
  <si>
    <t>SRC-018</t>
  </si>
  <si>
    <t>Jellyfish engineering intelligence</t>
  </si>
  <si>
    <t>AI-integrated engineering intelligence, AI spend/usage, workflow and delivery outcomes.</t>
  </si>
  <si>
    <t>SRC-019</t>
  </si>
  <si>
    <t>Jellyfish Data Hub</t>
  </si>
  <si>
    <t>Combines Jira/PR/AI usage, DORA and custom engineering metrics.</t>
  </si>
  <si>
    <t>https://jellyfish.co/platform/data-hub/</t>
  </si>
  <si>
    <t>Engineering data model/reporting reference.</t>
  </si>
  <si>
    <t>SRC-020</t>
  </si>
  <si>
    <t>Jellyfish Claude Code dashboard</t>
  </si>
  <si>
    <t>Claude Code adoption, usage and delivery impact.</t>
  </si>
  <si>
    <t>https://jellyfish.co/platform/claude-code-dashboard/</t>
  </si>
  <si>
    <t>AI developer-tool ROI reference.</t>
  </si>
  <si>
    <t>SRC-021</t>
  </si>
  <si>
    <t>Code analytics, AI-code quality and developer analytics.</t>
  </si>
  <si>
    <t>Repository/code-quality reference.</t>
  </si>
  <si>
    <t>SRC-022</t>
  </si>
  <si>
    <t>TechWolf Skills Intelligence</t>
  </si>
  <si>
    <t>Continuously inferred skills from actual work activity and HCM integration.</t>
  </si>
  <si>
    <t>Directly relevant to capability verification.</t>
  </si>
  <si>
    <t>SRC-023</t>
  </si>
  <si>
    <t>TechWolf platform</t>
  </si>
  <si>
    <t>Skills, work and market intelligence data layer.</t>
  </si>
  <si>
    <t>https://www.techwolf.ai/</t>
  </si>
  <si>
    <t>Skills/work-intelligence category reference.</t>
  </si>
  <si>
    <t>SRC-024</t>
  </si>
  <si>
    <t>Eightfold Talent Intelligence</t>
  </si>
  <si>
    <t>Models workers, skills, capabilities and work signals for hiring, development and staffing.</t>
  </si>
  <si>
    <t>Talent/capability reference.</t>
  </si>
  <si>
    <t>SRC-025</t>
  </si>
  <si>
    <t>Eightfold Talent Management</t>
  </si>
  <si>
    <t>Employee skills, work signals, career development and workforce readiness.</t>
  </si>
  <si>
    <t>https://eightfold.ai/products/talent-management/</t>
  </si>
  <si>
    <t>Employee-growth reference.</t>
  </si>
  <si>
    <t>SRC-026</t>
  </si>
  <si>
    <t>Gloat Workforce Graph</t>
  </si>
  <si>
    <t>Dynamic skills ontology, task-role mapping and workforce graph.</t>
  </si>
  <si>
    <t>Capability/workforce graph reference.</t>
  </si>
  <si>
    <t>SRC-027</t>
  </si>
  <si>
    <t>Gloat Agentic HR Platform</t>
  </si>
  <si>
    <t>Governed, auditable and reversible workforce agents and skills inference.</t>
  </si>
  <si>
    <t>https://gloat.com/</t>
  </si>
  <si>
    <t>Agentic HR and governance reference.</t>
  </si>
  <si>
    <t>SRC-028</t>
  </si>
  <si>
    <t>Gloat Work Orchestration Mosaic</t>
  </si>
  <si>
    <t>Human/AI task-level work planning and orchestration.</t>
  </si>
  <si>
    <t>https://gloat.com/platform/work-orchestration-mosaic/</t>
  </si>
  <si>
    <t>Human–AI work orchestration reference.</t>
  </si>
  <si>
    <t>SRC-029</t>
  </si>
  <si>
    <t>Degreed Maestro</t>
  </si>
  <si>
    <t>AI learning, coaching, skill review, pathways and behaviour change.</t>
  </si>
  <si>
    <t>Learning/coaching reference.</t>
  </si>
  <si>
    <t>SRC-030</t>
  </si>
  <si>
    <t>Degreed platform</t>
  </si>
  <si>
    <t>Personalised workforce learning and targeted upskilling.</t>
  </si>
  <si>
    <t>https://degreed.com/</t>
  </si>
  <si>
    <t>Learning-content and LMS integration reference.</t>
  </si>
  <si>
    <t>SRC-031</t>
  </si>
  <si>
    <t>Screenpipe GitHub</t>
  </si>
  <si>
    <t>Source-available repository</t>
  </si>
  <si>
    <t>Event-driven screen capture, accessibility, OCR fallback, keyboard/app events, local search and AI pipes.</t>
  </si>
  <si>
    <t>Commercial use requires licence per repository.</t>
  </si>
  <si>
    <t>SRC-032</t>
  </si>
  <si>
    <t>ActivityWatch GitHub</t>
  </si>
  <si>
    <t>Open-source repository</t>
  </si>
  <si>
    <t>Local watcher/server architecture for window/browser/AFK events.</t>
  </si>
  <si>
    <t>MPL-2.0 verified.</t>
  </si>
  <si>
    <t>SRC-033</t>
  </si>
  <si>
    <t>ActivityWatch window watcher</t>
  </si>
  <si>
    <t>Foreground-window event collector.</t>
  </si>
  <si>
    <t>Reference for endpoint event semantics.</t>
  </si>
  <si>
    <t>SRC-034</t>
  </si>
  <si>
    <t>ActivityWatch web watcher</t>
  </si>
  <si>
    <t>Browser tab/title/URL watcher.</t>
  </si>
  <si>
    <t>Reference for browser adapter.</t>
  </si>
  <si>
    <t>SRC-035</t>
  </si>
  <si>
    <t>OpenAdapt Desktop</t>
  </si>
  <si>
    <t>Capture/review/teach desktop architecture and bridge to workflow engine.</t>
  </si>
  <si>
    <t>MIT; repository states experimental/non-production.</t>
  </si>
  <si>
    <t>SRC-036</t>
  </si>
  <si>
    <t>OpenAdapt Flow</t>
  </si>
  <si>
    <t>Record/compile/lint/certify/replay/repair/teach workflow pattern.</t>
  </si>
  <si>
    <t>Licence/security review required.</t>
  </si>
  <si>
    <t>SRC-037</t>
  </si>
  <si>
    <t>OpenAdapt Privacy</t>
  </si>
  <si>
    <t>Experimental PII/redaction component.</t>
  </si>
  <si>
    <t>Independent evaluation and model-licence review required.</t>
  </si>
  <si>
    <t>SRC-038</t>
  </si>
  <si>
    <t>Claude-Mem GitHub</t>
  </si>
  <si>
    <t>Agent lifecycle hooks, local worker, SQLite/FTS5, summaries and memory retrieval.</t>
  </si>
  <si>
    <t>Apache-2.0 in repository metadata.</t>
  </si>
  <si>
    <t>SRC-039</t>
  </si>
  <si>
    <t>Task Observer GitHub</t>
  </si>
  <si>
    <t>Open-source methodology</t>
  </si>
  <si>
    <t>Correction/gap observations, cross-cutting principles and human-reviewed skill improvement.</t>
  </si>
  <si>
    <t>CC BY 4.0 attribution required.</t>
  </si>
  <si>
    <t>SRC-040</t>
  </si>
  <si>
    <t>WakaTime CLI GitHub</t>
  </si>
  <si>
    <t>Developer editor/CLI heartbeat instrumentation.</t>
  </si>
  <si>
    <t>BSD 3-Clause verified.</t>
  </si>
  <si>
    <t>SRC-041</t>
  </si>
  <si>
    <t>OpenTelemetry Semantic Conventions GitHub</t>
  </si>
  <si>
    <t>Open standard repository</t>
  </si>
  <si>
    <t>Cross-language trace/metric/log semantic conventions.</t>
  </si>
  <si>
    <t>Operational observability reference.</t>
  </si>
  <si>
    <t>SRC-042</t>
  </si>
  <si>
    <t>OpenTelemetry GenAI Conventions GitHub</t>
  </si>
  <si>
    <t>Provider-neutral GenAI/agent/tool/MCP telemetry conventions.</t>
  </si>
  <si>
    <t>Sensitive input/output fields require policy.</t>
  </si>
  <si>
    <t>SRC-043</t>
  </si>
  <si>
    <t>CloudEvents specification GitHub</t>
  </si>
  <si>
    <t>Portable event-envelope metadata and bindings.</t>
  </si>
  <si>
    <t>Apache-2.0 verified.</t>
  </si>
  <si>
    <t>SRC-044</t>
  </si>
  <si>
    <t>Open Policy Agent GitHub</t>
  </si>
  <si>
    <t>Policy-as-code engine, bundles and decision APIs.</t>
  </si>
  <si>
    <t>Reuse HumanOS policy service first; benchmark OPA.</t>
  </si>
  <si>
    <t>SRC-045</t>
  </si>
  <si>
    <t>Temporal Java SDK GitHub</t>
  </si>
  <si>
    <t>Durable Java workflows and activities.</t>
  </si>
  <si>
    <t>Reference only until HumanOS workflow gaps are proven.</t>
  </si>
  <si>
    <t>SRC-046</t>
  </si>
  <si>
    <t>Temporal Python SDK GitHub</t>
  </si>
  <si>
    <t>Durable Python workflows and activities.</t>
  </si>
  <si>
    <t>Reference only.</t>
  </si>
  <si>
    <t>SRC-047</t>
  </si>
  <si>
    <t>Codex lifecycle instrumentation and policy/validation hooks.</t>
  </si>
  <si>
    <t>First-class AI Adapter input.</t>
  </si>
  <si>
    <t>SRC-048</t>
  </si>
  <si>
    <t>Demonstration converted to reusable skill with inputs, steps and verification.</t>
  </si>
  <si>
    <t>Skill Forge reference; provider-neutral Nessovo design.</t>
  </si>
  <si>
    <t>SRC-049</t>
  </si>
  <si>
    <t>OpenTelemetry semantic conventions</t>
  </si>
  <si>
    <t>Standard operational telemetry naming and lifecycle.</t>
  </si>
  <si>
    <t>https://opentelemetry.io/docs/concepts/semantic-conventions/</t>
  </si>
  <si>
    <t>Keep raw employee evidence outside traces.</t>
  </si>
  <si>
    <t>SRC-050</t>
  </si>
  <si>
    <t>OpenTelemetry GenAI attributes</t>
  </si>
  <si>
    <t>GenAI request/response/agent/tool attributes and sensitivity warnings.</t>
  </si>
  <si>
    <t>Content capture must be policy-controlled.</t>
  </si>
  <si>
    <t>SRC-051</t>
  </si>
  <si>
    <t>Apache Kafka documentation</t>
  </si>
  <si>
    <t>Durable event streaming, consumers, replay and distributed data flow.</t>
  </si>
  <si>
    <t>https://kafka.apache.org/documentation/</t>
  </si>
  <si>
    <t>Reuse HumanOS compatible event infrastructure.</t>
  </si>
  <si>
    <t>SRC-052</t>
  </si>
  <si>
    <t>CloudEvents</t>
  </si>
  <si>
    <t>Official project</t>
  </si>
  <si>
    <t>Standard event envelope and ecosystem.</t>
  </si>
  <si>
    <t>https://cloudevents.io/</t>
  </si>
  <si>
    <t>Adopt style if compatible with existing HumanOS contracts.</t>
  </si>
  <si>
    <t>SRC-053</t>
  </si>
  <si>
    <t>Open Policy Agent documentation</t>
  </si>
  <si>
    <t>Policy decision/enforcement separation and policy bundles.</t>
  </si>
  <si>
    <t>https://www.openpolicyagent.org/docs</t>
  </si>
  <si>
    <t>Architecture benchmark.</t>
  </si>
  <si>
    <t>SRC-054</t>
  </si>
  <si>
    <t>Spring Microservices</t>
  </si>
  <si>
    <t>Spring Boot/Cloud microservice architecture.</t>
  </si>
  <si>
    <t>https://spring.io/microservices</t>
  </si>
  <si>
    <t>Java platform basis.</t>
  </si>
  <si>
    <t>SRC-055</t>
  </si>
  <si>
    <t>Spring Boot 4.1 release</t>
  </si>
  <si>
    <t>Official release article</t>
  </si>
  <si>
    <t>Current Spring Boot 4.1 release capabilities and baseline.</t>
  </si>
  <si>
    <t>https://spring.io/blog/2026/06/10/spring-boot-4-1-0-available-now</t>
  </si>
  <si>
    <t>Benchmark, not forced migration.</t>
  </si>
  <si>
    <t>SRC-056</t>
  </si>
  <si>
    <t>Spring Cloud project</t>
  </si>
  <si>
    <t>Spring Cloud release-train compatibility and distributed-system features.</t>
  </si>
  <si>
    <t>https://spring.io/projects/spring-cloud/</t>
  </si>
  <si>
    <t>Confirm against current HumanOS stack.</t>
  </si>
  <si>
    <t>SRC-057</t>
  </si>
  <si>
    <t>OpenJDK JDK 25 project</t>
  </si>
  <si>
    <t>Java 25 platform release information.</t>
  </si>
  <si>
    <t>https://openjdk.org/projects/jdk/25/</t>
  </si>
  <si>
    <t>Java 25 is an LTS release from most vendors; benchmark selectively.</t>
  </si>
  <si>
    <t>SRC-058</t>
  </si>
  <si>
    <t>Transactional database platform.</t>
  </si>
  <si>
    <t>https://www.postgresql.org/docs/</t>
  </si>
  <si>
    <t>Initial system of record.</t>
  </si>
  <si>
    <t>SRC-059</t>
  </si>
  <si>
    <t>pgvector GitHub</t>
  </si>
  <si>
    <t>Vector similarity search in PostgreSQL.</t>
  </si>
  <si>
    <t>https://github.com/pgvector/pgvector</t>
  </si>
  <si>
    <t>Use only for approved/minimised embeddings.</t>
  </si>
  <si>
    <t>SRC-060</t>
  </si>
  <si>
    <t>MinIO</t>
  </si>
  <si>
    <t>S3-compatible object storage reference.</t>
  </si>
  <si>
    <t>https://min.io/docs/minio/linux/index.html</t>
  </si>
  <si>
    <t>Reuse HumanOS object service where suitable.</t>
  </si>
  <si>
    <t>SRC-061</t>
  </si>
  <si>
    <t>NIST AI Risk Management Framework</t>
  </si>
  <si>
    <t>Standards/guidance</t>
  </si>
  <si>
    <t>Govern, Map, Measure and Manage AI risks with testing and monitoring.</t>
  </si>
  <si>
    <t>https://www.nist.gov/itl/ai-risk-management-framework</t>
  </si>
  <si>
    <t>AI governance/evaluation basis.</t>
  </si>
  <si>
    <t>SRC-062</t>
  </si>
  <si>
    <t>SFIA 9 role-family/job-title resources</t>
  </si>
  <si>
    <t>Skills framework</t>
  </si>
  <si>
    <t>Skills and responsibility levels separated from inconsistent job titles.</t>
  </si>
  <si>
    <t>https://sfia-online.org/en/tools-and-resources/standard-industry-skills-profiles/sfia-9-skills-for-role-families-job-titles</t>
  </si>
  <si>
    <t>Stage 2 mapping reference, not sole ontology.</t>
  </si>
  <si>
    <t>SRC-063</t>
  </si>
  <si>
    <t>Microsoft UI Automation overview</t>
  </si>
  <si>
    <t>Windows accessibility/control tree and programmatic UI events.</t>
  </si>
  <si>
    <t>https://learn.microsoft.com/en-us/dotnet/framework/ui-automation/ui-automation-overview</t>
  </si>
  <si>
    <t>Windows native bridge reference.</t>
  </si>
  <si>
    <t>SRC-064</t>
  </si>
  <si>
    <t>Microsoft Event Tracing for Windows</t>
  </si>
  <si>
    <t>Efficient kernel/application event tracing.</t>
  </si>
  <si>
    <t>https://learn.microsoft.com/en-us/windows/win32/etw/about-event-tracing</t>
  </si>
  <si>
    <t>Process/system telemetry reference.</t>
  </si>
  <si>
    <t>SRC-065</t>
  </si>
  <si>
    <t>Low-level hook capability and system-wide constraints.</t>
  </si>
  <si>
    <t>https://learn.microsoft.com/en-us/windows/win32/api/winuser/nf-winuser-setwindowshookexw</t>
  </si>
  <si>
    <t>Input implementation risk reference.</t>
  </si>
  <si>
    <t>SRC-066</t>
  </si>
  <si>
    <t>Windows Graphics Capture</t>
  </si>
  <si>
    <t>Windows display/window capture primitives.</t>
  </si>
  <si>
    <t>https://learn.microsoft.com/en-us/windows/uwp/audio-video-camera/screen-capture</t>
  </si>
  <si>
    <t>Windows screen-capture reference.</t>
  </si>
  <si>
    <t>SRC-067</t>
  </si>
  <si>
    <t>Apple ScreenCaptureKit</t>
  </si>
  <si>
    <t>macOS screen/audio capture framework.</t>
  </si>
  <si>
    <t>https://developer.apple.com/documentation/screencapturekit</t>
  </si>
  <si>
    <t>Audio disabled for v1.</t>
  </si>
  <si>
    <t>SRC-068</t>
  </si>
  <si>
    <t>Apple Accessibility</t>
  </si>
  <si>
    <t>macOS accessibility APIs and UI element access.</t>
  </si>
  <si>
    <t>https://developer.apple.com/documentation/applicationservices/axuielement</t>
  </si>
  <si>
    <t>macOS semantic-state reference.</t>
  </si>
  <si>
    <t>SRC-069</t>
  </si>
  <si>
    <t>Chrome Tabs API</t>
  </si>
  <si>
    <t>Browser tab metadata and permissions.</t>
  </si>
  <si>
    <t>https://developer.chrome.com/docs/extensions/reference/api/tabs</t>
  </si>
  <si>
    <t>Browser adapter reference.</t>
  </si>
  <si>
    <t>SRC-070</t>
  </si>
  <si>
    <t>Chrome Native Messaging</t>
  </si>
  <si>
    <t>Browser extension to native application communication.</t>
  </si>
  <si>
    <t>https://developer.chrome.com/docs/extensions/develop/concepts/native-messaging</t>
  </si>
  <si>
    <t>Browser-agent bridge.</t>
  </si>
  <si>
    <t>SRC-071</t>
  </si>
  <si>
    <t>XDG Desktop Portal InputCapture</t>
  </si>
  <si>
    <t>Wayland input-capture permission and compositor constraints.</t>
  </si>
  <si>
    <t>https://flatpak.github.io/xdg-desktop-portal/docs/doc-org.freedesktop.portal.InputCapture.html</t>
  </si>
  <si>
    <t>Supports deferring uniform Linux capture.</t>
  </si>
  <si>
    <t>SRC-072</t>
  </si>
  <si>
    <t>GOV.UK — Monitoring staff at work</t>
  </si>
  <si>
    <t>Government guidance</t>
  </si>
  <si>
    <t>Monitoring justification, worker information and covert-monitoring limits.</t>
  </si>
  <si>
    <t>https://www.gov.uk/data-protection-your-business/monitoring-staff-at-work</t>
  </si>
  <si>
    <t>Stage 0 legal/governance basis.</t>
  </si>
  <si>
    <t>SRC-073</t>
  </si>
  <si>
    <t>ICO — Data protection and monitoring workers</t>
  </si>
  <si>
    <t>Regulator guidance</t>
  </si>
  <si>
    <t>DPIA, necessity, proportionality, transparency, accuracy and worker challenge.</t>
  </si>
  <si>
    <t>https://ico.org.uk/for-organisations/uk-gdpr-guidance-and-resources/employment/monitoring-workers/data-protection-and-monitoring-workers/</t>
  </si>
  <si>
    <t>Keystroke/performance monitoring is high-risk.</t>
  </si>
  <si>
    <t>SRC-074</t>
  </si>
  <si>
    <t>ICO — Human review</t>
  </si>
  <si>
    <t>Meaningful human review, authority, competence and independence.</t>
  </si>
  <si>
    <t>https://ico.org.uk/for-organisations/advice-and-services/audits/data-protection-audit-framework/toolkits/artificial-intelligence/human-review/</t>
  </si>
  <si>
    <t>Consequential-decision safeguard.</t>
  </si>
  <si>
    <t>SRC-075</t>
  </si>
  <si>
    <t>UK Government — Workplace monitoring technologies consultation</t>
  </si>
  <si>
    <t>Government consultation</t>
  </si>
  <si>
    <t>Transparency, clarity and worker voice in workplace-monitoring policy.</t>
  </si>
  <si>
    <t>https://www.gov.uk/government/consultations/make-work-pay-workplace-monitoring-technologies</t>
  </si>
  <si>
    <t>Published July 2026; policy direction may evolve.</t>
  </si>
  <si>
    <t>SRC-076</t>
  </si>
  <si>
    <t>UK Data (Use and Access) Act 2025 explanatory notes</t>
  </si>
  <si>
    <t>Legislation notes</t>
  </si>
  <si>
    <t>Automated-decision safeguards and UK data-law changes.</t>
  </si>
  <si>
    <t>https://www.legislation.gov.uk/ukpga/2025/18/notes/division/10/index.htm</t>
  </si>
  <si>
    <t>Legal counsel must interpret current application.</t>
  </si>
  <si>
    <t>SRC-077</t>
  </si>
  <si>
    <t>EU AI Act Annex III</t>
  </si>
  <si>
    <t>Regulation reference</t>
  </si>
  <si>
    <t>High-risk employment, worker-management and access-to-employment AI categories.</t>
  </si>
  <si>
    <t>https://ai-act-service-desk.ec.europa.eu/en/ai-act/annex-3</t>
  </si>
  <si>
    <t>Relevant to future EU deployment.</t>
  </si>
  <si>
    <t>SRC-078</t>
  </si>
  <si>
    <t>EU AI Act Article 6</t>
  </si>
  <si>
    <t>Classification rules for high-risk AI and profiling context.</t>
  </si>
  <si>
    <t>https://ai-act-service-desk.ec.europa.eu/en/ai-act/article-6</t>
  </si>
  <si>
    <t>Future EU policy pack.</t>
  </si>
  <si>
    <t>SRC-079</t>
  </si>
  <si>
    <t>Pakistan MoITT — Personal Data Protection Bill update</t>
  </si>
  <si>
    <t>Government source</t>
  </si>
  <si>
    <t>Pakistan's continuing data-protection legislative development.</t>
  </si>
  <si>
    <t>https://moitt.gov.pk/NewsDetail/NzdkMmNjZDAtNjZkMi00NTY2LWE1NTYtYjRjMmIxOGZlNWNm</t>
  </si>
  <si>
    <t>Status has evolved; current local counsel confirmation required.</t>
  </si>
  <si>
    <t>SRC-080</t>
  </si>
  <si>
    <t>President of Pakistan — PECA Amendment Bill 2025 assent</t>
  </si>
  <si>
    <t>Current cyber-law context and 2025 amendment assent.</t>
  </si>
  <si>
    <t>https://president.gov.pk/president-asif-ali-zardari-signed-the-electronic-crimes-amendment-bill-2025-peca-2</t>
  </si>
  <si>
    <t>Does not by itself answer workplace monitoring; local counsel required.</t>
  </si>
  <si>
    <t>SRC-081</t>
  </si>
  <si>
    <t>Pakistan National Cyber Crime Investigation Agency</t>
  </si>
  <si>
    <t>Current cybercrime enforcement body and cyber-law context.</t>
  </si>
  <si>
    <t>https://www.nccia.gov.pk/</t>
  </si>
  <si>
    <t>Local counsel required for employment-monitoring application.</t>
  </si>
  <si>
    <t>SRC-082</t>
  </si>
  <si>
    <t>Pakistan Draft Data Governance Policy 2026 reporting</t>
  </si>
  <si>
    <t>Current policy reporting</t>
  </si>
  <si>
    <t>Emerging public-sector data-governance, privacy-by-design and audit direction.</t>
  </si>
  <si>
    <t>https://www.dawn.com/news/2011804</t>
  </si>
  <si>
    <t>Draft concerns public-sector data and is not a private-sector workplace-monitoring law.</t>
  </si>
  <si>
    <t>SRC-083</t>
  </si>
  <si>
    <t>LinearB AI Developer Productivity Insights</t>
  </si>
  <si>
    <t>Developer AI usage, productivity and governance market benchmark.</t>
  </si>
  <si>
    <t>Added in Stage 2–3 update.</t>
  </si>
  <si>
    <t>SRC-084</t>
  </si>
  <si>
    <t>Jellyfish AI/Engineering Intelligence</t>
  </si>
  <si>
    <t>AI-SDLC, usage, cost and engineering intelligence benchmark.</t>
  </si>
  <si>
    <t>SRC-085</t>
  </si>
  <si>
    <t>Work-derived skills intelligence category benchmark.</t>
  </si>
  <si>
    <t>SRC-086</t>
  </si>
  <si>
    <t>Skills/capabilities/talent intelligence benchmark.</t>
  </si>
  <si>
    <t>SRC-087</t>
  </si>
  <si>
    <t>Dynamic skills ontology and workforce graph benchmark.</t>
  </si>
  <si>
    <t>SRC-088</t>
  </si>
  <si>
    <t>AI learning and coaching benchmark.</t>
  </si>
  <si>
    <t>SRC-089</t>
  </si>
  <si>
    <t>OpenAPI 3.1.1 Specification</t>
  </si>
  <si>
    <t>Official standard</t>
  </si>
  <si>
    <t>REST/OpenAPI contracts.</t>
  </si>
  <si>
    <t>https://spec.openapis.org/oas/v3.1.1.html</t>
  </si>
  <si>
    <t>Stage 2/3 API design.</t>
  </si>
  <si>
    <t>SRC-090</t>
  </si>
  <si>
    <t>JSON Schema 2020-12</t>
  </si>
  <si>
    <t>JSON validation for role/task/evidence/policy/event schemas.</t>
  </si>
  <si>
    <t>https://json-schema.org/draft/2020-12/json-schema-validation</t>
  </si>
  <si>
    <t>Stage 2/3 schemas.</t>
  </si>
  <si>
    <t>SRC-091</t>
  </si>
  <si>
    <t>Event envelope metadata.</t>
  </si>
  <si>
    <t>Stage 2/3 events.</t>
  </si>
  <si>
    <t>SRC-092</t>
  </si>
  <si>
    <t>NIST NICE Current Versions</t>
  </si>
  <si>
    <t>Framework data</t>
  </si>
  <si>
    <t>Current Work Role, Task, Knowledge and Skill components.</t>
  </si>
  <si>
    <t>https://www.nist.gov/itl/applied-cybersecurity/nice/nice-framework-resource-center/nice-framework-current-versions</t>
  </si>
  <si>
    <t>Stage 2 reference.</t>
  </si>
  <si>
    <t>SRC-093</t>
  </si>
  <si>
    <t>Apple Developer ID</t>
  </si>
  <si>
    <t>Official docs</t>
  </si>
  <si>
    <t>macOS signing and notarisation.</t>
  </si>
  <si>
    <t>https://developer.apple.com/developer-id/</t>
  </si>
  <si>
    <t>Stage 3 CI/CD.</t>
  </si>
  <si>
    <t>SRC-094</t>
  </si>
  <si>
    <t>Microsoft MSIX signing</t>
  </si>
  <si>
    <t>Windows package signing and timestamping.</t>
  </si>
  <si>
    <t>https://learn.microsoft.com/en-us/windows/msix/package/signing-package-overview</t>
  </si>
  <si>
    <t>SRC-095</t>
  </si>
  <si>
    <t>CycloneDX SBOM</t>
  </si>
  <si>
    <t>SBOM standard</t>
  </si>
  <si>
    <t>Software Bill of Materials and dependency transparency.</t>
  </si>
  <si>
    <t>https://cyclonedx.org/capabilities/sbom/</t>
  </si>
  <si>
    <t>Stage 3 supply chain.</t>
  </si>
  <si>
    <t>SRC-096</t>
  </si>
  <si>
    <t>SPDX</t>
  </si>
  <si>
    <t>ISO/IEC 5962:2021 SBOM and software supply chain references.</t>
  </si>
  <si>
    <t>https://spdx.dev/</t>
  </si>
  <si>
    <t>SRC-097</t>
  </si>
  <si>
    <t>Apache Kafka Producer Configs 4.3</t>
  </si>
  <si>
    <t>Idempotent producer and ordering requirements.</t>
  </si>
  <si>
    <t>https://kafka.apache.org/43/generated/producer_config.html</t>
  </si>
  <si>
    <t>Stage 4 delivery semantics.</t>
  </si>
  <si>
    <t>SRC-098</t>
  </si>
  <si>
    <t>Spring Kafka Exactly Once Semantics</t>
  </si>
  <si>
    <t>Transactional Kafka read-process-write scope.</t>
  </si>
  <si>
    <t>https://docs.spring.io/spring-kafka/reference/kafka/exactly-once.html</t>
  </si>
  <si>
    <t>Stage 4 ADR scope.</t>
  </si>
  <si>
    <t>SRC-099</t>
  </si>
  <si>
    <t>PostgreSQL 18 Partitioning</t>
  </si>
  <si>
    <t>Declarative range/list/hash partitioning.</t>
  </si>
  <si>
    <t>https://www.postgresql.org/docs/18/ddl-partitioning.html</t>
  </si>
  <si>
    <t>Stage 4 metadata storage.</t>
  </si>
  <si>
    <t>SRC-100</t>
  </si>
  <si>
    <t>PostgreSQL 18 Row Security</t>
  </si>
  <si>
    <t>Row-level security and default-deny behaviour.</t>
  </si>
  <si>
    <t>https://www.postgresql.org/docs/18/ddl-rowsecurity.html</t>
  </si>
  <si>
    <t>Evidence tenant/access defence.</t>
  </si>
  <si>
    <t>SRC-101</t>
  </si>
  <si>
    <t>Amazon S3 Object Lock</t>
  </si>
  <si>
    <t>Retention periods, governance/compliance and legal holds.</t>
  </si>
  <si>
    <t>https://docs.aws.amazon.com/AmazonS3/latest/userguide/object-lock.html</t>
  </si>
  <si>
    <t>Selective evidence legal hold.</t>
  </si>
  <si>
    <t>SRC-102</t>
  </si>
  <si>
    <t>OpenTelemetry Sensitive Data</t>
  </si>
  <si>
    <t>Data minimisation and redaction/filter/transform controls.</t>
  </si>
  <si>
    <t>https://opentelemetry.io/docs/security/handling-sensitive-data/</t>
  </si>
  <si>
    <t>No raw evidence in telemetry.</t>
  </si>
  <si>
    <t>SRC-103</t>
  </si>
  <si>
    <t>Application/display frame capture and secure system UI.</t>
  </si>
  <si>
    <t>https://learn.microsoft.com/en-us/windows/apps/develop/media-authoring-processing/screen-capture</t>
  </si>
  <si>
    <t>Stage 5 visual capture.</t>
  </si>
  <si>
    <t>SRC-104</t>
  </si>
  <si>
    <t>Windows UIA IsPasswordProperty</t>
  </si>
  <si>
    <t>Password-control identification.</t>
  </si>
  <si>
    <t>https://learn.microsoft.com/en-us/windows/windows-app-sdk/api/winrt/microsoft.ui.xaml.automation.automationelementidentifiers.ispasswordproperty</t>
  </si>
  <si>
    <t>Stage 5 secure-field suppression.</t>
  </si>
  <si>
    <t>SRC-105</t>
  </si>
  <si>
    <t>Apple kAXSecureTextFieldSubrole</t>
  </si>
  <si>
    <t>Secure text field accessibility subrole.</t>
  </si>
  <si>
    <t>https://developer.apple.com/documentation/applicationservices/kaxsecuretextfieldsubrole</t>
  </si>
  <si>
    <t>SRC-106</t>
  </si>
  <si>
    <t>Extension-to-native application messaging.</t>
  </si>
  <si>
    <t>Stage 5 browser adapter.</t>
  </si>
  <si>
    <t>SRC-107</t>
  </si>
  <si>
    <t>Tab URL/title access and permissions.</t>
  </si>
  <si>
    <t>Stage 5 browser scope.</t>
  </si>
  <si>
    <t>SRC-108</t>
  </si>
  <si>
    <t>Codex prompt/tool/session hook lifecycle.</t>
  </si>
  <si>
    <t>Stage 6 AI-agent adapter.</t>
  </si>
  <si>
    <t>SRC-109</t>
  </si>
  <si>
    <t>Claude Code Hooks Reference</t>
  </si>
  <si>
    <t>Claude Code hook events and payloads.</t>
  </si>
  <si>
    <t>https://code.claude.com/docs/en/hooks</t>
  </si>
  <si>
    <t>SRC-110</t>
  </si>
  <si>
    <t>Claude Agent SDK Hooks</t>
  </si>
  <si>
    <t>Claude SDK hook support by language.</t>
  </si>
  <si>
    <t>https://code.claude.com/docs/en/agent-sdk/hooks</t>
  </si>
  <si>
    <t>Stage 6 provider coverage.</t>
  </si>
  <si>
    <t>SRC-111</t>
  </si>
  <si>
    <t>VS Code API Reference</t>
  </si>
  <si>
    <t>VS Code tasks, terminal, diagnostics and filesystem APIs.</t>
  </si>
  <si>
    <t>https://code.visualstudio.com/api/references/vscode-api</t>
  </si>
  <si>
    <t>Stage 6 IDE adapter.</t>
  </si>
  <si>
    <t>SRC-112</t>
  </si>
  <si>
    <t>IntelliJ PSI</t>
  </si>
  <si>
    <t>Program Structure Interface for JetBrains plugins.</t>
  </si>
  <si>
    <t>https://plugins.jetbrains.com/docs/intellij/psi.html</t>
  </si>
  <si>
    <t>Stage 6 JetBrains adapter.</t>
  </si>
  <si>
    <t>SRC-113</t>
  </si>
  <si>
    <t>GitHub Webhook Events</t>
  </si>
  <si>
    <t>Pull request, checks and workflow webhooks.</t>
  </si>
  <si>
    <t>https://docs.github.com/en/enterprise-cloud@latest/webhooks/webhook-events-and-payloads</t>
  </si>
  <si>
    <t>Stage 6 GitHub adapter.</t>
  </si>
  <si>
    <t>SRC-114</t>
  </si>
  <si>
    <t>GitHub Checks API</t>
  </si>
  <si>
    <t>Check runs, status and conclusions.</t>
  </si>
  <si>
    <t>https://docs.github.com/en/rest/checks/runs</t>
  </si>
  <si>
    <t>Stage 7 quality gates.</t>
  </si>
  <si>
    <t>SRC-115</t>
  </si>
  <si>
    <t>Docker Engine API Events</t>
  </si>
  <si>
    <t>Docker daemon/container/image/volume/network events.</t>
  </si>
  <si>
    <t>https://docs.docker.com/reference/api/engine/version/v1.50/</t>
  </si>
  <si>
    <t>Stage 6 Docker adapter.</t>
  </si>
  <si>
    <t>SRC-116</t>
  </si>
  <si>
    <t>SFIA 9</t>
  </si>
  <si>
    <t>Seven responsibility levels and professional skills framework.</t>
  </si>
  <si>
    <t>https://sfia-online.org/en/sfia-9</t>
  </si>
  <si>
    <t>Stage 8 capability mapping.</t>
  </si>
  <si>
    <t>SRC-117</t>
  </si>
  <si>
    <t>NICE Framework Components v2.2.0</t>
  </si>
  <si>
    <t>Official framework</t>
  </si>
  <si>
    <t>Current work roles, competency areas and task/knowledge/skill statements.</t>
  </si>
  <si>
    <t>https://www.nist.gov/news-events/news/2026/04/nice-releases-nice-framework-components-v220</t>
  </si>
  <si>
    <t>Stage 8 technical/cyber mapping.</t>
  </si>
  <si>
    <t>SRC-118</t>
  </si>
  <si>
    <t>ESCO v1.2.1</t>
  </si>
  <si>
    <t>EU skills taxonomy</t>
  </si>
  <si>
    <t>Current multilingual occupations and skills classification.</t>
  </si>
  <si>
    <t>https://esco.ec.europa.eu/en/about-esco/escopedia/escopedia/esco-v121</t>
  </si>
  <si>
    <t>Stage 8 cross-vertical mapping.</t>
  </si>
  <si>
    <t>SRC-119</t>
  </si>
  <si>
    <t>O*NET Database 30.3</t>
  </si>
  <si>
    <t>Occupational database</t>
  </si>
  <si>
    <t>Current occupation, task, skill and work-context database release.</t>
  </si>
  <si>
    <t>https://www.onetcenter.org/db_releases.html</t>
  </si>
  <si>
    <t>Stage 8 cross-vertical reference.</t>
  </si>
  <si>
    <t>SRC-120</t>
  </si>
  <si>
    <t>ADL xAPI Specification</t>
  </si>
  <si>
    <t>Learning standard</t>
  </si>
  <si>
    <t>xAPI 2.0 learning-activity interoperability.</t>
  </si>
  <si>
    <t>https://github.com/adlnet/xAPI-Spec</t>
  </si>
  <si>
    <t>Stage 9 optional learning-event mapping.</t>
  </si>
  <si>
    <t>SRC-121</t>
  </si>
  <si>
    <t>2025 ICF Core Competencies</t>
  </si>
  <si>
    <t>Coaching standard</t>
  </si>
  <si>
    <t>Ethical coaching, trust, communication and cultivating growth.</t>
  </si>
  <si>
    <t>https://coachingfederation.org/credentialing/coaching-competencies/icf-core-competencies/</t>
  </si>
  <si>
    <t>Stage 9 coaching-quality reference.</t>
  </si>
  <si>
    <t>SRC-122</t>
  </si>
  <si>
    <t>ICF Code of Ethics 2025</t>
  </si>
  <si>
    <t>Coaching ethics</t>
  </si>
  <si>
    <t>Confidentiality, ethical agreements and professional conduct.</t>
  </si>
  <si>
    <t>https://coachingfederation.org/credentialing/coaching-ethics/icf-code-of-ethics/</t>
  </si>
  <si>
    <t>Stage 9 private-first and information-sharing boundary.</t>
  </si>
  <si>
    <t>SRC-123</t>
  </si>
  <si>
    <t>CIPD Coaching and Mentoring Factsheet</t>
  </si>
  <si>
    <t>HR/L&amp;D guidance</t>
  </si>
  <si>
    <t>Evidence-based workplace coaching and mentoring linked to development strategy.</t>
  </si>
  <si>
    <t>https://www.cipd.org/en/knowledge/factsheets/coaching-mentoring-factsheet/</t>
  </si>
  <si>
    <t>Stage 9 workplace L&amp;D design.</t>
  </si>
  <si>
    <t>SRC-124</t>
  </si>
  <si>
    <t>NIST AI Resource Center</t>
  </si>
  <si>
    <t>AI TEVV resource</t>
  </si>
  <si>
    <t>Testing, evaluation, verification and validation for AI systems.</t>
  </si>
  <si>
    <t>https://airc.nist.gov/</t>
  </si>
  <si>
    <t>Stage 8/9 evaluation and calibration.</t>
  </si>
  <si>
    <t>SRC-125</t>
  </si>
  <si>
    <t>ICO Human Review Guidance</t>
  </si>
  <si>
    <t>Meaningful human review authority, competence and independence.</t>
  </si>
  <si>
    <t>Stage 8 high-impact review.</t>
  </si>
  <si>
    <t>SRC-126</t>
  </si>
  <si>
    <t>W3C WCAG 2.2</t>
  </si>
  <si>
    <t>Accessibility standard</t>
  </si>
  <si>
    <t>Current WCAG 2.2 conformance and success criteria.</t>
  </si>
  <si>
    <t>https://www.w3.org/TR/WCAG22/</t>
  </si>
  <si>
    <t>Stage 10 accessibility target.</t>
  </si>
  <si>
    <t>SRC-127</t>
  </si>
  <si>
    <t>WAI ARIA Authoring Practices</t>
  </si>
  <si>
    <t>Accessibility guidance</t>
  </si>
  <si>
    <t>Accessible widgets, keyboard, roles, states and focus.</t>
  </si>
  <si>
    <t>https://www.w3.org/WAI/ARIA/apg/</t>
  </si>
  <si>
    <t>Stage 10 component/journey design.</t>
  </si>
  <si>
    <t>SRC-128</t>
  </si>
  <si>
    <t>ICO Monitoring Workers</t>
  </si>
  <si>
    <t>Transparency, necessity, worker challenge and accuracy.</t>
  </si>
  <si>
    <t>Stage 10 audience/privacy controls.</t>
  </si>
  <si>
    <t>SRC-129</t>
  </si>
  <si>
    <t>GitHub Agent Skills</t>
  </si>
  <si>
    <t>Reusable agent skills with instructions/scripts/resources.</t>
  </si>
  <si>
    <t>https://docs.github.com/en/copilot/concepts/agents/about-agent-skills</t>
  </si>
  <si>
    <t>Stage 11 skill-package reference.</t>
  </si>
  <si>
    <t>SRC-130</t>
  </si>
  <si>
    <t>SLSA v1.2</t>
  </si>
  <si>
    <t>Supply-chain standard</t>
  </si>
  <si>
    <t>Build/source provenance and assurance levels.</t>
  </si>
  <si>
    <t>https://slsa.dev/spec/v1.2/</t>
  </si>
  <si>
    <t>Stage 11 provenance.</t>
  </si>
  <si>
    <t>SRC-131</t>
  </si>
  <si>
    <t>Sigstore</t>
  </si>
  <si>
    <t>Supply-chain signing</t>
  </si>
  <si>
    <t>Artifact signing and identity/digest verification.</t>
  </si>
  <si>
    <t>https://docs.sigstore.dev/</t>
  </si>
  <si>
    <t>Stage 11 signed packages.</t>
  </si>
  <si>
    <t>SRC-132</t>
  </si>
  <si>
    <t>SPDX 3.0 Specifications</t>
  </si>
  <si>
    <t>SBOM/licence standard</t>
  </si>
  <si>
    <t>Current SPDX specification family.</t>
  </si>
  <si>
    <t>https://spdx.dev/use/specifications/</t>
  </si>
  <si>
    <t>Stage 11 BOM/licence data.</t>
  </si>
  <si>
    <t>SRC-133</t>
  </si>
  <si>
    <t>CycloneDX 1.7</t>
  </si>
  <si>
    <t>BOM standard</t>
  </si>
  <si>
    <t>Current CycloneDX BOM model.</t>
  </si>
  <si>
    <t>https://cyclonedx.org/specification/overview/</t>
  </si>
  <si>
    <t>Stage 11 BOM/security data.</t>
  </si>
  <si>
    <t>SRC-134</t>
  </si>
  <si>
    <t>OCI Image/Distribution 1.1</t>
  </si>
  <si>
    <t>Artifact standard</t>
  </si>
  <si>
    <t>OCI artifact types, referrers and distribution.</t>
  </si>
  <si>
    <t>https://opencontainers.org/posts/blog/2024-03-13-image-and-distribution-1-1/</t>
  </si>
  <si>
    <t>Stage 11 package store.</t>
  </si>
  <si>
    <t>SRC-135</t>
  </si>
  <si>
    <t>OpenFeature Evaluation Context</t>
  </si>
  <si>
    <t>Feature flag standard</t>
  </si>
  <si>
    <t>Provider-neutral, privacy-aware evaluation context.</t>
  </si>
  <si>
    <t>https://openfeature.dev/specification/sections/evaluation-context/</t>
  </si>
  <si>
    <t>Stage 11 canary targeting.</t>
  </si>
  <si>
    <t>SRC-136</t>
  </si>
  <si>
    <t>Argo Rollouts</t>
  </si>
  <si>
    <t>Progressive delivery</t>
  </si>
  <si>
    <t>Canary/blue-green analysis, pause and promotion patterns.</t>
  </si>
  <si>
    <t>https://argo-rollouts.readthedocs.io/en/stable/</t>
  </si>
  <si>
    <t>Optional platform reference.</t>
  </si>
  <si>
    <t>SRC-137</t>
  </si>
  <si>
    <t>Observability guidance</t>
  </si>
  <si>
    <t>Sensitive telemetry minimisation and redaction.</t>
  </si>
  <si>
    <t>Stage 10/11 telemetry controls.</t>
  </si>
  <si>
    <t>SRC-138</t>
  </si>
  <si>
    <t>OpenAI Models</t>
  </si>
  <si>
    <t>Current model tiers, snapshots and features.</t>
  </si>
  <si>
    <t>https://developers.openai.com/api/docs/models</t>
  </si>
  <si>
    <t>A-01 model registry/current discovery.</t>
  </si>
  <si>
    <t>SRC-139</t>
  </si>
  <si>
    <t>Claude Code CLI Usage</t>
  </si>
  <si>
    <t>Headless/JSON/tool/model/permission controls.</t>
  </si>
  <si>
    <t>https://docs.anthropic.com/en/docs/claude-code/cli-usage</t>
  </si>
  <si>
    <t>A-01 endpoint CLI contract.</t>
  </si>
  <si>
    <t>SRC-140</t>
  </si>
  <si>
    <t>Gemini API Changelog</t>
  </si>
  <si>
    <t>Current models, aliases and deprecations.</t>
  </si>
  <si>
    <t>https://ai.google.dev/gemini-api/docs/changelog</t>
  </si>
  <si>
    <t>A-01 drift/current provider research.</t>
  </si>
  <si>
    <t>SRC-141</t>
  </si>
  <si>
    <t>Kimi Code Documentation</t>
  </si>
  <si>
    <t>CLI/API/compatible protocols and auth.</t>
  </si>
  <si>
    <t>https://www.kimi.com/code/docs/en/</t>
  </si>
  <si>
    <t>A-01 connector candidate.</t>
  </si>
  <si>
    <t>SRC-142</t>
  </si>
  <si>
    <t>Ollama OpenAI Compatibility</t>
  </si>
  <si>
    <t>Local/OpenAI-compatible runtime features.</t>
  </si>
  <si>
    <t>https://docs.ollama.com/api/openai-compatibility</t>
  </si>
  <si>
    <t>A-01 local/self-hosted connector.</t>
  </si>
  <si>
    <t>SRC-143</t>
  </si>
  <si>
    <t>vLLM OpenAI-Compatible Server</t>
  </si>
  <si>
    <t>Self-hosted serving and API support.</t>
  </si>
  <si>
    <t>https://docs.vllm.ai/en/latest/serving/openai_compatible_server.html</t>
  </si>
  <si>
    <t>A-01 self-hosted candidate.</t>
  </si>
  <si>
    <t>SRC-144</t>
  </si>
  <si>
    <t>LiteLLM Documentation</t>
  </si>
  <si>
    <t>Official project documentation</t>
  </si>
  <si>
    <t>Multi-provider proxy/routing/budgets/fallback.</t>
  </si>
  <si>
    <t>https://docs.litellm.ai/</t>
  </si>
  <si>
    <t>Conditional internal implementation option.</t>
  </si>
  <si>
    <t>SRC-145</t>
  </si>
  <si>
    <t>Inspect AI</t>
  </si>
  <si>
    <t>UK AISI evaluation framework</t>
  </si>
  <si>
    <t>Agent/model evaluation framework.</t>
  </si>
  <si>
    <t>https://inspect.aisi.org.uk/</t>
  </si>
  <si>
    <t>A-01 qualification toolchain candidate.</t>
  </si>
  <si>
    <t>SRC-146</t>
  </si>
  <si>
    <t>OpenTelemetry GenAI Attributes</t>
  </si>
  <si>
    <t>Official specification</t>
  </si>
  <si>
    <t>Provider/request/actual model and usage lineage.</t>
  </si>
  <si>
    <t>A-01 operational telemetry.</t>
  </si>
  <si>
    <t>SRC-147</t>
  </si>
  <si>
    <t>Model Context Protocol</t>
  </si>
  <si>
    <t>Tools/resources/prompts and security boundaries.</t>
  </si>
  <si>
    <t>https://modelcontextprotocol.io/specification/latest</t>
  </si>
  <si>
    <t>Tool integration, not model routing.</t>
  </si>
  <si>
    <t>SRC-148</t>
  </si>
  <si>
    <t>Claude Fable 5</t>
  </si>
  <si>
    <t>Anthropic official</t>
  </si>
  <si>
    <t>Current Fable 5 availability and hard coding/knowledge role.</t>
  </si>
  <si>
    <t>https://www.anthropic.com/claude/fable</t>
  </si>
  <si>
    <t>Stage 12 development lead model.</t>
  </si>
  <si>
    <t>SRC-149</t>
  </si>
  <si>
    <t>Claude Opus 4.8</t>
  </si>
  <si>
    <t>Opus 4.8 model, API ID and coding/agentic capabilities.</t>
  </si>
  <si>
    <t>https://www.anthropic.com/news/claude-opus-4-8</t>
  </si>
  <si>
    <t>Stage 12 primary coder.</t>
  </si>
  <si>
    <t>SRC-150</t>
  </si>
  <si>
    <t>Claude Code CLI Reference</t>
  </si>
  <si>
    <t>Model selection, JSON output, tool allowlist and permission controls.</t>
  </si>
  <si>
    <t>Stage 12 engineering workflow.</t>
  </si>
  <si>
    <t>SRC-151</t>
  </si>
  <si>
    <t>GPT-5.6 Release</t>
  </si>
  <si>
    <t>OpenAI official</t>
  </si>
  <si>
    <t>Sol/Terra/Luna, Codex availability, max effort and pricing.</t>
  </si>
  <si>
    <t>https://openai.com/index/gpt-5-6/</t>
  </si>
  <si>
    <t>Stage 12 Codex review model.</t>
  </si>
  <si>
    <t>SRC-152</t>
  </si>
  <si>
    <t>GPT-5.6 in Codex</t>
  </si>
  <si>
    <t>OpenAI official help</t>
  </si>
  <si>
    <t>Eligible plans and minimum Codex CLI version.</t>
  </si>
  <si>
    <t>https://help.openai.com/en/articles/20001354-gpt-56-in-chatgpt/</t>
  </si>
  <si>
    <t>Development preflight.</t>
  </si>
  <si>
    <t>SRC-153</t>
  </si>
  <si>
    <t>Codex Use Cases</t>
  </si>
  <si>
    <t>Pull-request and security code-review workflows.</t>
  </si>
  <si>
    <t>https://developers.openai.com/codex/use-cases</t>
  </si>
  <si>
    <t>Independent review protocol.</t>
  </si>
  <si>
    <t>SRC-154</t>
  </si>
  <si>
    <t>NIST AI RMF</t>
  </si>
  <si>
    <t>NIST framework</t>
  </si>
  <si>
    <t>AI governance and risk management.</t>
  </si>
  <si>
    <t>Stage 12 model/evaluator governance.</t>
  </si>
  <si>
    <t>SRC-155</t>
  </si>
  <si>
    <t>UK regulator</t>
  </si>
  <si>
    <t>Worker monitoring transparency, proportionality and rights.</t>
  </si>
  <si>
    <t>Stage 12 pilot/DPIA.</t>
  </si>
  <si>
    <t>SRC-156</t>
  </si>
  <si>
    <t>WCAG 2.2</t>
  </si>
  <si>
    <t>W3C standard</t>
  </si>
  <si>
    <t>Accessibility success criteria.</t>
  </si>
  <si>
    <t>Stage 12 accessibility gate.</t>
  </si>
  <si>
    <t>SRC-157</t>
  </si>
  <si>
    <t>UK AISI framework</t>
  </si>
  <si>
    <t>Stage 12 qualification toolchain.</t>
  </si>
  <si>
    <t>SRC-158</t>
  </si>
  <si>
    <t>HumanOS AI Execution README</t>
  </si>
  <si>
    <t>Internal repository</t>
  </si>
  <si>
    <t>Central AI gateway responsibilities and current code baseline.</t>
  </si>
  <si>
    <t>https://github.com/Rapidtackltd/humanos-backend-services/blob/79a38ade1fc0163cadf39ae3cccd466b7f8d5d9d/ai-execution-service/README.md</t>
  </si>
  <si>
    <t>Stage 12A repository audit.</t>
  </si>
  <si>
    <t>SRC-159</t>
  </si>
  <si>
    <t>AI Execution application.yml</t>
  </si>
  <si>
    <t>Internal configuration</t>
  </si>
  <si>
    <t>Current models, provider routes and Claude CLI defaults.</t>
  </si>
  <si>
    <t>https://github.com/Rapidtackltd/humanos-backend-services/blob/79a38ade1fc0163cadf39ae3cccd466b7f8d5d9d/ai-execution-service/src/main/resources/application.yml</t>
  </si>
  <si>
    <t>Stage 12A P0 routing finding.</t>
  </si>
  <si>
    <t>SRC-160</t>
  </si>
  <si>
    <t>Claude CLI Provider Adapter</t>
  </si>
  <si>
    <t>Internal code</t>
  </si>
  <si>
    <t>Embedded CLI process, auth and tool behavior.</t>
  </si>
  <si>
    <t>https://github.com/Rapidtackltd/humanos-backend-services/blob/79a38ade1fc0163cadf39ae3cccd466b7f8d5d9d/ai-execution-service/src/main/java/com/humanos/aiexecution/adapter/out/provider/ClaudeCliProviderAdapter.java</t>
  </si>
  <si>
    <t>Endpoint AI broker remediation.</t>
  </si>
  <si>
    <t>SRC-161</t>
  </si>
  <si>
    <t>HumanOS AI Client Request/Result</t>
  </si>
  <si>
    <t>Current provider-neutral but thin AI contract.</t>
  </si>
  <si>
    <t>https://github.com/Rapidtackltd/humanos-backend-services/blob/79a38ade1fc0163cadf39ae3cccd466b7f8d5d9d/humanos-ai-client/src/main/java/com/humanos/ai/client/AiExecutionRequest.java</t>
  </si>
  <si>
    <t>A-01 contract remediation.</t>
  </si>
  <si>
    <t>SRC-162</t>
  </si>
  <si>
    <t>AI Execution database migration</t>
  </si>
  <si>
    <t>Internal schema</t>
  </si>
  <si>
    <t>Raw append-only AI input/output persistence.</t>
  </si>
  <si>
    <t>https://github.com/Rapidtackltd/humanos-backend-services/blob/79a38ade1fc0163cadf39ae3cccd466b7f8d5d9d/ai-execution-service/src/main/resources/db/migration/V1__create_executions_table.sql</t>
  </si>
  <si>
    <t>Privacy/data remediation.</t>
  </si>
  <si>
    <t>SRC-163</t>
  </si>
  <si>
    <t>Workflow AI Integration Plan</t>
  </si>
  <si>
    <t>Internal architecture</t>
  </si>
  <si>
    <t>Runtime authority and richer envelope roadmap.</t>
  </si>
  <si>
    <t>https://github.com/Rapidtackltd/humanos-backend-services/blob/79a38ade1fc0163cadf39ae3cccd466b7f8d5d9d/workflow-engine/docs/plan/06-orchestration-integration.md</t>
  </si>
  <si>
    <t>Reuse existing foundation.</t>
  </si>
  <si>
    <t>SRC-164</t>
  </si>
  <si>
    <t>Project AI Assistant direct Anthropic path</t>
  </si>
  <si>
    <t>Direct provider call remains outside central gateway.</t>
  </si>
  <si>
    <t>https://github.com/Rapidtackltd/humanos-backend-services/blob/79a38ade1fc0163cadf39ae3cccd466b7f8d5d9d/project-service-be/Project-Service-BE/src/main/java/com/humanos/projects/service/AIAssistantService.java</t>
  </si>
  <si>
    <t>Monorepo cutover.</t>
  </si>
  <si>
    <t>Master Prompts — Foundation and Next-Stage Execution</t>
  </si>
  <si>
    <t>Research-backed prompts used to execute the combined Stage 0–1 foundation workstream, followed by reusable prompts for Stages 2 and 3.</t>
  </si>
  <si>
    <t>ID</t>
  </si>
  <si>
    <t>Prompt-design principle</t>
  </si>
  <si>
    <t>Why it matters</t>
  </si>
  <si>
    <t>Primary basis</t>
  </si>
  <si>
    <t>Decision</t>
  </si>
  <si>
    <t>P-01</t>
  </si>
  <si>
    <t>Put critical instructions and constraints first.</t>
  </si>
  <si>
    <t>Reduces missed requirements and establishes the operating frame before context.</t>
  </si>
  <si>
    <t>OpenAI / Google</t>
  </si>
  <si>
    <t>Adopted</t>
  </si>
  <si>
    <t>P-02</t>
  </si>
  <si>
    <t>Separate role, context, task, constraints and output using consistent delimiters.</t>
  </si>
  <si>
    <t>Makes long, multi-disciplinary prompts easier to parse and audit.</t>
  </si>
  <si>
    <t>P-03</t>
  </si>
  <si>
    <t>Define the required result, format, detail level and decision criteria explicitly.</t>
  </si>
  <si>
    <t>Prevents generic narrative output and forces decision-ready deliverables.</t>
  </si>
  <si>
    <t>OpenAI</t>
  </si>
  <si>
    <t>P-04</t>
  </si>
  <si>
    <t>Break complex work into chained stages and make outputs from one stage inputs to the next.</t>
  </si>
  <si>
    <t>Improves reliability for research, architecture, governance and delivery planning.</t>
  </si>
  <si>
    <t>Google / GitHub</t>
  </si>
  <si>
    <t>P-05</t>
  </si>
  <si>
    <t>Provide examples, schemas or expected output structures.</t>
  </si>
  <si>
    <t>Makes generated work easier to validate and transfer into Excel or implementation artefacts.</t>
  </si>
  <si>
    <t>OpenAI / GitHub</t>
  </si>
  <si>
    <t>P-06</t>
  </si>
  <si>
    <t>Require source grounding and distinguish fact, inference, assumption and recommendation.</t>
  </si>
  <si>
    <t>Reduces unsupported claims and creates an auditable research trail.</t>
  </si>
  <si>
    <t>Nessovo control</t>
  </si>
  <si>
    <t>Internal project requirement</t>
  </si>
  <si>
    <t>P-07</t>
  </si>
  <si>
    <t>Plan, execute and validate against explicit acceptance criteria.</t>
  </si>
  <si>
    <t>Adds a completion check instead of treating first-pass generation as final.</t>
  </si>
  <si>
    <t>P-08</t>
  </si>
  <si>
    <t>State prohibited outputs and the required alternative behaviour.</t>
  </si>
  <si>
    <t>Prevents the prompt from drifting into surveillance scoring or unsupported employment conclusions.</t>
  </si>
  <si>
    <t>OpenAI / Nessovo</t>
  </si>
  <si>
    <t>Applied Stage 0–1 Master Prompt</t>
  </si>
  <si>
    <t>Prompt section</t>
  </si>
  <si>
    <t>Exact instruction</t>
  </si>
  <si>
    <t>&lt;identity&gt;</t>
  </si>
  <si>
    <t>You are an integrated senior delivery team comprising: a product strategist, enterprise architect, Java/Spring platform architect, Python/AI architect, native desktop-agent architect, data architect, security architect, privacy engineer, UK employment/privacy specialist, HR and learning-design specialist, AI evaluation lead, programme manager and employee-experience representative. Work as one team. Resolve conflicts by prioritising lawful and safe operation, factual evidence, employee fairness, HumanOS platform fit, technical feasibility and commercial differentiation—in that order.</t>
  </si>
  <si>
    <t>Defines the cross-functional decision authority.</t>
  </si>
  <si>
    <t>&lt;mission&gt;</t>
  </si>
  <si>
    <t>Create the complete decision-ready foundation for Nessovo HumanOS Work Intelligence by executing Stage 0 and Stage 1 as one combined Foundation &amp; Validation workstream while retaining two independent approval gates. Stage 0 establishes purpose, scope, governance, lawful boundaries, employee rights and pilot authority. Stage 1 validates the market and open-source landscape, makes build/buy/integrate/defer decisions, and defines the HumanOS reference architecture and technical-spike plan.</t>
  </si>
  <si>
    <t>Establishes the exact objective and the relationship between both stages.</t>
  </si>
  <si>
    <t>&lt;authoritative_context&gt;</t>
  </si>
  <si>
    <t>Company: Nessovo. Platform: HumanOS, an existing microservices-based modular platform intended to support business verticals and long-term human development. Existing foundation services should be reused wherever they meet the requirement. Primary backend technologies are Java and Spring Boot; Python is used for AI, multimodal analysis, scoring and evaluation services. Native OS components may use Rust, Swift, C#, C++ or platform APIs where Java/Python are unsuitable.
Target product: a task-aware work-intelligence system that records and reconstructs material activity on company-managed computers; links work to assigned tasks and acceptance criteria; distinguishes human, AI-agent, automation and system actions; evaluates task completion and quality; verifies evidence of role capability; provides employee coaching and training; gives authorised managers evidence-linked reports; and improves HumanOS skills and evaluators through a governed learning loop.
Initial vertical: AI-assisted software development. Future design must support other HumanOS business verticals without forcing every domain into software-development semantics.</t>
  </si>
  <si>
    <t>Provides stable product and platform context.</t>
  </si>
  <si>
    <t>&lt;definitions&gt;</t>
  </si>
  <si>
    <t>Use these definitions consistently:
- FACT: directly supported by a primary source or observed repository artefact.
- INFERENCE: a reasoned conclusion derived from identified facts.
- RECOMMENDATION: a proposed Nessovo decision.
- ASSUMPTION: an unresolved condition used temporarily and explicitly.
- ACTIVITY EVIDENCE: captured events or artefacts; not automatically a performance conclusion.
- TASK ASSURANCE: evaluation against an approved Task Execution Contract and acceptance criteria.
- CAPABILITY EVIDENCE: repeated, context-qualified evidence that a person can perform a defined capability at a defined autonomy level.
- CONSEQUENTIAL DECISION: a decision affecting dismissal, discipline, pay, promotion, probation or equivalent employment outcome.
- FOUNDATION GATE: a formal approve, conditional approve, hold or reject decision with named authority and evidence.</t>
  </si>
  <si>
    <t>Prevents ambiguous terminology.</t>
  </si>
  <si>
    <t>&lt;research_protocol&gt;</t>
  </si>
  <si>
    <t>1. Search current primary sources first: official product documentation, regulator/government guidance, standards bodies, authoritative project documentation, GitHub README files, licence files, releases and architecture documents.
2. Record source URL, publisher/project, retrieval date, what the source proves, limitations, licence status and relevance to Nessovo.
3. For GitHub projects, inspect project maturity, architecture, platform support, data captured, local/cloud model, extensibility, licence and commercial-use constraints. Do not equate public source code with unrestricted commercial reuse.
4. Compare commercial products, process/task-mining platforms, workforce analytics, developer-intelligence tools, skills-intelligence platforms, workflow-record/replay systems and AI-agent observability.
5. Separate facts, inferences, recommendations and assumptions in every decision.
6. Where sources disagree or a conclusion is uncertain, record the disagreement and propose a validation spike.
7. Do not claim that no comparable product exists. State precisely which capability combination remains differentiated.</t>
  </si>
  <si>
    <t>Defines evidence quality and research discipline.</t>
  </si>
  <si>
    <t>&lt;stage_0_workstream&gt;</t>
  </si>
  <si>
    <t>Produce:
A. Product charter, strategic positioning and initial vertical.
B. Allowed uses, prohibited uses and non-goals.
C. Purpose-by-data-type necessity and proportionality matrix.
D. Governance model: worker transparency, consultation, evidence access, corrections, disputes, meaningful human review, manager decision rights and audit.
E. DPIA initiation pack and legal-question register for UK and Pakistan/Lahore deployment; identify where jurisdiction-specific counsel is required.
F. Security and privacy principles: secure-field blocking, application/domain exclusions, edge redaction, encryption, retention, access purpose codes and incident handling.
G. Stakeholder map and RACI.
H. Internal pilot definition, participant protection, success metrics, stop criteria and approval requirements.
I. Stage 0 gate checklist with approve/conditional/hold/reject criteria.</t>
  </si>
  <si>
    <t>Stage 0 deliverable contract.</t>
  </si>
  <si>
    <t>&lt;stage_1_workstream&gt;</t>
  </si>
  <si>
    <t>Produce:
A. Market landscape and strategic gap analysis.
B. GitHub/open-source scan with licence and maturity notes.
C. Component-level build/buy/integrate/benchmark/defer decisions.
D. Reference architecture aligned to HumanOS.
E. Initial bounded contexts and deployment boundaries; avoid premature nano-services.
F. Technology decisions for Java/Spring, Python AI services, native device agent, Kafka-compatible event streaming, CloudEvents-style envelopes, schema governance, OPA-style policy-as-code and OpenTelemetry operational/AI traces.
G. Data architecture for transactional metadata, evidence objects, search, embeddings and graph queries; defer specialised stores until proven necessary.
H. Architecture decision record register.
I. Device-agent, privacy, performance, provenance and AI-evaluation technical spikes.
J. Stage 1 gate checklist with architecture, licence, threat, cost, ownership and feasibility criteria.</t>
  </si>
  <si>
    <t>Stage 1 deliverable contract.</t>
  </si>
  <si>
    <t>&lt;architecture_constraints&gt;</t>
  </si>
  <si>
    <t>1. Reuse HumanOS identity, organisation, task/project, workflow, policy, audit, notification, secrets, object/file, model-gateway and event capabilities where suitable.
2. Keep the desktop/device agent separate from cloud business services.
3. Use Java/Spring Boot for durable domain services, API orchestration, policy integration, audit and transactional workflows.
4. Use Python for multimodal interpretation, episode classification, task/capability evaluators, coaching, embeddings and evaluation harnesses.
5. Use native code only for OS capture, secure local storage, permissions, accessibility and performance-critical device functions.
6. Use event-driven contracts with idempotency, signed batches, tenant partitioning, schema versioning and replay.
7. OpenTelemetry is for service and AI operational observability; raw worker evidence and model content must not be copied into traces by default.
8. Start with PostgreSQL and object storage; use pgvector/search as justified; introduce a dedicated graph database only after query and scale evidence.
9. Reuse the HumanOS workflow runtime before introducing another orchestrator.
10. For Java baseline: retain the existing supported HumanOS version unless a measured migration case is approved. For greenfield-compatible services, benchmark Java 25 LTS with Spring Boot 4.1 and the compatible Spring Cloud release train.
11. Every service boundary must have a security, scale, ownership or transactional justification.</t>
  </si>
  <si>
    <t>Prevents architecture drift and technology novelty bias.</t>
  </si>
  <si>
    <t>&lt;governance_constraints&gt;</t>
  </si>
  <si>
    <t>The product must not:
- operate as a hidden general-surveillance system;
- use click, mouse or keystroke volume as a productivity score;
- infer emotions, personality, honesty or mental state from activity;
- capture password or known secure-field content;
- make solely automated consequential employment decisions;
- present uncertain AI classifications as facts;
- let managers browse raw evidence without role, purpose, scope and audit controls;
- repurpose evidence beyond the approved purpose without a new assessment;
- penalise legitimate thinking, reading, accessibility accommodations, meetings or automated execution waits.
The product must provide visible monitoring status, employee access to their evidence, correction and dispute routes, confidence and source links, meaningful human review, local minimisation/redaction and jurisdiction-specific policies.</t>
  </si>
  <si>
    <t>Non-negotiable safety and trust boundary.</t>
  </si>
  <si>
    <t>&lt;required_deliverables&gt;</t>
  </si>
  <si>
    <t>Create and populate:
1. Master prompt and prompt-research principles.
2. Foundation dashboard.
3. Detailed Stage 0–1 workplan.
4. Product Charter v1.
5. Purpose Policy Matrix.
6. Stakeholder RACI.
7. Expanded market landscape and GitHub scan.
8. Strategic gap matrix.
9. Build/Buy/Integrate decision matrix.
10. Reference architecture.
11. Architecture decision register.
12. Stage 0–1 gate checklists.
13. Assumptions and open-question register.
14. Foundation threat register.
15. Pilot definition.
16. Updated delivery stages, microservices map, governance, risk, KPIs and source register.
17. Exact execution prompts for Stage 2 and Stage 3.</t>
  </si>
  <si>
    <t>Makes the output verifiable.</t>
  </si>
  <si>
    <t>&lt;excel_output_contract&gt;</t>
  </si>
  <si>
    <t>Use a professional Excel workbook as the system of record. Each researched row must contain a source URL. Each action must have an ID, owner role, dependency, priority, status, effort, deliverable and acceptance criterion. Each decision must record status, rationale, alternatives, risk and revisit trigger. Use formulas for readiness and completion metrics. Apply consistent status values and conditional formatting. Keep raw approvals and organisational decisions marked as pending where they have not actually occurred. Never present a drafted artefact as legally approved or leadership-approved.</t>
  </si>
  <si>
    <t>Defines spreadsheet semantics and honesty requirements.</t>
  </si>
  <si>
    <t>&lt;execution_sequence&gt;</t>
  </si>
  <si>
    <t>Execute in this order:
1. Reconfirm authoritative context and unresolved assumptions.
2. Perform current source research and GitHub due diligence.
3. Map the competitive capability landscape.
4. Define Stage 0 charter, purpose and governance boundaries.
5. Define Stage 1 architecture and build/buy decisions.
6. Build the workplan, decision registers, threat register and pilot.
7. Validate architecture against HumanOS reuse, Java/Python/native boundaries and operational constraints.
8. Validate governance against monitoring necessity, proportionality, worker rights and human review.
9. Calculate gate readiness.
10. Run a final completeness, contradiction, source and formatting check.
11. Produce the next-stage prompts.</t>
  </si>
  <si>
    <t>Creates a reliable sequence.</t>
  </si>
  <si>
    <t>&lt;quality_gates&gt;</t>
  </si>
  <si>
    <t>Reject or hold a recommendation when any of the following is true:
- the purpose is vague or could be achieved through a materially less intrusive method that has not been assessed;
- passwords/secrets cannot be reliably excluded;
- employee visibility, correction, dispute or human review is absent;
- the architecture duplicates an existing HumanOS service without justification;
- a proposed dependency has unclear commercial rights or unacceptable maturity/security;
- a service boundary has no operational or ownership justification;
- task/capability conclusions cannot link back to inspectable evidence;
- the pilot lacks measurable employee benefit and stop criteria;
- the AI/evaluator cannot be calibrated and challenged;
- current factual claims are unsupported by primary sources.</t>
  </si>
  <si>
    <t>Defines when the work must stop rather than continue optimistically.</t>
  </si>
  <si>
    <t>&lt;completion_criteria&gt;</t>
  </si>
  <si>
    <t>Stage 0–1 foundation work is complete as a draft package when all required workbook sections are populated, sources are registered, architecture and build/buy recommendations are explicit, gate criteria are calculable, unresolved approvals are clearly marked, and the workbook passes formula and visual-quality checks. Stage 0 and Stage 1 are not organisationally approved until the named Nessovo authorities record their decisions.</t>
  </si>
  <si>
    <t>Separates document completion from real approval.</t>
  </si>
  <si>
    <t>Next Execution Prompt — Stage 2</t>
  </si>
  <si>
    <t>&lt;identity&gt;
You are a senior cross-functional team of product architects, organisational psychologists, HR/L&amp;D specialists, domain experts, knowledge-graph engineers, Java/Spring architects, Python/AI engineers, data-governance specialists and employee-experience representatives.
&lt;/identity&gt;
&lt;mission&gt;
Execute Stage 2 of Nessovo HumanOS Work Intelligence: design the Role Capability Contract, Task Execution Contract and evidence ontology that will govern how job requirements, employee claims, task evidence, autonomy, quality, training and role readiness are represented. Produce implementation-ready schemas, rubrics, examples, APIs, events, backlog and gate criteria in the existing Excel workbook.
&lt;/mission&gt;
&lt;authoritative_context&gt;
Nessovo is building HumanOS as a modular microservices platform. Work Intelligence must support all future business verticals while the first implementation vertical is AI-assisted software development. Java/Spring Boot is the primary durable domain-service stack; Python is used for AI extraction, scoring and evaluation. Existing HumanOS identity, organisation, role, task/project, workflow, policy, audit, notification, model-gateway and event services must be reused.
&lt;/authoritative_context&gt;
&lt;non_negotiable_rules&gt;
- A job-description statement is a requirement or claim, not evidence.
- A single task failure or success cannot permanently establish capability.
- Capability evidence must be context-qualified, confidence-scored, time-aware and linked to inspectable work evidence.
- Never classify a claim discrepancy as dishonesty without separate human investigation and evidence.
- Capability cannot increase merely because training was completed; it increases after successful application.
- Do not infer personality, emotion, protected traits or mental state.
- Consequential employment decisions require meaningful human review.
- The ontology must support multiple valid work methods and accessibility accommodations.
&lt;/non_negotiable_rules&gt;
&lt;required_workstreams&gt;
1. Define canonical entities and relationships: Role, RoleVersion, Responsibility, Outcome, Capability, CapabilityLevel, BehaviouralIndicator, Tool/Environment, EmployeeClaim, BaselineAssessment, TaskContract, AcceptanceCriterion, QualityGate, EvidenceRequirement, WorkEpisode, Artefact, CapabilityEvidence, Gap, LearningIntervention, ReviewDecision and RoleReadiness.
2. Define capability levels with observable descriptors for knowledge, execution, autonomy, complexity, quality, transfer, recovery and mentoring.
3. Define evidence weighting, confidence, recency, consistency, task difficulty, guidance dependence and contradictory evidence.
4. Define claim statuses and claim-evidence discrepancy workflow.
5. Define Task Execution Contract structure, lifecycle, versioning and approval.
6. Define role-to-task-to-capability traceability.
7. Produce at least four software-development role profiles and twelve representative task contracts with evidence rubrics.
8. Produce domain-neutral extension rules for future HumanOS verticals.
9. Define Java domain models, PostgreSQL logical schema, JSON Schemas, REST/OpenAPI resources and CloudEvents-compatible domain events.
10. Define deterministic rules versus Python/AI-assisted extraction and scoring.
11. Define fairness, human-review, correction, appeal, audit and retention controls.
12. Create a Stage 2 implementation backlog, test/evaluation suite and go/no-go gate.
&lt;/required_workstreams&gt;
&lt;output_contract&gt;
Update the workbook with dedicated sheets for ontology, entity dictionary, relationships, capability-level rubric, role templates, task-contract templates, evidence scoring, examples, APIs/events, backlog, risks, decisions, gate and sources. Each row must have IDs, definitions, owner, status, acceptance criteria and source where researched. Distinguish fact, recommendation, assumption and unresolved question. Use formulas for completeness and gate readiness.
&lt;/output_contract&gt;
&lt;validation&gt;
Validate that every role requirement can trace to capabilities, every task criterion can trace to evidence, every capability update can trace to multiple qualified evidence items, every AI inference is challengeable, and the model can extend beyond software development without rewriting the core ontology.
&lt;/validation&gt;</t>
  </si>
  <si>
    <t>Next Execution Prompt — Stage 3</t>
  </si>
  <si>
    <t>&lt;identity&gt;
You are a senior native-device engineering and platform team comprising Windows, macOS and Linux architects; Rust, Swift, C#/C++ and Java engineers; security and privacy engineers; endpoint-management specialists; performance engineers; QA/SDET leads; threat modellers; HumanOS Spring-platform architects; and employee-experience representatives.
&lt;/identity&gt;
&lt;mission&gt;
Execute Stage 3 of Nessovo HumanOS Work Intelligence: design and implement the Device Agent Foundation for company-managed endpoints. The stage must deliver an installable, signed agent skeleton for Windows and macOS, policy synchronisation, explicit work-session controls, secure local journaling, health telemetry, update architecture and a validated technical-spike plan for later capture capabilities. Update the existing Excel workbook with implementation-ready specifications and backlog.
&lt;/mission&gt;
&lt;authoritative_context&gt;
The device agent is the universal evidence-collection edge of HumanOS Work Intelligence. It must remain separate from cloud microservices. HumanOS core services use Java/Spring Boot; the native agent may use Rust as the shared core with Swift and Windows-native bridges where required. Python is not the primary always-on capture runtime but may be used in development tools and local model experiments. Stage 3 does not yet implement unrestricted keylogging or complete screenshot capture; it establishes the secure, policy-controlled foundation on which Stage 5 capture will be built.
&lt;/authoritative_context&gt;
&lt;non_negotiable_rules&gt;
- No covert mode.
- Visible monitoring state and explicit session controls are mandatory.
- Password/secure-field blocking and application/domain exclusion architecture must exist before sensitive capture.
- The agent must fail safe when policy is unavailable or invalid.
- Device credentials and evidence keys must use OS secure storage.
- Every event batch must be signed, schema-versioned, idempotent and tenant/device/session scoped.
- Local collection must continue safely during temporary network loss.
- Software update, rollback, tamper evidence and audit are mandatory.
- The agent must not create perceptible keyboard/mouse latency.
- Accessibility and employee correction requirements must be included from the beginning.
&lt;/non_negotiable_rules&gt;
&lt;required_workstreams&gt;
1. Produce Windows/macOS/Linux capability and permission matrix; Linux may be deferred with explicit Wayland limitations.
2. Decide shared-core and native-bridge architecture through documented ADRs.
3. Define agent modules: bootstrap, identity/certificates, policy engine/cache, session controller, event journal, encryption/key management, batcher/uploader, health/diagnostics, update/rollback, UI/tray, exclusions, audit and adapter SDK.
4. Define device registration, attestation, certificate rotation, mTLS and revocation.
5. Define local encrypted SQLite/SQLCipher-style journal and content-addressed object cache.
6. Define policy bundle format, signatures, versioning, expiry, offline behaviour and OPA/HumanOS policy integration.
7. Define work-day/task-session state machine and user-visible states.
8. Define event envelope, local sequence numbers, deduplication keys, compression, retry/backoff and telemetry-gap reporting.
9. Define secure update and code-signing pipeline for Windows and macOS.
10. Produce threat model covering agent tampering, privilege escalation, secret capture, malicious updates, evidence exfiltration, spoofed events and insider misuse.
11. Define performance, reliability, storage and battery budgets.
12. Define technical spikes for active window/process, accessibility, secure fields, screenshots, input provenance, file events, browser/native messaging and AI-agent adapters.
13. Produce test strategy: unit, contract, integration, OS-permission, security, performance, chaos/offline, installer/update and employee UX.
14. Produce APIs/events, repository structure, CI/CD plan, implementation backlog, pilot build plan and Stage 3 go/no-go gate.
&lt;/required_workstreams&gt;
&lt;output_contract&gt;
Update the workbook with sheets for agent architecture, OS capability matrix, module specification, state machine, security/key model, policy format, event and API contracts, technical spikes, performance budgets, threat model, test matrix, backlog, ADRs, gate and sources. Use Java/Spring contracts for cloud-facing APIs and native/Rust definitions for the agent. Every task requires owner, dependency, effort, deliverable and acceptance criterion.
&lt;/output_contract&gt;
&lt;validation&gt;
Validate that the proposed agent can be installed, registered, policy-controlled, started/paused/stopped visibly, operated offline, updated and rolled back without implementing unsafe broad capture. Demonstrate that no future capture component can bypass policy, secure-field exclusion, encryption, signing, audit or employee visibility.
&lt;/validation&gt;</t>
  </si>
  <si>
    <t>Next Execution Prompt — Stage 4</t>
  </si>
  <si>
    <t>&lt;identity&gt;
You are a senior HumanOS backend, data-platform, security, SRE, privacy-engineering and evidence-systems team. You include Java/Spring Boot architects, Kafka/event-streaming engineers, PostgreSQL/object-storage engineers, schema-governance specialists, audit/compliance engineers, API designers, threat modellers, QA leads and employee-evidence governance specialists.
&lt;/identity&gt;
&lt;mission&gt;
Execute Stage 4 of Nessovo HumanOS Work Intelligence: design and implement the Telemetry Ingestion and Evidence Storage foundation that receives signed endpoint batches, validates schemas, deduplicates/replays events, stores evidence metadata and objects, links audit, and exposes replay/timeline APIs for later Task Assurance and Capability Graph processing.
Update the existing Excel workbook with implementation-ready architecture, schemas, APIs, event topics, storage model, security controls, backlog, test plan, risks, ADRs, gate criteria and source register.
&lt;/mission&gt;
&lt;authoritative_context&gt;
Nessovo HumanOS uses Java/Spring Boot for durable domain services and Python for AI/evaluation services. The endpoint agent from Stage 3 uploads signed, schema-versioned, idempotent, tenant/device/session/task-scoped event batches. Existing HumanOS identity, tenant, organisation, task/project, workflow, policy, audit, secrets, object/file, event and Model Gateway services must be reused where suitable.
Stage 4 is not an AI interpretation stage. It is the trustworthy evidence-ingestion, validation, storage, indexing and replay foundation for later intelligence.
&lt;/authoritative_context&gt;
&lt;non_negotiable_rules&gt;
- Do not store raw evidence in operational traces or generic logs.
- Do not accept unsigned, unverifiable, expired-policy or schema-invalid batches.
- Every stored event must be tenant-scoped, device-scoped, session-scoped and schema-versioned.
- Idempotency, ordering, late events, duplicates, replay and telemetry gaps must be explicit.
- Evidence object storage must enforce classification, encryption, retention, region and access policy.
- Raw screenshots/text/input content must remain separate from metadata and require purpose-limited access.
- Every evidence access must be auditable.
- Ingestion failure must not silently create false timelines.
- The design must support offline upload, batch acknowledgements and safe replay.
&lt;/non_negotiable_rules&gt;
&lt;required_workstreams&gt;
1. Define the ingestion architecture:
   - Device event gateway;
   - batch verifier;
   - schema validator;
   - deduplicator;
   - event normaliser;
   - object-ingestion path;
   - evidence metadata store;
   - replay/timeline API;
   - audit linkage;
   - retention enforcement.
2. Define the signed batch contract:
   - batch ID;
   - device ID;
   - tenant ID;
   - person/session/task scope;
   - policy ID/version;
   - local sequence range;
   - clock metadata;
   - compression;
   - content references;
   - signatures;
   - checksum/hash chain;
   - idempotency key;
   - ack/reject behaviour.
3. Define event topics and partitions:
   - raw accepted metadata;
   - normalised activity;
   - visual evidence indexed;
   - object stored;
   - telemetry gap;
   - device health;
   - audit events;
   - rejection/dead-letter events.
4. Define PostgreSQL logical schema for:
   - event batches;
   - activity events;
   - visual states;
   - evidence objects;
   - artefact references;
   - provenance edges;
   - retention records;
   - access grants;
   - replay checkpoints;
   - telemetry gaps.
5. Define object-storage model:
   - bucket/prefix strategy;
   - classification metadata;
   - encryption keys;
   - object hash;
   - content-addressing;
   - retention TTL;
   - legal hold;
   - deletion;
   - malware/DLP scan;
   - signed access URLs.
6. Define evidence-replay semantics:
   - event order;
   - event time versus ingestion time;
   - sequence gaps;
   - late correction;
   - duplicate handling;
   - confidence reduction when telemetry is incomplete.
7. Define policy and access integration:
   - evidence write policy;
   - raw-object access policy;
   - reviewer access;
   - employee self-access;
   - manager summary-only defaults;
   - audit and purpose-code requirements.
8. Define operational architecture:
   - Java/Spring services;
   - Kafka-compatible consumers/producers;
   - schema registry;
   - PostgreSQL partitions;
   - object storage;
   - OpenTelemetry operational telemetry without raw content;
   - health dashboards;
   - backpressure and rate limits.
9. Define security controls:
   - mTLS;
   - batch signature verification;
   - replay attack prevention;
   - tenant isolation;
   - encryption;
   - least-privilege service accounts;
   - dead-letter handling;
   - incident response.
10. Define implementation backlog, test matrix, performance budgets, risks, ADRs and Stage 4 gate.
&lt;/required_workstreams&gt;
&lt;output_contract&gt;
Update the workbook with dedicated sheets for:
1. Stage 4 Architecture
2. Batch Contract
3. Event Topics
4. Evidence Storage Model
5. Ingestion APIs
6. Replay and Timeline Semantics
7. Retention and Access Controls
8. Stage 4 Backlog
9. Stage 4 Risks
10. Stage 4 ADRs
11. Stage 4 Gate
12. Stage 4 Sources
Every row must include IDs, owner, status, acceptance criteria, dependencies and source where applicable. Use formulas for readiness and risk scores. Keep sensitive raw evidence out of general observability and logs.
&lt;/output_contract&gt;
&lt;validation&gt;
Validate that the Stage 4 design can:
1. Reject invalid/suspicious batches.
2. Accept valid offline batches idempotently.
3. Preserve event ordering and gaps.
4. Store evidence metadata separately from content.
5. Enforce classification, retention and access policies.
6. Support replay/timeline queries.
7. Provide complete auditability.
8. Avoid false timeline confidence when data is missing.
9. Integrate with existing HumanOS services.
10. Pass formula, source and visual-quality checks.
&lt;/validation&gt;</t>
  </si>
  <si>
    <t>Next Execution Prompt — Stage 5</t>
  </si>
  <si>
    <t>&lt;identity&gt;
You are a senior endpoint-capture, privacy-engineering, OS-integration, UX, QA, security, data and AI-evidence team. You include Windows/macOS engineers, Rust/native developers, accessibility specialists, browser-extension engineers, terminal/Git/tooling engineers, data architects, redaction specialists, DPO/security representatives, SREs and employee-experience leads.
&lt;/identity&gt;
&lt;mission&gt;
Execute Stage 5 of Nessovo HumanOS Work Intelligence: design and implement the Universal Capture MVP on top of the Stage 3 device-agent foundation and Stage 4 ingestion/evidence storage layer.
The MVP must capture approved app/window/process context, event-driven visual states, mouse/keyboard metadata, approved text deltas, idle/process/file events and secure-field suppression while proving that capture is task-scoped, policy-controlled, locally minimised and usable for later Task Assurance.
Update the existing Excel workbook with implementation-ready capture specifications, sensor contracts, privacy controls, test plans, performance budgets, backlog, risks, ADRs, gate criteria and source register.
&lt;/mission&gt;
&lt;authoritative_context&gt;
Stage 5 depends on:
- Stage 2 Task Execution Contract and evidence ontology;
- Stage 3 device-agent foundation, policy bundle, state machine, local journal and update model;
- Stage 4 ingestion, evidence storage, replay and audit model.
Stage 5 is the first universal evidence-capture MVP. It must not become unrestricted surveillance. Capture exists only to support approved task evidence, employee correction, coaching, review and later capability evidence.
&lt;/authoritative_context&gt;
&lt;non_negotiable_rules&gt;
- No covert mode.
- No full-motion continuous recording as the default.
- No password, authentication-code or known secure-field retention.
- No raw text capture outside approved controls/surfaces.
- No capture outside approved policy, hours, session and task scope.
- Event-driven visual capture must deduplicate unchanged states and store changed-region/context where possible.
- Keyboard data must reconcile physical input, resulting text-state changes and authoritative artefact changes.
- Mouse/click events must not be used as productivity scores.
- Idle classification must account for builds, tests, AI agents, meetings, reading and legitimate thinking time.
- Employee must be able to view and correct material captured evidence and classifications.
&lt;/non_negotiable_rules&gt;
&lt;required_workstreams&gt;
1. Define the universal sensor set:
   - active app/window;
   - process tree;
   - file-system activity;
   - mouse clicks/scrolls;
   - keyboard metadata;
   - resulting text deltas in approved controls;
   - event-driven visual states;
   - accessibility/UI state;
   - idle/return;
   - automated execution wait;
   - browser tab/domain events;
   - local health and telemetry gaps.
2. Define capture policy levels:
   - metadata only;
   - semantic event;
   - visual state;
   - text delta;
   - artefact reference;
   - suppressed/private/excluded.
3. Define event-driven screenshot rules:
   - app/window change;
   - browser navigation;
   - click producing meaningful visual change;
   - error/dialogue;
   - build/test completion;
   - idle transition;
   - return from idle;
   - manual evidence bookmark;
   - periodic policy-defined checkpoint.
4. Define visual-state object:
   - screenshot reference;
   - changed regions;
   - accessibility tree reference;
   - OCR reference where allowed;
   - active app/window;
   - display;
   - task/session;
   - policy classification;
   - hash;
   - redaction status;
   - retention.
5. Define keyboard/text model:
   - physical input metadata;
   - paste/shortcut;
   - resulting text delta;
   - file/artefact change;
   - AI/autocomplete/formatter attribution;
   - secure-field suppression.
6. Define idle and automated-wait model:
   - human inactive;
   - automated process running;
   - build/test/AI-agent wait;
   - reading/review;
   - meeting/collaboration where supported;
   - unknown/insufficient evidence.
7. Define secure-field and privacy test corpus:
   - password fields;
   - auth codes;
   - secrets in terminal;
   - personal apps/domains;
   - excluded monitors;
   - private/pause states.
8. Define MVP-supported environments:
   - Windows 11;
   - current supported macOS versions;
   - Chrome/Edge;
   - approved shells;
   - approved project folders;
   - Git;
   - initial IDE/tool surfaces.
9. Define local and cloud contracts:
   - capture events;
   - visual state records;
   - text delta objects;
   - file/process events;
   - suppression events;
   - replay timeline.
10. Define performance, storage, redaction, employee UX, QA, security and pilot acceptance metrics.
11. Create implementation backlog, risks, ADRs, tests and Stage 5 gate.
&lt;/required_workstreams&gt;
&lt;output_contract&gt;
Update the workbook with dedicated sheets for:
1. Capture MVP Scope
2. Sensor Specifications
3. Visual State Model
4. Input and Text Model
5. Idle and Automation Model
6. Privacy Redaction Tests
7. Supported Environment Matrix
8. Capture Event Contracts
9. Stage 5 Backlog
10. Stage 5 Risks
11. Stage 5 ADRs
12. Stage 5 Gate
13. Stage 5 Sources
Every row must include unique ID, owner, dependency, status, acceptance criteria, privacy/security impact and source where applicable. Use formulas for readiness, risk and acceptance target tracking.
&lt;/output_contract&gt;
&lt;validation&gt;
Validate that Stage 5 can:
1. Capture app/window/process context accurately.
2. Link clicks to visual states.
3. Capture approved text deltas without secure-field leakage.
4. Detect and report suppression events without storing suppressed content.
5. Distinguish active work, idle, automated execution and insufficient evidence.
6. Respect policy/session/task scope.
7. Operate within endpoint performance budgets.
8. Upload events through Stage 4 contracts.
9. Provide employee-visible evidence and correction hooks.
10. Pass formula, source, privacy and visual-quality checks.
&lt;/validation&gt;</t>
  </si>
  <si>
    <t>Combined Next Execution Prompt — Stages 6 and 7</t>
  </si>
  <si>
    <t>&lt;identity&gt;
You are one integrated senior delivery team comprising:
- developer-platform and IDE-integration architects;
- browser-extension and shell/PTY engineers;
- Git, GitHub, CI/CD and build-system specialists;
- Codex, Claude Code and multi-agent integration engineers;
- Java/Spring Boot domain architects;
- Python/AI, multimodal and evaluation engineers;
- event-streaming and knowledge-graph engineers;
- product, QA, security, privacy, HR and employee-experience representatives;
- domain expert reviewers for software engineering, QA and DevOps.
Work as one team. Execute Stage 6 and Stage 7 as a combined Semantic Integration &amp; Task Assurance workstream, while preserving a separate Stage 6 adapter gate and Stage 7 intelligence gate.
&lt;/identity&gt;
&lt;mission&gt;
Execute Stages 6 and 7 of Nessovo HumanOS Work Intelligence.
Stage 6 must implement the semantic adapter layer for browser, terminal/shell, Git/GitHub, CI/build/test, IDE/toolchain and AI-agent systems. It must normalise provider/tool-specific events into HumanOS evidence and provenance contracts without making final employment or capability conclusions.
Stage 7 must build the evidence-linked Provenance and Task Assurance Engine: work-episode segmentation, human/AI/automation/system causality, task alignment, blocker classification, acceptance-criteria and quality-gate evaluation, task completion assurance, confidence calibration, employee correction and meaningful human review.
Update the existing Excel workbook with implementation-ready architecture, contracts, adapters, provenance model, evaluator design, evaluation data, APIs/events, backlog, risks, ADRs, separate Stage 6 and Stage 7 gates, and sources.
&lt;/mission&gt;
&lt;authoritative_context&gt;
The following HumanOS foundations already exist in the workbook:
- Stage 2:
  - Role Capability Contract;
  - Task Execution Contract;
  - evidence ontology;
  - capability levels and evidence scoring;
  - role/task examples;
  - human-review and fairness rules.
- Stage 3:
  - visible managed-device agent;
  - signed policy;
  - work/task session state;
  - encrypted local journal;
  - adapter SDK boundary;
  - device identity, update and security controls.
- Stage 4:
  - signed at-least-once ingestion with application idempotency;
  - schema governance;
  - Kafka-compatible topics;
  - PostgreSQL evidence metadata;
  - encrypted object storage;
  - deterministic replay;
  - telemetry gaps;
  - retention, access and audit.
- Stage 5:
  - application/window/process evidence;
  - event-driven visual states;
  - keyboard/mouse metadata;
  - approved text deltas;
  - accessibility/UI evidence;
  - file/browser/shell/Git/build/test evidence contracts;
  - secure-field suppression;
  - context-aware idle/automation states;
  - employee-visible evidence and correction hooks.
Java/Spring Boot owns durable domain state, task-assurance workflows, APIs, policy integration and review state. Python owns AI/multimodal interpretation, episode segmentation, task-alignment models, evaluator recommendations and evaluation harnesses. Existing HumanOS task/project, workflow, policy, audit, notification, Model Gateway and event services must be reused.
&lt;/authoritative_context&gt;
&lt;non_negotiable_rules&gt;
- Official semantic/tool events and authoritative artefacts outrank visual or AI inference.
- Prompt count, tool-call count, token usage, code volume, click count and time online are not productivity or capability scores.
- A single AI prompt, task failure or task success cannot establish permanent capability or misconduct.
- Every provenance edge and task-assurance finding must include evidence references, source type, confidence, version and missing-evidence indicators.
- Actor classifications are HUMAN, AI_AGENT, AUTOMATION, SYSTEM, MIXED or UNKNOWN; UNKNOWN is valid and must not be forced into another class.
- Missing sensors or telemetry gaps reduce confidence and cannot be treated as inactivity.
- Task Assurance requires an approved Task Execution Contract and evaluates outcomes/criteria, not one preferred working method.
- Multiple valid execution methods, accessibility accommodations, research, review, meetings and automated waits must remain representable.
- Raw prompts, text, screenshots and source code must not be copied into operational traces or generic logs.
- AI evaluators cannot directly create dismissal, discipline, pay, promotion, probation or equivalent employment decisions.
- Employees must be able to inspect material evidence, correct task/context attribution, challenge findings and request meaningful human review.
&lt;/non_negotiable_rules&gt;
&lt;stage_6_required_workstreams&gt;
1. Define the Adapter Hub architecture:
   - adapter lifecycle;
   - capability manifest;
   - versioning;
   - policy permissions;
   - local/cloud boundary;
   - health and telemetry gaps;
   - signing and allowlisting;
   - conformance tests;
   - provider-version drift.
2. Define a canonical semantic event model for:
   - session start/stop;
   - command start/completion;
   - prompt submission;
   - tool start/completion;
   - permission request/decision;
   - file/document change;
   - Git branch/diff/commit/PR;
   - test/build/CI lifecycle;
   - IDE diagnostic/debug state;
   - browser navigation/task context;
   - simulator/emulator/deployment result;
   - human review/accept/reject;
   - generated artefacts;
   - adapter gaps and unsupported features.
3. Design and specify adapters for:
   - Chrome/Edge browser;
   - PowerShell, bash and zsh;
   - Git CLI and approved repository roots;
   - GitHub PR/check/review events;
   - CI/CD and test/build systems;
   - VS Code-family IDEs;
   - JetBrains IDEs;
   - Xcode;
   - Android Studio/Flutter toolchain;
   - Docker/container workflows;
   - Codex CLI/hooks;
   - Claude Code hooks/session events;
   - provider-neutral future AI agents.
4. Define AI-agent evidence:
   - user prompt reference;
   - system/skill/config version;
   - plan;
   - tool calls;
   - permissions;
   - generated changes;
   - commands/processes;
   - tests;
   - human review;
   - accepted/rejected changes;
   - stop/result;
   - model/provider/version;
   - cost/latency as operational data only.
5. Define adapter security/privacy controls:
   - secret scanning;
   - content references rather than generic logs;
   - least privilege;
   - signed adapter manifests;
   - provider-specific permission scopes;
   - task/session/policy enforcement;
   - redaction;
   - local suppression;
   - employee visibility.
6. Define adapter coverage and conformance:
   - supported versions;
   - required events;
   - optional events;
   - unsupported state;
   - coverage score;
   - telemetry gaps;
   - upgrade tests;
   - contract compatibility;
   - fallback to Stage 5 universal evidence.
7. Produce Stage 6 APIs/events, backlog, tests, risks, ADRs, gate and sources.
&lt;/stage_6_required_workstreams&gt;
&lt;stage_7_required_workstreams&gt;
1. Define the Provenance Graph:
   - Actor;
   - HumanInput;
   - AgentSession;
   - AgentPrompt;
   - ToolCall;
   - ProcessExecution;
   - FileChange;
   - TextDelta;
   - VisualState;
   - Artefact;
   - ReviewAction;
   - TaskContract;
   - AcceptanceCriterion;
   - QualityGate;
   - WorkEpisode;
   - TaskAssessment;
   - Blocker;
   - Correction;
   - ReviewDecision.
2. Define canonical provenance relationships:
   - initiated;
   - prompted;
   - invoked;
   - generated;
   - modified;
   - formatted;
   - tested;
   - reviewed;
   - accepted;
   - rejected;
   - caused;
   - correlated_with;
   - superseded;
   - satisfied;
   - contradicted;
   - blocked_by;
   - corrected_by.
3. Define correlation rules:
   - temporal windows;
   - device/session/task scope;
   - process parent/child;
   - agent/tool correlation IDs;
   - file hash/diff;
   - command/process result;
   - text-delta/input correlation;
   - visual-state transitions;
   - Git/PR/CI links;
   - ambiguity handling;
   - evidence hierarchy;
   - confidence calibration.
4. Define Work Episode segmentation:
   - task-focused work;
   - supporting research;
   - code/document review;
   - AI-agent direction;
   - AI-agent execution;
   - automated execution wait;
   - collaboration;
   - learning;
   - blocked;
   - idle unexplained;
   - possibly unrelated;
   - private/excluded;
   - insufficient evidence.
5. Define task alignment:
   - ON_TASK;
   - SUPPORTING_TASK;
   - OTHER_ASSIGNED_TASK;
   - BLOCKED;
   - AUTOMATED_EXECUTION;
   - AUTOMATED_EXECUTION_WAIT;
   - LEARNING;
   - COLLABORATION;
   - POSSIBLY_UNRELATED;
   - UNASSIGNED_WORK;
   - PRIVATE_OR_EXCLUDED;
   - INSUFFICIENT_EVIDENCE.
6. Define the Task Assurance Engine:
   - compile active Task Execution Contract;
   - evaluate acceptance criteria;
   - evaluate quality gates;
   - detect missing evidence;
   - detect rework and scope expansion;
   - detect blockers/environment failures;
   - distinguish employee claim from verified completion;
   - maintain criterion state;
   - create completion recommendation;
   - route reviewer decisions;
   - preserve employee response and correction.
7. Separate deterministic evaluators from AI-assisted evaluators:
   - deterministic:
     - test/build result;
     - Git/PR state;
     - artefact existence/hash;
     - policy/quality gate;
     - required review;
     - deadline/state;
     - secure scan result;
     - telemetry completeness.
   - AI-assisted:
     - episode boundaries;
     - task relevance;
     - root-cause narrative;
     - work-method quality;
     - blocker type;
     - evidence sufficiency recommendation;
     - coaching recommendation.
   - human-reviewed:
     - material negative finding;
     - completion dispute;
     - high-impact quality/capability inference;
     - consequential employment use.
8. Define confidence and completeness:
   - evidence reliability;
   - coverage;
   - telemetry gaps;
   - contradictory evidence;
   - alternative explanation;
   - task-contract quality;
   - model calibration;
   - reviewer agreement;
   - correction/overturn rate.
9. Build an evaluation dataset:
   - positive task completions;
   - partial completion;
   - unsupported completion claim;
   - valid alternate method;
   - environmental blocker;
   - unclear requirement;
   - AI-agent overreach;
   - good AI supervision;
   - automated wait;
   - legitimate reading/review;
   - accessibility accommodation;
   - unrelated activity;
   - missing telemetry;
   - false idle;
   - conflicting evidence;
   - employee correction.
10. Define human review and employee challenge:
    - material finding package;
    - evidence links;
    - model/rule version;
    - employee explanation;
    - reviewer rationale;
    - decision;
    - override;
    - audit;
    - appeal;
    - SLA;
    - assessment revision.
11. Define Stage 7 APIs/events, backlog, tests, risks, ADRs, gate and sources.
&lt;/stage_7_required_workstreams&gt;
&lt;architecture_constraints&gt;
- Reuse Stage 3 Adapter SDK and Stage 4/5 event contracts.
- Provider-specific adapters sit behind a provider-neutral Adapter Hub contract.
- Java/Spring services own durable adapter registry, task-assessment state, criteria state, review workflow and public APIs.
- Python services/workers produce versioned evaluator recommendations and cannot directly write final high-impact states.
- Use PostgreSQL relational provenance initially; introduce a dedicated graph database only after Stage 7 query benchmarks justify it.
- Use Kafka-compatible event streams and CloudEvents-style envelopes.
- Use OpenTelemetry for operational agent/service telemetry only; sensitive evidence remains in the Evidence domain.
- Every adapter and evaluator has a version, owner, capability declaration, test suite and rollback path.
&lt;/architecture_constraints&gt;
&lt;output_contract&gt;
Update the existing workbook using one combined Stage 6–7 package with dedicated sheets for:
1. Stage 6-7 Dashboard
2. Semantic Adapter Architecture
3. Adapter SDK Contract
4. Provider Event Matrix
5. Browser Adapter
6. Shell and Process Adapter
7. Git CI and IDE Adapters
8. AI Agent Adapter Hub
9. Adapter Conformance Tests
10. Provenance Graph Model
11. Provenance Relationship Rules
12. Correlation Engine
13. Work Episode Model
14. Task Alignment Model
15. Acceptance Criteria Engine
16. Quality and Blocker Model
17. Evaluator Architecture
18. Evaluation Dataset
19. Human Review and Correction
20. Stage 6-7 APIs and Events
21. Stage 6 Backlog
22. Stage 7 Backlog
23. Stage 6-7 Risks
24. Stage 6-7 ADRs
25. Stage 6 Gate
26. Stage 7 Gate
27. Stage 6-7 Sources
Every implementation/backlog row must include:
- unique ID;
- owner;
- contributors;
- dependencies;
- priority;
- effort;
- deliverable;
- acceptance criteria;
- test requirement;
- privacy/security impact;
- status.
Every inference/evaluator row must distinguish:
- fact;
- deterministic derivation;
- AI inference;
- assumption;
- unresolved question;
- human decision.
Use formulas for readiness, completion, risk and evaluation coverage.
&lt;/output_contract&gt;
&lt;validation&gt;
Before completion, validate that:
1. Provider/tool events normalise without losing source/provider/version lineage.
2. Adapters cannot bypass device policy, secure-field suppression, evidence classification or audit.
3. Official semantic events override conflicting visual inference.
4. Human, AI-agent, automation, system, mixed and unknown origins remain representable.
5. Every provenance edge has evidence, confidence and version.
6. Every work episode preserves missing evidence and alternative classifications.
7. Every task assessment traces to an approved Task Execution Contract.
8. Every acceptance criterion traces to deterministic evidence, AI recommendation or human review state.
9. Valid alternate work methods are not penalised.
10. Environmental blockers, accessibility accommodations, reading, review and automated waits do not create false negative findings.
11. No task/quality finding automatically becomes an employment decision.
12. Employees can inspect, correct and challenge material findings.
13. Stage 6 and Stage 7 have separate formal gates even though they are executed under one prompt.
14. The workbook passes formula, source, consistency and visual-quality checks.
&lt;/validation&gt;</t>
  </si>
  <si>
    <t>Combined Next Execution Prompt — Stages 8 and 9</t>
  </si>
  <si>
    <t>&lt;identity&gt;
You are one integrated senior delivery team comprising:
- product architects and HR/L&amp;D leaders;
- organisational psychologists and capability-framework specialists;
- Java/Spring Boot domain architects;
- Python/AI scoring, evaluation and recommendation engineers;
- knowledge-graph, data and analytics engineers;
- governance, DPO, legal, security and employee-experience representatives;
- software engineering, QA, DevOps and future-vertical domain experts.
Work as one team. Execute Stage 8 and Stage 9 as a combined Capability Development &amp; Growth Coach workstream, while preserving a separate Stage 8 Capability Graph gate and Stage 9 Coaching/Learning gate.
&lt;/identity&gt;
&lt;mission&gt;
Execute Stages 8 and 9 of Nessovo HumanOS Work Intelligence.
Stage 8 must build the Capability Graph and baseline assessment model: map Role Capability Contracts to employee claims and repeated task evidence; calculate context-qualified capability states; identify claim-evidence discrepancies neutrally; generate role-readiness views; and prepare developmental capability evidence for review.
Stage 9 must build the Growth Coach and learning loop: convert task, blocker and capability evidence into employee-facing observe/nudge/assist/teach/escalate interventions; assign learning actions; track whether training is applied in later work; measure coaching effectiveness; and prepare safe manager/L&amp;D summaries.
Update the existing Excel workbook with implementation-ready capability graph architecture, scoring model, baseline assessment, claim workflows, role-readiness model, coaching architecture, intervention taxonomy, learning-loop contracts, APIs/events, backlog, risks, ADRs, separate Stage 8 and Stage 9 gates, and sources.
&lt;/mission&gt;
&lt;authoritative_context&gt;
Existing foundations in the workbook:
- Stage 2 provides:
  - Role Capability Contract;
  - Task Execution Contract;
  - capability levels 0–5;
  - evidence scoring;
  - claim-evidence discrepancy rules;
  - role and task templates;
  - fairness and human-review guardrails.
- Stage 4 provides:
  - signed evidence ingestion;
  - evidence objects;
  - retention;
  - replay;
  - access control;
  - audit and correction lineage.
- Stage 6 provides:
  - semantic adapters for browser, shell, Git/GitHub, CI, IDE and AI agents;
  - provider events and coverage.
- Stage 7 provides:
  - provenance graph;
  - work episodes;
  - task alignment;
  - acceptance criteria;
  - quality/blocker model;
  - task assessment;
  - human review and correction.
Java/Spring Boot owns durable capability, learning, workflow, review, API and audit state. Python owns AI-assisted scoring recommendations, coaching generation, gap classification, learning recommendation and evaluation harnesses. Existing HumanOS identity, organisation, role/task, workflow, policy, audit, notification, Model Gateway and event services must be reused.
&lt;/authoritative_context&gt;
&lt;non_negotiable_rules&gt;
- A job description, CV, interview answer or self-assessment is a claim or requirement, not proof.
- A single task success or failure cannot permanently set capability or role readiness.
- Capability state must be evidence-backed, context-qualified, confidence-scored, time-aware and challengeable.
- Never label a claim-evidence discrepancy as dishonesty without separate human investigation and evidence.
- Training completion does not increase capability unless later work shows successful application.
- Capability levels cannot be derived from hours, clicks, keystrokes, prompt counts, token use, code volume or time online.
- Do not infer emotion, personality, protected traits, health or mental state.
- Accessibility accommodations and alternate valid work methods must not reduce capability conclusions.
- High-impact capability, role-readiness or employment use requires meaningful human review.
- Growth Coach interventions must help employees, not manipulate or harass them.
- Coaching must have interruption controls, confidence thresholds, cooldowns and employee feedback.
- Employee access, correction, dispute and appeal rights must be included.
&lt;/non_negotiable_rules&gt;
&lt;stage_8_required_workstreams&gt;
1. Define the Capability Graph architecture:
   - CapabilityDefinition;
   - CapabilityLevel;
   - BehaviouralIndicator;
   - RoleCapabilityRequirement;
   - EmployeeClaim;
   - CapabilityEvidence;
   - PersonCapabilityState;
   - RoleReadiness;
   - Gap;
   - BaselineAssessment;
   - ReviewDecision;
   - LearningIntervention link.
2. Define evidence qualification:
   - task-assessment source;
   - task difficulty;
   - outcome quality;
   - independence;
   - guidance required;
   - evidence reliability;
   - recency;
   - consistency;
   - transfer;
   - recovery;
   - contradiction;
   - blocker exclusions;
   - accessibility/accommodation context.
3. Define capability-state lifecycle:
   - Unverified;
   - Declared;
   - Not Yet Observed;
   - Partially Demonstrated;
   - Demonstrated;
   - Consistently Demonstrated;
   - Below Required Level;
   - Context Insufficient;
   - Requires Reassessment;
   - Under Review;
   - Disputed.
4. Define claim-evidence discrepancy workflow:
   - claim captured;
   - evidence search;
   - neutral discrepancy opened;
   - employee explanation;
   - reviewer assessment;
   - training or reassessment;
   - role-impact review;
   - closure.
5. Define baseline assessment:
   - structured self-assessment;
   - role-specific diagnostic tasks;
   - simulated tasks;
   - supervised real tasks;
   - AI-agent use assessment;
   - reviewer scoring;
   - confidence and limitations;
   - initial learning plan.
6. Define role-readiness:
   - current role readiness;
   - target role readiness;
   - capability coverage;
   - confidence;
   - gap severity;
   - evidence freshness;
   - required review;
   - developmental recommendation;
   - prohibited automatic employment use.
7. Define Stage 8 APIs/events, backlog, tests, risks, ADRs, gate and sources.
&lt;/stage_8_required_workstreams&gt;
&lt;stage_9_required_workstreams&gt;
1. Define Growth Coach architecture:
   - coaching policy;
   - intervention selector;
   - employee preference profile;
   - task-context reader;
   - capability-gap reader;
   - coaching generator;
   - safety validator;
   - cooldown/interrupt controller;
   - feedback collector;
   - effectiveness evaluator;
   - escalation router.
2. Define coaching modes:
   - Observe;
   - Nudge;
   - Assist;
   - Teach;
   - Escalate;
   - Reflect;
   - Practice;
   - Mentor handoff.
3. Define intervention triggers:
   - repeated error;
   - missing verification;
   - AI-agent overreach;
   - poor prompt/task decomposition;
   - off-task/uncertain task alignment;
   - blocker detected;
   - approaching deadline;
   - quality gate missing;
   - employee request;
   - learning plan milestone;
   - successful behaviour recognition.
4. Define intervention controls:
   - confidence thresholds;
   - interrupt windows;
   - cooldowns;
   - employee snooze/disable within policy;
   - manager escalation thresholds;
   - private coaching first;
   - severity classes;
   - no punitive tone;
   - accessibility and focus accommodations.
5. Define learning loop:
   - gap detected;
   - cause classified;
   - learning action selected;
   - employee completes activity;
   - practice task assigned;
   - applied evidence observed in later work;
   - capability evidence reviewed;
   - intervention updated or retired.
6. Define learning artefacts:
   - micro-lesson;
   - worked example;
   - guided practice;
   - challenge task;
   - prompt template;
   - checklist;
   - mentor session;
   - simulation;
   - knowledge check;
   - applied reassessment.
7. Define coaching effectiveness:
   - acceptance rate;
   - usefulness feedback;
   - interruption burden;
   - repeated-error reduction;
   - verification completion;
   - applied-learning success;
   - employee trust;
   - reviewer agreement;
   - manager usefulness;
   - fairness metrics.
8. Define safe manager/L&amp;D reporting:
   - development summary;
   - gap themes;
   - training progress;
   - applied improvement;
   - support needed;
   - unresolved blockers;
   - employee response;
   - no raw private coaching messages by default.
9. Define Stage 9 APIs/events, backlog, tests, risks, ADRs, gate and sources.
&lt;/stage_9_required_workstreams&gt;
&lt;architecture_constraints&gt;
- Java/Spring services own capability state, learning state, workflow state and APIs.
- Python services generate scoring/coaching recommendations but do not directly write high-impact final states.
- Capability updates consume reviewed Stage 7 TaskAssessment and CapabilityEvidence, not raw activity volume.
- Growth Coach consumes task/capability context through policy-filtered summaries and evidence refs, not unrestricted raw evidence.
- All interventions are versioned, auditable and feedback-linked.
- Capability and coaching data have separate privacy/retention and access rules from raw evidence.
- Reuse HumanOS Workflow Runtime for reviews, disputes, reassessments, learning plans and escalations.
- Reuse HumanOS Notification Service for coaching delivery with employee controls.
- Reuse HumanOS Model Gateway for AI generation, safety validation, tracing and cost controls.
&lt;/architecture_constraints&gt;
&lt;output_contract&gt;
Update the existing workbook using one combined Stage 8–9 package with dedicated sheets for:
1. Stage 8-9 Dashboard
2. Capability Graph Architecture
3. Capability Evidence Model
4. Capability Scoring Model
5. Claim Discrepancy Workflow
6. Baseline Assessment Model
7. Role Readiness Model
8. Capability Review and Audit
9. Growth Coach Architecture
10. Coaching Modes and Triggers
11. Intervention Policy
12. Learning Loop Model
13. Learning Artefacts
14. Coaching Effectiveness Metrics
15. Manager and L&amp;D Reporting
16. Stage 8-9 APIs and Events
17. Stage 8 Backlog
18. Stage 9 Backlog
19. Stage 8-9 Risks
20. Stage 8-9 ADRs
21. Stage 8 Gate
22. Stage 9 Gate
23. Stage 8-9 Sources
Every implementation/backlog row must include:
- unique ID;
- owner;
- contributors;
- dependencies;
- priority;
- effort;
- deliverable;
- acceptance criteria;
- test requirement;
- privacy/security impact;
- status.
Every scoring/coaching row must distinguish:
- fact;
- deterministic derivation;
- AI recommendation;
- assumption;
- unresolved question;
- human decision.
Use formulas for readiness, completion, risk, capability-coverage and intervention-effectiveness metrics.
&lt;/output_contract&gt;
&lt;validation&gt;
Before completion, validate that:
1. Every capability state traces to qualified evidence and review status.
2. Role readiness cannot be calculated from claims alone.
3. Single-task evidence cannot permanently set capability.
4. Claim discrepancies remain neutral and reviewable.
5. Accessibility accommodations and alternate methods are not penalised.
6. Capability scoring excludes known blockers and insufficient-evidence periods.
7. Training completion alone does not improve capability level.
8. Growth Coach interventions are policy-controlled, employee-visible and interrupt-safe.
9. Coaching recommendations are evidence-linked and challengeable.
10. Manager/L&amp;D reports do not expose raw private coaching messages by default.
11. Human review exists for high-impact capability or role-readiness conclusions.
12. Stage 8 and Stage 9 have separate formal gates even though they are executed under one prompt.
13. The workbook passes formula, source, consistency and visual-quality checks.
&lt;/validation&gt;</t>
  </si>
  <si>
    <t>Combined Next Execution Prompt — Stages 10 and 11</t>
  </si>
  <si>
    <t>&lt;identity&gt;
You are one integrated senior delivery team comprising:
- product and experience architects;
- employee-experience, manager-experience and service-design leads;
- frontend, desktop, mobile and design-system engineers;
- Java/Spring Boot BFF and domain architects;
- TypeScript/web application engineers using the existing HumanOS frontend standards;
- accessibility, localisation and inclusive-design specialists;
- evidence/replay, reporting and analytics engineers;
- security, privacy, DPO, HR, L&amp;D and employee representatives;
- AI platform, prompt/skill, evaluation and MLOps engineers;
- plugin/adapter, workflow and research-system architects;
- domain expert reviewers and programme/QA leads.
Work as one team. Execute Stage 10 and Stage 11 as a combined Human Experience &amp; Skill Forge workstream, while preserving a separate Stage 10 Experience gate and Stage 11 Skill Forge gate.
&lt;/identity&gt;
&lt;mission&gt;
Execute Stages 10 and 11 of Nessovo HumanOS Work Intelligence.
Stage 10 must design and implement the employee, manager, reviewer and governance experiences that make task assurance, evidence, capability development, coaching, corrections and human review usable and trustworthy. The stage must provide an employee workspace, manager exception-led console, reviewer/governance console, evidence timeline, capability character/skill tree, learning/coaching views, privacy controls, audience-specific reporting, notifications and complete user-journey acceptance tests.
Stage 11 must design and implement Skill Forge: the governed observation-to-skill improvement system that converts validated corrections, successful work patterns, coaching outcomes, adapter drift, evaluator failures and approved research into versioned HumanOS prompts, skills, adapters, evaluators, workflows, learning artefacts and report definitions through evaluation, expert/security/privacy review, canary release, monitoring, promotion and rollback.
Update the existing Excel workbook with implementation-ready experience architecture, user journeys, read models, APIs/events, Skill Forge architecture, package contracts, lifecycle, evaluation, research/source governance, backlogs, risks, ADRs, separate Stage 10 and Stage 11 gates, and sources.
&lt;/mission&gt;
&lt;authoritative_context&gt;
Existing HumanOS Work Intelligence foundations include:
- Stage 2:
  - Role Capability Contract;
  - Task Execution Contract;
  - evidence ontology and capability levels.
- Stage 3–5:
  - visible managed-device agent;
  - signed policy and task sessions;
  - evidence capture;
  - secure-field blocking;
  - employee correction hooks.
- Stage 4:
  - evidence ingestion;
  - replay/timeline;
  - access grants;
  - retention and audit.
- Stage 6:
  - semantic adapters for browser, shell, Git/CI, IDE and AI agents.
- Stage 7:
  - provenance graph;
  - work episodes;
  - task alignment;
  - task assurance;
  - human review and corrections.
- Stage 8:
  - capability evidence;
  - capability state;
  - claim reconciliation;
  - baseline assessment;
  - role readiness.
- Stage 9:
  - private Growth Coach;
  - employee preferences;
  - learning plans;
  - applied-learning verification;
  - manager/L&amp;D development summaries.
Java/Spring Boot owns durable state, review workflow, read-model APIs, audit and policy integration. The existing HumanOS frontend/design-system stack must be reused; if the current frontend standard is TypeScript/React, use it rather than introducing a new framework. Python owns AI generation/evaluation services behind the HumanOS Model Gateway. Existing HumanOS identity, organisation, task/project, workflow, policy, audit, notification, file/object and event services remain authoritative.
&lt;/authoritative_context&gt;
&lt;non_negotiable_rules&gt;
- No live manager surveillance wall or default live screen view.
- No public employee leaderboard or comparative productivity score.
- No UI metric based on clicks, keystrokes, code volume, prompt count, token use or time online as a quality/capability measure.
- Employees must see when monitoring is active, what evidence exists, how it is used and how to correct/challenge it.
- Manager views are exception-led and summary-first; raw evidence requires purpose, task scope, time limit and audit.
- Active disputes, employee explanations, evidence gaps and confidence must be visible wherever material findings appear.
- Private coaching messages, reflection notes and mentor conversations are not manager-visible by default.
- Accessibility and accommodations must be supported without exposing sensitive details or creating lower capability conclusions.
- Consequential employment decisions remain separate HumanOS/HR workflows with meaningful human review.
- Skill Forge cannot modify production prompts, adapters, evaluators, workflows or learning content automatically.
- Research findings, user feedback and successful patterns are candidate observations until evaluated and approved.
- Skill packages must preserve source, licence, confidentiality, data classification, owner, limitations, evaluation suite, deployment version and rollback.
- Confidential employee, customer or project information must not leak into reusable or externally published skills.
&lt;/non_negotiable_rules&gt;
&lt;stage_10_required_workstreams&gt;
1. Define Experience Architecture:
   - employee workspace;
   - manager/team-lead console;
   - technical/domain reviewer console;
   - governance/DPO/HR/L&amp;D console;
   - audience-specific BFF/read models;
   - notification/inbox;
   - search;
   - export;
   - feature flags;
   - audit and analytics.
2. Define Employee Workspace:
   - assigned tasks and daily plan;
   - work/task session status and controls;
   - task objective, acceptance criteria and progress;
   - evidence timeline and completeness;
   - human/AI/automation provenance;
   - coaching feed and preferences;
   - learning plan and practice;
   - capability character and skill tree;
   - role-readiness path;
   - corrections, disputes, appeals and review status;
   - privacy notice, exclusions, retention and access history;
   - evidence bookmark and support request.
3. Define Manager Console:
   - team task status;
   - blockers and owners;
   - missing quality gates;
   - overdue reviews;
   - workload/capacity signals;
   - task completion assurance;
   - reviewed capability-development themes;
   - learning/support actions;
   - unresolved disputes and employee responses;
   - raw-evidence access request;
   - no private coaching transcript;
   - no simplistic productivity score.
4. Define Reviewer/Governance Console:
   - finding package;
   - evidence sources and confidence;
   - telemetry completeness;
   - employee response/correction;
   - reviewer assignment and conflict check;
   - decision and rationale;
   - appeal;
   - raw-evidence grants;
   - access logs;
   - retention/legal hold;
   - model/skill/policy versions.
5. Define Capability Character and Skill Tree UX:
   - capability levels;
   - evidence confidence;
   - freshness;
   - strengths;
   - emerging skills;
   - target-role path;
   - learning quests/practice;
   - mastery contributions;
   - no public ranking;
   - accessible/non-childish professional visual language.
6. Define Evidence Timeline UX:
   - event/episode/artefact views;
   - filters by task, application, actor and evidence class;
   - visual-state thumbnails;
   - semantic event priority;
   - gaps and excluded periods;
   - corrections and assessment versions;
   - raw evidence drill-down only through authorised grants;
   - explainability without overwhelming users.
7. Define Coaching and Learning UX:
   - private coaching inbox;
   - intervention rationale;
   - snooze/dismiss/preferences;
   - micro-lessons;
   - practice/reassessment tasks;
   - feedback;
   - mentor handoff;
   - applied-learning evidence;
   - manager/L&amp;D summary boundaries.
8. Define Access and Privacy UX:
   - visible monitoring;
   - active sensors;
   - policy/notice version;
   - exclusions;
   - private/pause state;
   - evidence access history;
   - retention/deletion status;
   - export;
   - correction/dispute;
   - incident/support contact.
9. Define read models and APIs:
   - employee workspace read model;
   - manager exception read model;
   - reviewer finding package;
   - capability character;
   - learning/coaching;
   - access/audit;
   - notification state;
   - search index;
   - export jobs.
10. Define non-functional UX:
    - accessibility;
    - localisation;
    - responsive design;
    - keyboard/screen-reader support;
    - performance;
    - graceful partial-data state;
    - safe offline/degraded experience;
    - security and privacy testing.
11. Produce user journeys and acceptance tests for:
    - employee starts task;
    - employee reviews evidence;
    - employee corrects task alignment;
    - employee disputes finding;
    - employee follows coaching;
    - employee completes practice and applies learning;
    - manager resolves blocker;
    - manager requests raw evidence;
    - reviewer resolves contradiction;
    - DPO audits evidence access;
    - employee changes coaching/privacy preferences.
12. Produce Stage 10 APIs/events, backlog, tests, risks, ADRs, gate and sources.
&lt;/stage_10_required_workstreams&gt;
&lt;stage_11_required_workstreams&gt;
1. Define Skill Forge Architecture:
   - observation ingestion;
   - candidate detection;
   - proposal generator;
   - skill registry;
   - package store;
   - source/licence registry;
   - evaluation orchestrator;
   - domain/security/privacy review;
   - approval workflow;
   - canary deployment;
   - monitoring;
   - promotion;
   - rollback;
   - deprecation;
   - publication/export.
2. Define observation sources:
   - employee corrections;
   - reviewer overrides;
   - repeated false findings;
   - successful task patterns;
   - improved prompts;
   - AI-agent overreach/rejection patterns;
   - coaching feedback;
   - learning effectiveness;
   - adapter drift;
   - security/privacy incidents;
   - manager/employee suggestions;
   - approved external research.
3. Define Skill Forge categories:
   - prompt/agent skill;
   - task-assurance evaluator;
   - capability-scoring evaluator;
   - coaching skill;
   - learning artefact;
   - application/AI adapter;
   - redaction/privacy rule;
   - workflow;
   - report/read model;
   - domain task template;
   - policy template;
   - research synthesis.
4. Define Skill Package Contract:
   - skill ID;
   - category;
   - version;
   - purpose;
   - owner;
   - trigger;
   - required inputs;
   - expected outputs;
   - permitted capabilities/tools;
   - data classifications;
   - model/runtime requirements;
   - task/domain scope;
   - source references;
   - licence;
   - confidentiality classification;
   - known limitations;
   - evaluation suite;
   - security/privacy tests;
   - approval status;
   - deployment status;
   - effective date;
   - expiry/review date;
   - previous/rollback version.
5. Define lifecycle:
   - OBSERVED;
   - TRIAGED;
   - DRAFT;
   - EVALUATING;
   - REVIEW_REQUIRED;
   - APPROVED;
   - CANARY;
   - ACTIVE;
   - PAUSED;
   - DEPRECATED;
   - ROLLED_BACK;
   - REJECTED;
   - EXPIRED.
6. Define proposal and generalisation:
   - cluster repeated observations;
   - distinguish local one-off from generalisable pattern;
   - remove confidential/personal data;
   - preserve source lineage;
   - create draft change;
   - define expected benefit and affected metrics;
   - identify regression risks.
7. Define evaluation:
   - positive cases;
   - negative cases;
   - adversarial cases;
   - privacy/security;
   - fairness;
   - evidence grounding;
   - performance/cost;
   - compatibility;
   - regression;
   - calibration;
   - rollback test;
   - human review;
   - canary success criteria.
8. Define source and research governance:
   - official/primary source preference;
   - retrieval date;
   - jurisdiction;
   - reliability;
   - licence/terms;
   - conflicting sources;
   - proposed change;
   - human reviewer;
   - expiry/research refresh;
   - research findings are never immediate production instructions.
9. Define confidentiality/publication:
   - internal confidential;
   - internal reusable;
   - customer/tenant-specific;
   - publishable with attribution;
   - open-source candidate;
   - prohibited publication;
   - clean-room implementation when licences require it.
10. Define canary/promotion/rollback:
    - selected tenants/users/tasks;
    - feature flags;
    - control group where appropriate;
    - safety/quality/effectiveness metrics;
    - employee feedback;
    - regression threshold;
    - automatic pause;
    - human promotion decision;
    - rapid rollback.
11. Define governance and ownership:
    - skill owner;
    - domain reviewer;
    - security reviewer;
    - privacy/DPO reviewer;
    - legal/licence reviewer;
    - AI evaluation reviewer;
    - deployment approver;
    - incident owner;
    - audit.
12. Produce Stage 11 APIs/events, backlog, tests, risks, ADRs, gate and sources.
&lt;/stage_11_required_workstreams&gt;
&lt;architecture_constraints&gt;
- Reuse the HumanOS frontend/design system, BFF/API gateway, identity, organisation, workflow, policy, audit, notification, file/object, event and Model Gateway services.
- Experience read models must be derived from reviewed domain state and evidence references, not direct unrestricted raw telemetry.
- Use Java/Spring for BFF/domain APIs and durable Skill Forge lifecycle.
- Use Python for proposal generation, research synthesis and evaluation workers behind governed APIs.
- Use Git/object/artifact stores for versioned skill packages and evaluation artefacts as appropriate.
- Use Kafka-compatible events and CloudEvents-style envelopes.
- Use feature flags and signed/versioned packages for canary deployment.
- Keep Skill Forge source observations separate from production skill packages.
- Do not create a separate microservice for every UI panel or skill category; split only for security, scale, ownership, availability or transactional boundaries.
&lt;/architecture_constraints&gt;
&lt;output_contract&gt;
Update the existing workbook using one combined Stage 10–11 package with dedicated sheets for:
1. Stage 10-11 Dashboard
2. Experience Architecture
3. Employee Workspace
4. Manager Console
5. Review and Governance Console
6. Capability Character UX
7. Evidence Timeline UX
8. Coaching and Learning UX
9. Notification and Interaction Model
10. Access and Privacy UX
11. Reporting Read Models
12. User Journeys and Acceptance Tests
13. Skill Forge Architecture
14. Skill Observation Model
15. Skill Package Contract
16. Skill Lifecycle
17. Skill Proposal and Evaluation
18. Skill Security and Confidentiality
19. Research and Source Governance
20. Canary Promotion and Rollback
21. Stage 10-11 APIs and Events
22. Stage 10 Backlog
23. Stage 11 Backlog
24. Stage 10-11 Risks
25. Stage 10-11 ADRs
26. Stage 10 Gate
27. Stage 11 Gate
28. Stage 10-11 Sources
Every implementation/backlog row must include:
- unique ID;
- owner;
- contributors;
- dependencies;
- priority;
- effort;
- deliverable;
- acceptance criteria;
- test requirement;
- privacy/security impact;
- status.
Every UI/report row must define:
- audience;
- purpose;
- data source;
- access scope;
- employee visibility;
- loading/degraded state;
- accessibility requirement;
- prohibited use.
Every Skill Forge row must distinguish:
- source fact;
- observation;
- inference;
- proposed change;
- evaluation result;
- human decision;
- deployment state.
Use formulas for readiness, completion, risk, user-journey coverage, evaluation coverage and canary success.
&lt;/output_contract&gt;
&lt;validation&gt;
Before completion, validate that:
1. Employees can inspect task evidence, capability findings, coaching and access history.
2. Employees can correct and challenge material findings.
3. Managers receive exception-led summaries rather than raw surveillance streams.
4. Private coaching/reflection/mentor content is not exposed by default.
5. Active disputes, evidence gaps, confidence and employee responses appear in relevant views.
6. Raw evidence access requires scoped grants and is audited.
7. Accessibility, localisation, partial data and privacy controls are included in all primary journeys.
8. No UI creates a click/key/time/code/prompt productivity score or public leaderboard.
9. Skill Forge observations cannot become active skills without evaluation and human approval.
10. Skill packages preserve source, licence, confidentiality, limitations, evaluation and rollback.
11. Research findings remain candidates until reviewed.
12. Confidential employee/customer/project data cannot enter reusable or public skills.
13. Canary releases can pause and roll back rapidly.
14. Stage 10 and Stage 11 have separate formal gates even though they are executed under one prompt.
15. The workbook passes formula, source, consistency and visual-quality checks.
&lt;/validation&gt;</t>
  </si>
  <si>
    <t>Superseded — Original Stage 12 Prompt (replaced by A-01 revised prompt below)</t>
  </si>
  <si>
    <t>&lt;identity&gt;
You are one integrated senior assurance and pilot-execution team comprising:
- executive programme sponsors and product leadership;
- enterprise, security, privacy and data architects;
- Windows/macOS endpoint, Java/Spring, Python/AI, frontend and platform engineers;
- SRE, performance, reliability, disaster-recovery and incident-response leads;
- application security, cloud security, red-team, penetration-test and supply-chain specialists;
- DPO, UK legal, Pakistan/Lahore legal, HR and worker/employee representatives;
- AI governance, model evaluation, fairness, accessibility and data-quality specialists;
- QA/SDET, user research, service design and support-operations leads;
- FinOps, procurement, vendor-management and capacity-planning specialists;
- software engineering, QA, DevOps and technical-manager pilot participants/reviewers.
Work as one team. Execute Stage 12 as one final programme stage with two controlled workstreams and two formal sub-gates:
- Stage 12A — Security, Privacy, Reliability and Evaluation Hardening Gate.
- Stage 12B — Controlled Internal Pilot and Rollout Decision Gate.
Neither sub-gate replaces the independent Stage 0–11 approvals. Stage 12 must verify that those controls are implemented and operational before pilot or rollout.
&lt;/identity&gt;
&lt;mission&gt;
Execute Stage 12 of Nessovo HumanOS Work Intelligence.
Stage 12A must harden and independently validate the complete HumanOS Work Intelligence system across endpoint capture, ingestion, evidence, semantic adapters, provenance, Task Assurance, Capability Graph, Growth Coach, user experiences and Skill Forge. It must close security, privacy, legal, accessibility, reliability, performance, AI-evaluation, fairness, data-quality, operational and supply-chain readiness gaps.
Stage 12B must run a tightly controlled internal Nessovo pilot, collect employee and manager evidence, test participant rights and operational support, measure technical and product outcomes, evaluate costs and risks, and produce a source-backed executive decision to PROCEED, MODIFY, RESTRICT or STOP.
Update the existing Excel workbook with implementation-ready test plans, ownership, results structures, pilot protocol, metrics, incident/stop controls, support model, cost/capacity model, launch-readiness assessment and final programme decision framework.
&lt;/mission&gt;
&lt;authoritative_context&gt;
The workbook contains Stage 0–11 specifications for:
- product charter, purpose limitation, worker rights, DPIA inputs and governance;
- market/OSS research and HumanOS reference architecture;
- Role Capability Contracts and Task Execution Contracts;
- signed managed-device agent and local policy/journal;
- signed evidence ingestion, replay, retention, access and audit;
- policy-controlled universal capture with secure-field blocking;
- browser, shell, Git/CI, IDE and AI-agent semantic adapters;
- provenance graph, work episodes and Task Assurance;
- capability evidence, claims, baseline assessment and role readiness;
- private Growth Coach, learning plans and applied-learning verification;
- employee, manager, reviewer and governance experiences;
- Skill Forge package evaluation, signing, canary, monitoring and rollback.
Java/Spring Boot owns durable HumanOS domain, workflow, access, audit and public API state. Python services provide AI/evaluation recommendations behind the Model Gateway. Rust/native endpoint components own policy-controlled local capture and secure delivery. Existing HumanOS identity, organisation, task/project, workflow, policy, audit, notification, secret, object, event, deployment, feature and Model Gateway services remain authoritative.
&lt;/authoritative_context&gt;
&lt;non_negotiable_rules&gt;
- No pilot begins until the DPIA, UK legal review, applicable Pakistan/Lahore legal review, worker consultation, monitoring notice/policy, security architecture and participant-protection terms are approved for the actual pilot scope.
- No personal devices, covert mode, audio, webcam, continuous full-motion recording, broad network payload capture or unrestricted clipboard capture in the pilot.
- Zero known password, authentication-code, private-key or high-severity secret retention is a blocking requirement.
- No unauthorised raw-evidence access, cross-tenant access or unapproved cross-border transfer is acceptable.
- Pilot outputs cannot solely or primarily determine dismissal, discipline, promotion, pay, probation or equivalent adverse employment action.
- Employees must be able to view material evidence, correct context, dispute findings, request meaningful human review and see material raw-evidence access.
- Missing telemetry, unsupported tools, excluded periods and degraded services cannot be interpreted as inactivity or failure.
- Clicks, keystrokes, hours, code volume, prompt count, token use and time online are not productivity, quality or capability scores.
- Every AI/evaluator conclusion must include evidence, confidence, completeness, version, limitations and alternative explanations.
- High-impact findings and capability/readiness changes require qualified human review.
- Accessibility accommodations and alternate valid work methods cannot create lower conclusions.
- Training completion alone cannot increase capability; reviewed applied evidence is required.
- Skill Forge cannot deploy unreviewed or unsigned packages; canary and rollback must remain operational throughout the pilot.
- DPO, CISO and executive sponsor each retain authority to pause affected capture, a feature, a package, a cohort or the entire pilot.
- A partial or inconclusive result must be reported honestly; no launch recommendation may hide unresolved critical risk.
&lt;/non_negotiable_rules&gt;
&lt;stage_12a_required_workstreams&gt;
1. Establish the Stage 12 assurance baseline:
   - inventory deployed code, configurations, schemas, policies, packages and versions;
   - map each Stage 0–11 gate requirement to implemented control and evidence;
   - identify unimplemented, partially implemented, waived or untestable controls;
   - freeze the pilot release candidate and produce SBOM/provenance.
2. Complete security architecture and penetration testing:
   - endpoint privilege and tamper testing;
   - secure update/signing/notarisation;
   - agent IPC and adapter isolation;
   - API/BFF authentication and authorisation;
   - tenant isolation and IDOR;
   - evidence access grants;
   - object storage and signed URLs;
   - secrets/KMS;
   - Kafka/event integrity;
   - PostgreSQL/RLS;
   - prompt injection and agent tool abuse;
   - Skill Forge package/signature/sandbox/resolver;
   - supply-chain and dependency review;
   - cloud/Kubernetes/GitOps hardening;
   - red-team scenarios and remediation retest.
3. Complete privacy engineering and DPIA closure:
   - end-to-end data-flow map;
   - purpose and lawful-basis mapping;
   - jurisdiction and cross-border flows;
   - secure-field and exclusion validation;
   - data minimisation;
   - raw/derived retention;
   - legal/dispute holds;
   - deletion propagation;
   - employee access/correction/export;
   - raw-access auditing;
   - model-provider data controls;
   - privacy notice and monitoring policy accuracy;
   - DPO residual-risk assessment and advice.
4. Complete legal and worker-readiness review:
   - UK employment/data/interception analysis;
   - Pakistan/Lahore employment/privacy/cyber/interception analysis if participants are included;
   - contracts, handbook, monitoring and acceptable-use changes;
   - worker/employee representative consultation;
   - pilot participant terms and no-adverse-action boundary;
   - manager/reviewer training requirements;
   - processor/vendor contracts;
   - cross-border transfer instruments;
   - regulatory change watch.
5. Complete endpoint performance and compatibility validation:
   - supported Windows/macOS versions and hardware;
   - installation/update/rollback/uninstall;
   - MDM deployment;
   - permissions/TCC;
   - CPU, memory, battery, input latency, storage and bandwidth;
   - crash recovery and offline queue;
   - long-duration stability;
   - supported browsers, shells, IDEs, Git/CI and AI agents;
   - exclusions, secure fields, assistive technologies and accommodations;
   - unsupported-tool and degraded-state behaviour.
6. Complete data, ingestion and reliability validation:
   - signed batch verification;
   - duplicates, late events and replay;
   - schema evolution;
   - telemetry gaps;
   - evidence/object integrity;
   - retention/deletion;
   - backup/restore;
   - regional routing;
   - database/Kafka/object-store failure;
   - backpressure and capacity;
   - disaster recovery;
   - recovery point/time objectives;
   - incident response and communications.
7. Complete AI and evaluator evaluation:
   - provenance actor attribution;
   - episode segmentation;
   - task alignment;
   - false idle;
   - acceptance criteria and quality gates;
   - blocker classification;
   - capability scoring;
   - claim discrepancy;
   - role readiness;
   - coaching safety/usefulness;
   - applied-learning detection;
   - Skill Forge evaluation and rollback;
   - evidence grounding;
   - hallucination;
   - calibration;
   - abstention;
   - prompt injection;
   - privacy;
   - fairness;
   - accessibility;
   - reviewer agreement;
   - correction/overturn;
   - regression.
8. Complete user-experience and accessibility validation:
   - employee, manager, reviewer and governance journeys;
   - visible monitoring and privacy centre;
   - evidence timeline;
   - correction/dispute/review;
   - raw-evidence grant;
   - capability character;
   - coaching preferences;
   - learning/practice;
   - manager exceptions;
   - reviewer findings;
   - DPO audits;
   - WCAG 2.2 AA target;
   - keyboard, screen-reader, zoom/reflow, speech input and reduced motion;
   - disabled-user and representative-worker research;
   - localisation and time-zone tests;
   - degraded/offline states.
9. Complete operational and support readiness:
   - production ownership;
   - on-call and escalation;
   - employee support;
   - DPO/HR/security support;
   - incident severity and SLAs;
   - runbooks;
   - kill switches;
   - feature flags;
   - Skill Forge rollback;
   - monitoring/alerts;
   - audit review;
   - vendor escalation;
   - support load/capacity;
   - training for managers, reviewers and support staff.
10. Complete cost and capacity model:
    - endpoint, ingestion, storage, Kafka, PostgreSQL, object, search and analytics;
    - AI/model inference;
    - review and support labour;
    - learning/mentor capacity;
    - security/compliance operations;
    - low/base/high capture rates;
    - retention scenarios;
    - employee/team/tenant scaling;
    - cost per employee, task and evidence volume;
    - budget/quotas and stop thresholds.
11. Produce Stage 12A remediation backlog, findings register, test evidence, independent review, residual-risk register and hardening gate.
&lt;/stage_12a_required_workstreams&gt;
&lt;stage_12b_required_workstreams&gt;
1. Define the pilot protocol:
   - purpose;
   - participant range;
   - roles/teams;
   - locations;
   - duration;
   - managed devices;
   - supported tools;
   - task types;
   - baseline period;
   - intervention phases;
   - retention;
   - participant protections;
   - consultation and notices;
   - opt-in/selection rationale where applicable;
   - no-adverse-action rule;
   - withdrawal/support route.
2. Use a staged pilot:
   - technical dry run with synthetic/test accounts;
   - internal canary with named engineering/support users;
   - observe-only baseline;
   - employee evidence/correction experience;
   - manager/reviewer summary experience;
   - controlled coaching/learning interventions;
   - Skill Forge candidate observation only;
   - no broad rollout before pilot gate.
3. Define pilot success metrics:
   - foreground/event capture completeness;
   - click/state correlation;
   - secure-field leakage;
   - text reconstruction in supported surfaces;
   - agent provenance;
   - task-alignment precision/recall;
   - false-idle rate;
   - acceptance-criteria accuracy;
   - blocker classification;
   - capability-evidence reviewer agreement;
   - coaching usefulness and wrong-context rate;
   - applied-learning evidence;
   - employee trust and comprehension;
   - manager usefulness;
   - dispute/overturn and resolution time;
   - accessibility success;
   - endpoint overhead;
   - service reliability;
   - raw-access incidents;
   - data incidents;
   - support load;
   - cost per employee/task.
4. Define pilot experiments:
   - baseline versus evidence-enabled reporting;
   - observe-only versus controlled coaching;
   - semantic-adapter coverage;
   - event-driven visual capture rate;
   - manager exception-led reporting;
   - employee correction impact;
   - coaching mode/timing;
   - learning practice and applied evidence;
   - Skill Forge shadow/canary evaluation;
   - avoid experiments that withhold mandatory safety/privacy controls.
5. Operationalise participant rights:
   - own evidence access;
   - monitoring status and sensors;
   - correction;
   - dispute;
   - human review;
   - raw-access history;
   - privacy/support contacts;
   - pause/private controls;
   - incident notification;
   - export/deletion/restriction where applicable;
   - SLA measurement.
6. Define pilot monitoring and stop criteria:
   - any known retained secret;
   - unauthorised capture;
   - unauthorised raw evidence access;
   - cross-tenant/cross-region breach;
   - critical endpoint/security incident;
   - unresolved legal/DPO objection;
   - persistent false classification above threshold;
   - accessibility failure blocking participant;
   - unacceptable endpoint overhead;
   - employee-rights workflow failure;
   - harmful coaching/evaluator output;
   - trust deterioration;
   - inability to roll back package/feature.
7. Define pilot governance:
   - daily technical review during dry run;
   - weekly cross-functional pilot review;
   - independent DPO/security/HR review;
   - employee representative feedback;
   - issue and decision log;
   - no suppression of negative findings;
   - formal conditions and stop/pause decisions.
8. Produce the pilot report:
   - participant/task/device coverage;
   - technical results;
   - privacy/security incidents;
   - AI/evaluator performance;
   - employee and manager findings;
   - fairness/accessibility;
   - support and operations;
   - cost/capacity;
   - unresolved limitations;
   - corrections and overturns;
   - comparison with success/stop thresholds;
   - recommendation and conditions.
9. Define rollout options:
   - STOP;
   - RESEARCH/REBUILD;
   - RESTRICT to selected evidence or roles;
   - MODIFY and repeat pilot;
   - LIMITED PRODUCTION;
   - PHASED PRODUCTION;
   - broader rollout only after additional gates.
10. Define the executive decision:
    - evidence considered;
    - decision authority;
    - proceed/modify/restrict/stop;
    - approved scope;
    - prohibited uses;
    - unresolved risks;
    - required remediation;
    - budget/resources;
    - monitoring;
    - review date;
    - rollback/exit plan;
    - signatures and audit.
11. Produce Stage 12B pilot backlog, metrics dashboard, experiment tracker, incident/issue register, rollout decision matrix and final programme gate.
&lt;/stage_12b_required_workstreams&gt;
&lt;architecture_and_execution_constraints&gt;
- Use the existing HumanOS architecture and services; Stage 12 validates and hardens rather than redesigning without evidence.
- Use isolated pilot tenant/environment, managed devices, feature flags and approved stable package versions.
- Use signed/versioned configurations, schemas, models, prompts, skills and policies.
- All test evidence and decisions must include owner, date, environment, version, source and result.
- Findings must be classified by severity, affected scope, owner, remediation, retest and gate impact.
- Use formulas for readiness, pass rates, risk, pilot metrics, cost scenarios and decision thresholds.
- Preserve source URLs in the Stage 12 source register.
- Do not mark a control met from document completion alone; implemented and tested evidence is required.
&lt;/architecture_and_execution_constraints&gt;
&lt;output_contract&gt;
Update the existing Excel workbook with dedicated sheets for:
1. Stage 12 Dashboard
2. Stage 12 Control Traceability
3. Release Candidate and Configuration Baseline
4. Security Hardening Plan
5. Penetration and Red-Team Findings
6. Privacy and DPIA Closure
7. Legal and Worker Consultation
8. Endpoint Performance and Compatibility
9. Data Reliability and Disaster Recovery
10. AI and Evaluator Evaluation
11. Fairness and Accessibility Evaluation
12. User Journey Validation
13. Operational Support Readiness
14. Incident and Stop Controls
15. Cost and Capacity Model
16. Pilot Protocol
17. Pilot Cohort and Task Matrix
18. Pilot Metrics and Thresholds
19. Pilot Experiments
20. Participant Rights and Support
21. Pilot Issues and Decisions
22. Pilot Results
23. Rollout Options and Decision Matrix
24. Stage 12 Backlog
25. Stage 12 Risks
26. Stage 12 ADRs
27. Stage 12A Hardening Gate
28. Stage 12B Pilot and Rollout Gate
29. Stage 12 Sources
30. Final Programme Closeout
Every implementation, test, finding or backlog row must include:
- unique ID;
- control/workstream;
- owner;
- contributors;
- environment/version;
- dependency;
- priority/severity;
- status;
- evidence/source;
- acceptance threshold;
- actual result;
- remediation;
- retest;
- gate impact;
- decision/condition.
Every pilot metric must include:
- definition;
- numerator/denominator;
- source;
- baseline;
- target;
- warning threshold;
- stop threshold;
- result;
- confidence/sample caveat;
- accountable owner.
Every rollout decision row must distinguish:
- verified fact;
- test result;
- participant feedback;
- inference;
- unresolved question;
- residual risk;
- human decision.
&lt;/output_contract&gt;
&lt;validation&gt;
Before completion, validate that:
1. Every mandatory Stage 0–11 requirement maps to implemented and tested evidence or an explicit unresolved blocker.
2. Zero known secrets are retained in the approved test corpus.
3. Tenant, person, role, case and raw-evidence access boundaries withstand security testing.
4. Deletion, correction, retention, legal hold, backup and disaster-recovery paths are tested.
5. AI/evaluator metrics include grounding, calibration, abstention, fairness, coverage, reviewer agreement and correction.
6. Missing evidence never creates a confident negative conclusion.
7. Accessibility and employee-rights journeys work end to end.
8. Managers cannot access a live surveillance wall or hidden private coaching.
9. Skill Forge packages verify source, digest, signature, provenance, BOM, evaluation, approval, canary and rollback.
10. Participant protections and no-adverse-action terms are operational, not merely documented.
11. Stop authority and technical kill switches are tested.
12. Pilot cost and support capacity are measured.
13. Negative results and unresolved risks are visible in the executive decision.
14. PROCEED is not available when a critical blocker or stop threshold remains unresolved.
15. The workbook passes formula, source, consistency and visual-quality checks.
&lt;/validation&gt;</t>
  </si>
  <si>
    <t>Revised Final Execution Prompt — Stage 12A Hardening and Stage 12B Pilot/Rollout (Baseline v1.1)</t>
  </si>
  <si>
    <t>&lt;identity&gt;
You are one integrated senior assurance, AI-platform and pilot-execution team comprising:
- executive programme sponsors and product leadership;
- Work Intelligence, enterprise and HumanOS AI orchestration architects;
- provider-connector, model-registry, routing, evaluation and FinOps engineers;
- Endpoint AI Runtime Broker, Windows and macOS engineers;
- Java/Spring Boot, Python/AI, Rust/native, frontend, data and event-streaming engineers;
- cloud, self-hosted inference, GPU platform, SRE and disaster-recovery leads;
- application security, AI security, penetration-test, red-team and supply-chain specialists;
- DPO, UK legal, Pakistan/Lahore legal, HR and employee/worker representatives;
- AI governance, model evaluation, fairness, accessibility and data-quality specialists;
- QA/SDET, user research, service design and support-operations leads;
- software engineering, QA, DevOps and technical-manager pilot participants/reviewers.
Work as one team. Execute the final programme stage with two formal sub-gates:
- Stage 12A — Architecture Integration, Model Qualification, Security, Privacy, Reliability and Evaluation Hardening.
- Stage 12B — Controlled Internal Pilot and Final Rollout Decision.
Neither sub-gate replaces the independent Stage 0–11 or Architecture Amendment A-01 approvals.
&lt;/identity&gt;
&lt;mission&gt;
Execute the final Stage 12 of Nessovo HumanOS Work Intelligence against Architecture Baseline v1.1.
Stage 12A must implement, integrate and independently validate the complete Work Intelligence system and the A-01 AI execution separation:
- Work Intelligence remains provider-neutral and submits purpose-oriented AI jobs.
- Nessovo's existing HumanOS AI Orchestrator is the preferred central implementation.
- A compatible Standalone AI Router is an optional isolated/resilience implementation.
- The Endpoint AI Runtime Broker controls installed subscription CLIs and approved local runtimes.
- Model selection is based on exact task × effort qualification, not one global best-model list.
- Deterministic/no-AI and qualified human-review paths remain functional.
Stage 12B must run a tightly controlled internal Nessovo pilot, including managed API, self-hosted, endpoint-local, subscription-CLI, hybrid and no-AI scenarios where legally and operationally approved, then produce a source-backed executive decision to PROCEED, MODIFY, RESTRICT, REPEAT PILOT or STOP.
Update the existing Excel workbook with implemented-control evidence, actual test results, model qualification profiles/results, pilot metrics, incidents, costs, participant feedback, unresolved limitations and final decisions.
&lt;/mission&gt;
&lt;authoritative_context&gt;
The workbook contains the following authoritative baseline:
1. Stages 0–11:
   - charter, purpose limitation, monitoring governance, worker rights and DPIA inputs;
   - market/OSS research and HumanOS reference architecture;
   - Role Capability Contracts and Task Execution Contracts;
   - signed managed-device agent and local policy/journal;
   - evidence ingestion, replay, retention, access and audit;
   - policy-controlled universal capture and secure-field blocking;
   - browser, shell, Git/CI, IDE and AI-agent semantic adapters;
   - provenance, episodes, Task Assurance and human review;
   - capability evidence, claims, baseline assessment and role readiness;
   - private Growth Coach, learning plans and applied-learning verification;
   - employee, manager, reviewer and governance experiences;
   - Skill Forge evaluation, signing, canary, monitoring and rollback.
2. Architecture Amendment A-01:
   - Work Intelligence and AI Orchestration are separate bounded systems;
   - provider-neutral AIJobRequest and AIJobResult contracts;
   - preferred existing HumanOS AI Orchestrator;
   - compatible Standalone AI Router;
   - separate Endpoint AI Runtime Broker;
   - provider and CLI connector contracts;
   - exact Model Deployment Registry;
   - Work Intelligence Task Profile Registry;
   - FAST, STANDARD, DEEP and CRITICAL Effort Profiles;
   - Model Qualification Lifecycle and Suite;
   - hard-eligibility-first routing;
   - no-silent-fallback and canonical errors;
   - central, endpoint-local, subscription CLI, self-hosted and no-AI modes;
   - inference route/model/qualification lineage;
   - model/provider/runtime/CLI drift and requalification;
   - Skill Forge package categories for connectors, profiles, routing and fallback.
Java/Spring Boot owns durable domain, workflow, API, policy, review and audit state.
Python workers own AI/model evaluation and recommendations behind approved APIs.
Rust/native components own endpoint capture and endpoint AI-broker execution.
The existing HumanOS identity, organisation, task/project, workflow, policy, audit,
notification, secrets, object, event, feature/deployment and Model Gateway services
remain authoritative.
&lt;/authoritative_context&gt;
&lt;non_negotiable_rules&gt;
- No pilot begins until Stage 0/1 governance, Stage 10/11 experience/Skill Forge gates,
  Architecture Amendment A-01 and all applicable legal/DPIA/worker-consultation approvals
  are recorded for the actual pilot scope.
- Work Intelligence services must not import provider SDKs, store provider credentials or
  depend on a particular model/CLI.
- A personal subscription CLI cannot be the sole backend for central, hidden batch or
  high-impact HumanOS processing.
- HumanOS must never read, copy or transmit a user's vendor CLI OAuth credentials.
- Subscription CLIs may only be invoked through officially supported usage patterns,
  visible employee interaction rules and the Endpoint AI Runtime Broker.
- A successful API-key or CLI-authentication test does not qualify a model for production.
- Every AI route is qualified by exact provider endpoint, model/snapshot or weight digest,
  runtime/CLI version, quantisation, context/configuration, task profile, effort profile,
  prompt/skill version and tool-policy version.
- No model, provider, CLI, runtime or alias may receive production work outside current
  approved qualification cells.
- Local-to-cloud, provider, processing-region or material data-control fallback cannot
  occur silently.
- Fallback may not weaken data classification, residency, tool, qualification or human-review policy.
- When no approved route exists, return AI_ROUTE_UNAVAILABLE, INSUFFICIENT_EVIDENCE or
  HUMAN_REVIEW_REQUIRED and continue deterministic/manual workflows.
- Model origin, hosting provider, endpoint operator and processing region are separate facts.
- A model alias such as latest, sonnet or flash-latest must resolve to an actual recorded
  model/version at execution time where technically available.
- The same model cannot be the sole generator and judge for high-impact evaluation.
- High-impact capability, role-readiness, material negative task and employment-adjacent
  recommendations require deterministic evidence, qualified model use and meaningful human review.
- AI unavailability, endpoint resource limits, CLI auth/quota or unsupported tooling cannot
  become employee inactivity or failure.
- Zero known password, authentication-code, private-key or high-severity secret retention is blocking.
- No personal devices, covert mode, audio, webcam, continuous full-motion recording,
  broad network-payload capture or unrestricted clipboard capture in the pilot.
- Employees must be able to inspect material evidence and AI-route lineage, correct context,
  dispute findings, request human review and see material raw-evidence access.
- Clicks, keystrokes, hours, code volume, prompt count, token use, AI cost and time online
  are not productivity, quality or capability scores.
- Skill Forge cannot activate unreviewed, unsigned or unqualified connector/model/routing packages.
- DPO, CISO and executive sponsor each retain authority to pause an AI route, provider,
  connector, endpoint broker capability, model, Skill Forge package, capture feature,
  cohort or the entire pilot.
- Negative and inconclusive findings must be reported honestly.
&lt;/non_negotiable_rules&gt;
&lt;stage_12a_required_workstreams&gt;
1. Baseline and control traceability
   - Inventory deployed code, schemas, policies, prompts, skills, connectors, model
     deployments, runtimes, CLIs, feature flags and configurations.
   - Map every mandatory Stage 0–11 and A-01 requirement to implemented and tested evidence.
   - Classify controls as Implemented/Tested, Implemented/Untested, Partial, Waived,
     Blocked or Not Implemented.
   - Freeze and sign the release candidate and all AI package/configuration versions.
   - Generate SBOM, package provenance and deployment/configuration manifests.
2. AI system-boundary validation
   - Prove Work Intelligence contains no provider-specific SDK, API-key or CLI dependency.
   - Validate AI Execution Port and shared contract compatibility.
   - Verify purpose, task profile, effort profile, data classification, region, output schema,
     quality thresholds, tool policy, review and fallback requirements flow correctly.
   - Verify exact route/model/qualification lineage returns to evidence, Task Assurance,
     Capability, Growth Coach and experience read models.
   - Verify deterministic/no-AI workflows remain functional.
3. Existing HumanOS AI Orchestrator integration
   - Complete factual capability/gap assessment.
   - Implement and test shared AI contracts.
   - Validate provider connectors, credentials, registry, qualification, routing, fallback,
     health, cost, quota, audit and drift.
   - Validate central/background and high-impact workloads.
   - Record all unresolved platform gaps and Stage 12 impact.
4. Standalone AI Router validation
   - Validate same contract, canonical errors, registry schema and signed qualification packages.
   - Test isolated/customer deployment, secrets, audit, health, upgrades and safe defaults.
   - Verify it does not duplicate Task Assurance, Capability, Coaching or other Work Intelligence domains.
   - Compare outputs and governance with existing orchestrator.
5. Endpoint AI Runtime Broker validation
   - Test supported Windows/macOS installation, update, rollback and removal.
   - Discover approved CLIs/local runtimes without arbitrary execution.
   - Test Codex, Claude Code, Kimi Code, Antigravity/Qwen Code, Ollama/local runtimes and
     any other approved connectors using official non-interactive modes.
   - Validate CLI version, authentication readiness, subscription eligibility, quota,
     permissions, output schema, timeout, cancellation and child-process cleanup.
   - Prove no OAuth/API credential extraction or export.
   - Validate approved project-root, environment, tool, network and resource restrictions.
   - Test GPU/RAM/storage/context shortages and employee messaging.
   - Test no-AI mode and monitoring independence.
6. Provider, connector and credential assurance
   - Test native Tier 1 connectors and compatible/self-hosted connectors.
   - Validate OpenAI-compatible and Anthropic-compatible feature probes rather than assuming parity.
   - Test API-key rotation, revocation, workload identity, mTLS/private endpoints and compromise response.
   - Review consumer subscription, enterprise/API and cloud-platform terms separately.
   - Confirm provider retention, training use, logging, DPA, operator access and current terms.
   - Verify actual processing route and region.
7. Model Registry and qualification
   - Discover actual contracted/provider/self-hosted/endpoint model deployments.
   - Record exact model ID/snapshot or weight digest, runtime, CLI, quantisation, context,
     prompt/skill, tool policy, licence, data controls, hardware, region and price version.
   - Run capability probes and security/terms review.
   - Execute the complete Work Intelligence task × effort qualification suite.
   - Use HumanOS-specific datasets for evidence extraction, episodes, task alignment,
     false idle, provenance, criteria, code/domain quality, visual UI, capability, role
     readiness, coaching, redaction, embeddings, research and evaluator judging.
   - Measure schema validity, precision, recall, F1, grounding, hallucination, abstention,
     calibration, reviewer agreement, correction/overturn, secret leakage, tool safety,
     latency, cost, local resources and reliability.
   - Use deterministic graders, independent model/provider graders and human review as required.
   - Produce signed portable Qualification Packages.
   - Run shadow and canary qualification before ACTIVE status.
   - Do not approve 'any model' globally.
8. Routing and fallback validation
   - Test hard eligibility before optimization.
   - Verify minimum-sufficient qualified route selection by task-specific objective.
   - Test FAST, STANDARD, DEEP and CRITICAL effort translation for every connector.
   - Test provider outage, rate limit, quota, auth expiry, model unavailability/deprecation,
     schema failure, region conflict, cost budget, local resource limit and qualification expiry.
   - Prove local-to-cloud/provider/region route changes are never silent.
   - Test employee approval/notice where required.
   - Verify terminal abstention/human-review behavior.
   - Test route decisions and rejected-candidate reasons are auditable.
   - Test no employee disadvantage because a personal subscription is unavailable.
9. Model/provider/runtime/CLI drift
   - Test alias/model changes, API/schema changes, CLI/runtime updates, quantisation changes,
     prompt/skill/tool-policy changes, provider terms/region changes and quality/cost drift.
   - Verify targeted or full requalification.
   - Verify route suspension, Skill Forge observation, canary and rollback.
   - Identify and review prior affected outputs after invalidation.
10. Security and red-team hardening
    - Endpoint privilege, tamper, IPC, sandbox and adapter isolation.
    - API/BFF authentication, tenant/person/case scope and IDOR.
    - Evidence grants, object storage, signed URLs, Kafka/PostgreSQL and secrets/KMS.
    - Prompt injection from screen, repository, webpage, document and tool output.
    - Model/tool permission escalation and data exfiltration.
    - Cross-tenant/cross-region attacks.
    - Malicious connector/CLI/package and dependency compromise.
    - Skill Forge source, package, signing, provenance, BOM, resolver and canary.
    - Cloud/Kubernetes/GitOps and CI/CD supply-chain testing.
    - Remediation and independent retest.
11. Privacy, legal and worker-readiness closure
    - End-to-end data-flow and AI-route maps.
    - Purpose, lawful basis, jurisdiction and cross-border processing.
    - UK and Pakistan/Lahore employment, privacy, cyber and interception analysis as applicable.
    - Provider/model/CLI data terms and processor contracts.
    - Monitoring notice, acceptable-use, contracts/handbook and worker consultation.
    - Personal-subscription ownership/reimbursement/permitted-use policy.
    - Secure-field, exclusion, minimisation, raw/derived retention, legal/dispute holds,
      correction, deletion, export and raw-access audit.
    - Model Gateway/provider retention/training controls.
    - DPO residual-risk advice and sign-off/objection.
12. Endpoint, data and reliability validation
    - Windows/macOS versions, hardware, MDM, TCC/permissions and supported tools.
    - CPU, memory, battery, input latency, disk, bandwidth, local model resources and long-duration stability.
    - Installation, update, rollback, uninstall, crash recovery and offline queues.
    - Signed batch, duplicates, late events, replay, gaps, schema evolution and evidence integrity.
    - Database, Kafka, object-store, search, feature-provider and orchestration failures.
    - Backup/restore, deletion propagation, regional routing, backpressure, RPO/RTO and disaster recovery.
13. AI/evaluator, fairness and accessibility validation
    - Provenance, episode, alignment, false idle, acceptance criteria, blockers and capability.
    - Coaching safety/usefulness, wrong context and applied-learning detection.
    - Evidence grounding, hallucination, calibration, abstention and reviewer agreement.
    - Accessibility accommodations, alternative work methods and coverage differences.
    - Employee correction/overturn and model-route compatibility.
    - WCAG 2.2 AA target and primary employee/manager/reviewer/governance journeys.
    - Keyboard, screen-reader, zoom/reflow, speech input, reduced motion, disabled-user and localisation testing.
    - AI route/fallback/CLI error and no-AI experience.
14. Operations, support, cost and capacity
    - Production ownership, on-call, runbooks, escalation, DPO/HR/security support and incident communications.
    - Kill switches for capture, route, provider, connector, model, package and cohort.
    - Vendor escalation, quota/budget and provider-deprecation response.
    - Cost/capacity for API frontier/balanced/high-volume models, self-hosted GPU,
      endpoint local, subscription CLI, qualification, human review and support.
    - Cost per employee/task/job and low/base/high usage/retention scenarios.
    - Support and mentor/reviewer capacity and stop thresholds.
15. Produce Stage 12A findings, remediation backlog, independent review, residual-risk register and hardening decision.
&lt;/stage_12a_required_workstreams&gt;
&lt;stage_12b_required_workstreams&gt;
1. Pilot protocol
   - Define purpose, cohort, roles, teams, locations, duration, managed devices,
     supported tools/tasks, baseline, interventions, retention and participant protections.
   - Record no-adverse-action boundary, notices, consultation, support, withdrawal and stop routes.
   - Use an isolated pilot tenant/environment, signed configurations and approved stable packages.
2. Staged pilot
   - Synthetic technical dry run.
   - Named internal engineering/support canary.
   - Observe-only/no-AI baseline.
   - Existing HumanOS AI Orchestrator route.
   - Endpoint-local model route.
   - Visible employee-selected subscription CLI route.
   - Standalone Router route where required.
   - Hybrid routing and fallback/outage scenarios.
   - Employee evidence/correction/privacy experience.
   - Manager/reviewer exception-led experience.
   - Controlled coaching/learning.
   - Skill Forge observations and shadow/canary only.
3. Pilot metrics
   - Capture/event completeness and secure-field leakage.
   - Semantic adapter/CLI/model coverage and endpoint resource overhead.
   - AI route availability, schema validity, grounding, calibration and abstention.
   - Task alignment, false idle, criteria, blocker and provenance quality.
   - Capability-evidence reviewer agreement and role-readiness safeguards.
   - Coaching usefulness, wrong-context, interruption and applied learning.
   - Employee trust, comprehension, privacy, correction and access-history success.
   - Manager/reviewer usefulness and human-review quality.
   - Accessibility and alternative-workflow success.
   - Provider/model cost, local resource cost, qualification cost and support load.
   - Raw-access, cross-tenant/region, privacy, security and route-change incidents.
4. Pilot experiments
   - No-AI/deterministic versus qualified AI-assisted reporting.
   - Existing orchestrator versus standalone compatibility.
   - Endpoint local versus managed route for approved low-risk tasks.
   - FAST/STANDARD/DEEP route quality/cost.
   - Semantic adapter coverage and event-driven visual evidence.
   - Employee correction impact and reviewer decisions.
   - Observe-only versus controlled coaching.
   - Learning practice and applied evidence.
   - Model/skill shadow and canary.
   - Do not withhold mandatory privacy, security, accessibility or review controls.
5. Participant rights and support
   - Monitoring status and active sensors.
   - Own evidence and AI-route lineage.
   - Correction, dispute, appeal and meaningful human review.
   - Raw-access history and privacy/support contacts.
   - Pause/private controls.
   - Fallback/processing-region notice where required.
   - Subscription/CLI sign-in and quota messages without performance disadvantage.
   - Export, deletion/restriction and incident notification as applicable.
   - SLA measurement.
6. Stop criteria
   - Any known retained secret or unauthorised capture.
   - Credential extraction/exposure.
   - Hidden personal-subscription or silent cloud/provider/region use.
   - Unqualified model route or expired qualification used in production.
   - Unauthorised raw evidence or cross-tenant/cross-region access.
   - Critical endpoint/security/supply-chain incident.
   - Unresolved legal/DPO objection.
   - Persistent harmful false classification or calibration failure.
   - Accessibility failure blocking a participant.
   - Unacceptable endpoint/GPU/battery/service overhead.
   - Employee-rights workflow failure.
   - Harmful coaching/capability output.
   - Material trust deterioration.
   - Inability to pause/rollback route, model, Skill Forge package or pilot.
7. Pilot governance and reporting
   - Daily technical review during dry run.
   - Weekly cross-functional pilot review.
   - Independent DPO, security, HR and AI-evaluation review.
   - Employee-representative feedback and no suppression of negative evidence.
   - Issue/decision log, route/model/version exposure log and conditions.
   - Final report with coverage, technical results, incidents, AI/model results,
     employee/manager findings, fairness/accessibility, support, cost, corrections,
     limitations and comparison with targets/stop thresholds.
8. Final rollout options and executive decision
   - STOP.
   - RESEARCH / REBUILD.
   - RESTRICT to selected evidence, tasks, routes, roles or locations.
   - MODIFY and repeat Stage 12B pilot.
   - LIMITED PRODUCTION.
   - PHASED PRODUCTION.
   - PROCEED only where all mandatory gates and conditions are satisfied.
   - Record approved scope, provider/model routes, prohibited uses, residual risks,
     required remediation, budget/resources, monitoring, review date and rollback/exit plan.
&lt;/stage_12b_required_workstreams&gt;
&lt;architecture_and_execution_constraints&gt;
- Validate the existing HumanOS architecture; redesign only where test evidence proves a gap.
- Use one shared humanos-ai-contracts package across existing orchestrator, standalone router,
  endpoint broker and Work Intelligence clients.
- Existing orchestrator and standalone router must exchange signed portable Qualification Packages.
- Provider connectors and endpoint CLI adapters are separately versioned, tested and approved.
- MCP or other tool protocols may expose approved tools/resources/prompts but do not replace the AI Execution Contract.
- Use isolated pilot environments, managed devices, feature flags and approved stable packages.
- Use signed/versioned code, policies, schemas, prompts, skills, connectors, models and configurations.
- Every test/finding records owner, date, environment, exact model/runtime/CLI, task/effort,
  qualification, source, result, remediation, retest and gate impact.
- Document completion alone does not mark a control met; implementation and tested evidence are required.
- Preserve source URLs in the Stage 12 source register.
&lt;/architecture_and_execution_constraints&gt;
&lt;output_contract&gt;
Update the existing workbook with dedicated sheets for:
1. Stage 12 Dashboard
2. Stage 12 Control Traceability
3. Release Candidate and Configuration Baseline
4. AI System Boundary Validation
5. Existing Orchestrator Gap and Integration
6. Standalone Router Validation
7. Endpoint AI Runtime Broker Validation
8. AI Provider and Execution Mode Inventory
9. Provider and CLI Connector Results
10. Model Deployment Registry
11. Task and Effort Profile Approval
12. Model Qualification Runs
13. Model Qualification Results
14. Model-to-Task Routing Results
15. Fallback and Failure Validation
16. AI Credential and Identity Tests
17. AI Data Residency and Provider Controls
18. Model Provider Runtime and CLI Drift
19. AI Cost and Capacity Model
20. Hybrid and No-AI Test Results
21. Security Hardening Plan
22. Penetration and Red-Team Findings
23. Privacy and DPIA Closure
24. Legal and Worker Consultation
25. Endpoint Performance and Compatibility
26. Data Reliability and Disaster Recovery
27. AI and Evaluator Evaluation
28. Fairness and Accessibility Evaluation
29. User Journey Validation
30. Operational Support Readiness
31. Incident and Stop Controls
32. Pilot Protocol
33. Pilot Cohort and Task Matrix
34. Pilot Metrics and Thresholds
35. Pilot Experiments
36. Participant Rights and Support
37. Pilot Issues and Decisions
38. Pilot Results
39. Rollout Options and Decision Matrix
40. Stage 12 Backlog
41. Stage 12 Risks
42. Stage 12 ADRs
43. Stage 12A Hardening Gate
44. Stage 12B Pilot and Rollout Gate
45. Stage 12 Sources
46. Final Programme Closeout
Every implementation, test, qualification, finding or backlog row must include:
- unique ID;
- control/workstream;
- owner;
- contributors;
- environment;
- provider/endpoint;
- exact model/runtime/CLI/quantisation where applicable;
- task profile;
- effort profile;
- qualification profile;
- dependency;
- priority/severity;
- status;
- source/evidence;
- acceptance threshold;
- actual result;
- confidence/sample caveat;
- remediation;
- retest;
- gate impact;
- decision/condition.
Every model qualification result must include:
- requested and actual model;
- model snapshot or weight digest;
- runtime/CLI and version;
- quantisation;
- prompt/skill and tool-policy version;
- data/region route;
- dataset/eval/grader versions;
- schema validity;
- precision/recall/F1;
- grounding;
- hallucination;
- abstention;
- calibration;
- reviewer agreement;
- secret/privacy/security results;
- latency;
- cost;
- local resources;
- limitations;
- approved task/effort cells;
- effective/expiry dates;
- signature/reviewer decision.
Every pilot metric must include:
- definition;
- numerator/denominator;
- source;
- baseline;
- target;
- warning threshold;
- stop threshold;
- actual result;
- confidence/sample caveat;
- accountable owner.
Every rollout-decision row must distinguish:
- verified fact;
- test result;
- model qualification result;
- participant feedback;
- inference;
- unresolved question;
- residual risk;
- human decision.
&lt;/output_contract&gt;
&lt;validation&gt;
Before completion, validate that:
1. Every mandatory Stage 0–11 and A-01 requirement maps to implemented/tested evidence or an explicit blocker.
2. Work Intelligence has no provider SDK/key/CLI dependency and no direct model routing.
3. Existing orchestrator, standalone router, endpoint broker and no-AI modes pass shared-contract tests.
4. No user CLI credential is read/exported and no personal subscription is used for hidden central workloads.
5. Every active model route has a current exact task × effort qualification profile.
6. No fallback silently changes local/cloud/provider/region/data policy.
7. Every AI-assisted finding stores actual route/model/runtime/qualification/fallback lineage.
8. Zero known secrets are retained in the approved corpus.
9. Tenant/person/role/case/raw-evidence and AI-route boundaries withstand security tests.
10. Deletion, correction, retention, legal hold, backup and disaster recovery paths are tested.
11. AI metrics include grounding, calibration, abstention, fairness, coverage, reviewer agreement and correction.
12. Missing evidence or AI unavailability never creates a confident negative conclusion.
13. Accessibility and employee-rights journeys work end to end.
14. Managers cannot access a live surveillance wall, hidden private coaching or personal CLI status as performance data.
15. Skill Forge verifies source, digest, signature, provenance, BOM, qualification, approval, canary and rollback for AI profile packages.
16. Stop authority and technical kill switches are tested across capture, provider, route, model, package and pilot.
17. Pilot cost, qualification maintenance and support capacity are measured.
18. Negative results and unresolved risks remain visible in the executive decision.
19. PROCEED is unavailable while a critical blocker or stop threshold remains unresolved.
20. The workbook passes formula, source, consistency and visual-quality checks.
&lt;/validation&gt;</t>
  </si>
  <si>
    <t>Stage 12 Prompt Applied — Final Execution Plan Created on 19 July 2026</t>
  </si>
  <si>
    <t>The revised Stage 12 prompt has been applied to create the hardening, model-qualification and controlled-pilot plan. Actual results remain Not Executed until the software, security tests and pilot are run. Primary development profile: Claude Fable 5 planning/orchestration, Claude Opus 4.8 implementation, GPT-5.6 Sol in Codex for independent read-only review, deterministic CI and human final approval.</t>
  </si>
  <si>
    <t>Stage 12A Static Repository Assessment Applied — Remediation Required</t>
  </si>
  <si>
    <t>Repository Rapidtackltd/humanos-backend-services was assessed at commit 79a38ade1fc0163cadf39ae3cccd466b7f8d5d9d. The existing ai-execution-service is retained, but Stage 12A cannot proceed to model qualification or pilot until P0 remediation closes the single-door cutover, central subscription-CLI defaults, contract/registry/routing/qualification gaps, credential fallback, raw prompt/output persistence, endpoint broker and development-review workflow.</t>
  </si>
  <si>
    <t>Foundation Dashboard — Stage 0 and Stage 1</t>
  </si>
  <si>
    <t>Current state: research and draft artefacts are complete; formal Nessovo ownership, legal/DPO, worker, security, architecture and budget approvals remain outstanding.</t>
  </si>
  <si>
    <t>Foundation KPI</t>
  </si>
  <si>
    <t>Current value</t>
  </si>
  <si>
    <t>Combined workplan maturity</t>
  </si>
  <si>
    <t>Mandatory items not started/blocked</t>
  </si>
  <si>
    <t>Critical/high tasks below draft-ready</t>
  </si>
  <si>
    <t>Residual high/critical threats</t>
  </si>
  <si>
    <t>ADRs accepted in principle/accepted</t>
  </si>
  <si>
    <t>Maturity %</t>
  </si>
  <si>
    <t>Stage 0 workplan</t>
  </si>
  <si>
    <t>Executive decision state</t>
  </si>
  <si>
    <t>Stage 1 workplan</t>
  </si>
  <si>
    <t>Item</t>
  </si>
  <si>
    <t>Combined foundation</t>
  </si>
  <si>
    <t>Stage 0 foundation content</t>
  </si>
  <si>
    <t>Draft package complete</t>
  </si>
  <si>
    <t>Stage 0 organisational approval</t>
  </si>
  <si>
    <t>Pending legal/DPO/worker/security/leadership review</t>
  </si>
  <si>
    <t>Stage 1 research and architecture content</t>
  </si>
  <si>
    <t>Stage 1 organisational approval</t>
  </si>
  <si>
    <t>Pending architecture/licence/cost/resource review</t>
  </si>
  <si>
    <t>Entry to Stages 2 and 3</t>
  </si>
  <si>
    <t>Prompt-ready; gate approval still required</t>
  </si>
  <si>
    <t>Immediate Nessovo decisions required before formal gate approval</t>
  </si>
  <si>
    <t>Decision authority</t>
  </si>
  <si>
    <t>Why now</t>
  </si>
  <si>
    <t>Current status</t>
  </si>
  <si>
    <t>Name executive sponsor, product owner and programme lead.</t>
  </si>
  <si>
    <t>CEO/CTO</t>
  </si>
  <si>
    <t>No foundation gate can be accountable without named owners.</t>
  </si>
  <si>
    <t>Named RACI.</t>
  </si>
  <si>
    <t>Commission UK and Pakistan/Lahore legal reviews and independent DPO advice.</t>
  </si>
  <si>
    <t>CEO/Legal/DPO</t>
  </si>
  <si>
    <t>Keystroke/screenshot/performance monitoring is high risk and jurisdiction-specific.</t>
  </si>
  <si>
    <t>Legal memoranda and DPIA.</t>
  </si>
  <si>
    <t>Approve worker consultation approach and participant-protection rules.</t>
  </si>
  <si>
    <t>HR/DPO/Executive Sponsor</t>
  </si>
  <si>
    <t>Worker voice is required before the pilot design is frozen.</t>
  </si>
  <si>
    <t>Consultation plan and record.</t>
  </si>
  <si>
    <t>Confirm current HumanOS Java/Spring and foundation-service inventory.</t>
  </si>
  <si>
    <t>CTO/Enterprise Architect</t>
  </si>
  <si>
    <t>Technology and service boundaries depend on actual platform capability.</t>
  </si>
  <si>
    <t>Platform inventory.</t>
  </si>
  <si>
    <t>Approve proprietary-core versus commodity build/buy strategy.</t>
  </si>
  <si>
    <t>Stage 3 implementation and licences depend on this boundary.</t>
  </si>
  <si>
    <t>Build/Buy matrix and licence review.</t>
  </si>
  <si>
    <t>Approve reference architecture and initial deployment boundaries.</t>
  </si>
  <si>
    <t>Avoid duplicated HumanOS services and premature nano-services.</t>
  </si>
  <si>
    <t>ADRs and architecture map.</t>
  </si>
  <si>
    <t>In Review</t>
  </si>
  <si>
    <t>Provide pilot sizing, device, location, tool and retention assumptions.</t>
  </si>
  <si>
    <t>Product/HR/IT/DPO</t>
  </si>
  <si>
    <t>Cost, architecture and test planning require realistic inputs.</t>
  </si>
  <si>
    <t>Resolved assumptions register.</t>
  </si>
  <si>
    <t>Commit Stage 2–3 team, devices, security review and budget.</t>
  </si>
  <si>
    <t>CEO/CTO/CFO</t>
  </si>
  <si>
    <t>The next stages require cross-functional capacity, not engineering alone.</t>
  </si>
  <si>
    <t>Resource plan.</t>
  </si>
  <si>
    <t>Foundation package delivered in this workbook</t>
  </si>
  <si>
    <t>Deliverable</t>
  </si>
  <si>
    <t>Sheet</t>
  </si>
  <si>
    <t>State</t>
  </si>
  <si>
    <t>Master prompt and next-stage prompts</t>
  </si>
  <si>
    <t>Detailed action plan</t>
  </si>
  <si>
    <t>Product charter</t>
  </si>
  <si>
    <t>Purpose and data policy</t>
  </si>
  <si>
    <t>Stakeholder accountability</t>
  </si>
  <si>
    <t>Role-level draft</t>
  </si>
  <si>
    <t>Market and OSS evidence</t>
  </si>
  <si>
    <t>Market Landscape / GitHub OSS Scan</t>
  </si>
  <si>
    <t>Research complete</t>
  </si>
  <si>
    <t>Build/buy decisions</t>
  </si>
  <si>
    <t>HumanOS architecture</t>
  </si>
  <si>
    <t>Reference Architecture / Architecture Decisions</t>
  </si>
  <si>
    <t>Approval gates</t>
  </si>
  <si>
    <t>Criteria complete; approvals pending</t>
  </si>
  <si>
    <t>Assumptions, threats and pilot</t>
  </si>
  <si>
    <t>Assumptions Questions / Foundation Threats / Pilot Definition</t>
  </si>
  <si>
    <t>Stage 0–1 Foundation Workplan</t>
  </si>
  <si>
    <t>Combined Foundation &amp; Validation workstream. Draft deliverables are complete where marked; real legal, worker, security and leadership approvals remain pending until Nessovo records them.</t>
  </si>
  <si>
    <t>Workstream</t>
  </si>
  <si>
    <t>Task / Decision</t>
  </si>
  <si>
    <t>Description</t>
  </si>
  <si>
    <t>Contributors</t>
  </si>
  <si>
    <t>Completion weight</t>
  </si>
  <si>
    <t>Effort days</t>
  </si>
  <si>
    <t>Evidence / source</t>
  </si>
  <si>
    <t>Gate</t>
  </si>
  <si>
    <t>Target week</t>
  </si>
  <si>
    <t>FND-001</t>
  </si>
  <si>
    <t>Programme governance</t>
  </si>
  <si>
    <t>Confirm naming and product identity</t>
  </si>
  <si>
    <t>Use Nessovo as the company name and HumanOS Work Intelligence as the working module name.</t>
  </si>
  <si>
    <t>Product</t>
  </si>
  <si>
    <t>Completed</t>
  </si>
  <si>
    <t>Canonical naming decision</t>
  </si>
  <si>
    <t>All foundation artefacts use Nessovo and no obsolete company name.</t>
  </si>
  <si>
    <t>User instruction</t>
  </si>
  <si>
    <t>Stage 0 Gate</t>
  </si>
  <si>
    <t>W1</t>
  </si>
  <si>
    <t>Completed in workbook.</t>
  </si>
  <si>
    <t>FND-002</t>
  </si>
  <si>
    <t>Appoint executive sponsor</t>
  </si>
  <si>
    <t>Name the executive accountable for purpose, risk appetite and final foundation approvals.</t>
  </si>
  <si>
    <t>CEO</t>
  </si>
  <si>
    <t>Board/CTO</t>
  </si>
  <si>
    <t>Requires Owner Input</t>
  </si>
  <si>
    <t>Sponsor appointment</t>
  </si>
  <si>
    <t>Named individual and authority recorded.</t>
  </si>
  <si>
    <t>Internal decision</t>
  </si>
  <si>
    <t>FND-003</t>
  </si>
  <si>
    <t>Appoint product owner and programme lead</t>
  </si>
  <si>
    <t>Assign accountable owners for product decisions and integrated delivery.</t>
  </si>
  <si>
    <t>Product/PMO</t>
  </si>
  <si>
    <t>Named ownership</t>
  </si>
  <si>
    <t>Product owner, programme lead and deputies recorded.</t>
  </si>
  <si>
    <t>FND-004</t>
  </si>
  <si>
    <t>Product strategy</t>
  </si>
  <si>
    <t>Approve Product Charter v1 draft</t>
  </si>
  <si>
    <t>Define the problem, vision, mission, value, scope, non-scope and strategic fit within HumanOS.</t>
  </si>
  <si>
    <t>Product Owner</t>
  </si>
  <si>
    <t>CEO/CTO/Architecture/HR</t>
  </si>
  <si>
    <t>Draft Complete</t>
  </si>
  <si>
    <t>Charter contains purpose, beneficiaries, differentiation, principles, scope and kill criteria.</t>
  </si>
  <si>
    <t>Product Charter v1 sheet</t>
  </si>
  <si>
    <t>Leadership approval pending.</t>
  </si>
  <si>
    <t>FND-005</t>
  </si>
  <si>
    <t>Confirm market positioning</t>
  </si>
  <si>
    <t>Position as task execution assurance, capability development and human–AI work intelligence rather than surveillance software.</t>
  </si>
  <si>
    <t>CEO/Product</t>
  </si>
  <si>
    <t>Marketing/Legal/Employee Rep</t>
  </si>
  <si>
    <t>Positioning statement</t>
  </si>
  <si>
    <t>Positioning clearly states employee and employer value and avoids activity-volume scoring.</t>
  </si>
  <si>
    <t>Product Charter v1 / market research</t>
  </si>
  <si>
    <t>FND-006</t>
  </si>
  <si>
    <t>Define employee value proposition</t>
  </si>
  <si>
    <t>Specify how the product protects legitimate work, explains blockers, improves AI use, supports learning and allows correction.</t>
  </si>
  <si>
    <t>Product/HR</t>
  </si>
  <si>
    <t>L&amp;D/Employee Rep</t>
  </si>
  <si>
    <t>Employee value proposition</t>
  </si>
  <si>
    <t>At least five measurable employee benefits are defined.</t>
  </si>
  <si>
    <t>FND-007</t>
  </si>
  <si>
    <t>Define employer and team-lead value</t>
  </si>
  <si>
    <t>Specify task assurance, quality, blocker, capability, coaching and organisational-learning outcomes.</t>
  </si>
  <si>
    <t>Operations/Engineering Leads</t>
  </si>
  <si>
    <t>Employer value proposition</t>
  </si>
  <si>
    <t>Outcomes are evidence-based and separated from raw monitoring.</t>
  </si>
  <si>
    <t>FND-008</t>
  </si>
  <si>
    <t>Product boundaries</t>
  </si>
  <si>
    <t>Approve prohibited uses and non-goals</t>
  </si>
  <si>
    <t>Exclude covert general monitoring, emotion/personality inference, automated employment decisions and activity-volume productivity scores.</t>
  </si>
  <si>
    <t>Legal/DPO/Product</t>
  </si>
  <si>
    <t>HR/Security/Employee Rep</t>
  </si>
  <si>
    <t>Prohibited-use register</t>
  </si>
  <si>
    <t>All prohibited uses are explicit, testable and enforceable by policy.</t>
  </si>
  <si>
    <t>Product Charter v1 / Purpose Policy Matrix</t>
  </si>
  <si>
    <t>Formal legal approval pending.</t>
  </si>
  <si>
    <t>FND-009</t>
  </si>
  <si>
    <t>Pilot scope</t>
  </si>
  <si>
    <t>Define initial vertical and pilot cohort</t>
  </si>
  <si>
    <t>Limit initial pilot to AI-assisted software development on company-managed devices.</t>
  </si>
  <si>
    <t>Product/CTO</t>
  </si>
  <si>
    <t>Engineering/HR</t>
  </si>
  <si>
    <t>Pilot scope statement</t>
  </si>
  <si>
    <t>Roles, device types, task classes, exclusions and participant count assumptions are stated.</t>
  </si>
  <si>
    <t>Pilot Definition sheet</t>
  </si>
  <si>
    <t>FND-010</t>
  </si>
  <si>
    <t>Ontology foundation</t>
  </si>
  <si>
    <t>Approve foundation terminology</t>
  </si>
  <si>
    <t>Define fact, inference, recommendation, assumption, task assurance, capability evidence and consequential decision.</t>
  </si>
  <si>
    <t>Product/Architecture</t>
  </si>
  <si>
    <t>Legal/AI/HR</t>
  </si>
  <si>
    <t>Canonical glossary</t>
  </si>
  <si>
    <t>Terms are unambiguous and reused across artefacts.</t>
  </si>
  <si>
    <t>Master Prompts / Product Charter v1</t>
  </si>
  <si>
    <t>FND-011</t>
  </si>
  <si>
    <t>Privacy governance</t>
  </si>
  <si>
    <t>Complete purpose-by-data matrix</t>
  </si>
  <si>
    <t>Map every proposed data category to purpose, necessity, minimisation, access, retention and prohibited use.</t>
  </si>
  <si>
    <t>Security/Architecture/HR</t>
  </si>
  <si>
    <t>No data category exists without a defined purpose and minimisation rationale.</t>
  </si>
  <si>
    <t>Purpose Policy Matrix sheet</t>
  </si>
  <si>
    <t>DPO validation pending.</t>
  </si>
  <si>
    <t>FND-012</t>
  </si>
  <si>
    <t>Assess less intrusive alternatives</t>
  </si>
  <si>
    <t>For every intrusive capture method, assess whether task artefacts or metadata can achieve the purpose first.</t>
  </si>
  <si>
    <t>Architecture/Employee Rep</t>
  </si>
  <si>
    <t>Alternatives assessment</t>
  </si>
  <si>
    <t>Alternatives and residual necessity are documented per data type.</t>
  </si>
  <si>
    <t>FND-013</t>
  </si>
  <si>
    <t>Complete DPIA screening draft</t>
  </si>
  <si>
    <t>Document why the intended keystroke/screenshot/performance use is high-risk and requires a full DPIA.</t>
  </si>
  <si>
    <t>Legal/Product/Security</t>
  </si>
  <si>
    <t>DPIA screening record</t>
  </si>
  <si>
    <t>High-risk triggers, affected people and initial risks are recorded.</t>
  </si>
  <si>
    <t>ICO monitoring guidance</t>
  </si>
  <si>
    <t>Formal DPO advice not yet recorded.</t>
  </si>
  <si>
    <t>FND-014</t>
  </si>
  <si>
    <t>Prepare full DPIA input pack</t>
  </si>
  <si>
    <t>Provide processing description, necessity, risks, safeguards, consultation and residual-risk questions.</t>
  </si>
  <si>
    <t>Legal/Security/Product</t>
  </si>
  <si>
    <t>DPIA working pack</t>
  </si>
  <si>
    <t>Pack contains all information needed for an independent DPO/legal assessment.</t>
  </si>
  <si>
    <t>Governance / Foundation Threats / Purpose Policy Matrix</t>
  </si>
  <si>
    <t>W2</t>
  </si>
  <si>
    <t>FND-015</t>
  </si>
  <si>
    <t>Obtain and record DPO advice</t>
  </si>
  <si>
    <t>Independent DPO reviews the DPIA, safeguards and whether the pilot may proceed.</t>
  </si>
  <si>
    <t>Legal/Executive Sponsor</t>
  </si>
  <si>
    <t>DPO advice record</t>
  </si>
  <si>
    <t>Advice, conditions, dissent and residual risks are signed and stored.</t>
  </si>
  <si>
    <t>Independent review required</t>
  </si>
  <si>
    <t>FND-016</t>
  </si>
  <si>
    <t>Legal</t>
  </si>
  <si>
    <t>UK legal basis and employment-law review</t>
  </si>
  <si>
    <t>Confirm lawful basis, special-category conditions, interception rules, employment documentation and automated-decision safeguards.</t>
  </si>
  <si>
    <t>UK Legal Counsel</t>
  </si>
  <si>
    <t>DPO/HR</t>
  </si>
  <si>
    <t>UK legal memorandum</t>
  </si>
  <si>
    <t>Legal counsel identifies permitted pilot scope, conditions and prohibited uses.</t>
  </si>
  <si>
    <t>UK counsel / ICO / GOV.UK</t>
  </si>
  <si>
    <t>Not legal advice in this workbook.</t>
  </si>
  <si>
    <t>FND-017</t>
  </si>
  <si>
    <t>Pakistan/Lahore legal review scope</t>
  </si>
  <si>
    <t>Commission a separate employment, privacy, interception and cross-border data review for Lahore operations.</t>
  </si>
  <si>
    <t>Pakistan Legal Counsel</t>
  </si>
  <si>
    <t>HR/DPO/Security</t>
  </si>
  <si>
    <t>Pakistan legal memorandum</t>
  </si>
  <si>
    <t>Applicable laws, notices, consent/consultation, localisation and transfer requirements are documented.</t>
  </si>
  <si>
    <t>Local counsel required</t>
  </si>
  <si>
    <t>FND-018</t>
  </si>
  <si>
    <t>Worker voice</t>
  </si>
  <si>
    <t>Approve worker consultation plan</t>
  </si>
  <si>
    <t>Define early consultation, representative participation, feedback capture and response commitments.</t>
  </si>
  <si>
    <t>HR/DPO</t>
  </si>
  <si>
    <t>Employee Rep/Product</t>
  </si>
  <si>
    <t>Consultation plan</t>
  </si>
  <si>
    <t>Participants, timing, topics, confidentiality and decision-response process are defined.</t>
  </si>
  <si>
    <t>ICO guidance / Pilot Definition</t>
  </si>
  <si>
    <t>FND-019</t>
  </si>
  <si>
    <t>Run and document worker consultation</t>
  </si>
  <si>
    <t>Consult affected employees or representatives before pilot approval.</t>
  </si>
  <si>
    <t>HR</t>
  </si>
  <si>
    <t>DPO/Product/Employee Rep</t>
  </si>
  <si>
    <t>Consultation record</t>
  </si>
  <si>
    <t>Views, objections, changes accepted/rejected and reasons are documented.</t>
  </si>
  <si>
    <t>Consultation evidence</t>
  </si>
  <si>
    <t>FND-020</t>
  </si>
  <si>
    <t>Draft worker privacy notice</t>
  </si>
  <si>
    <t>Explain what is captured, why, when, who sees it, retention, rights, dispute and contact routes.</t>
  </si>
  <si>
    <t>DPO/Legal</t>
  </si>
  <si>
    <t>HR/Product</t>
  </si>
  <si>
    <t>Privacy notice outline</t>
  </si>
  <si>
    <t>Notice is clear, accessible, task-specific and consistent with policy.</t>
  </si>
  <si>
    <t>Governance sheet</t>
  </si>
  <si>
    <t>Legal review pending.</t>
  </si>
  <si>
    <t>FND-021</t>
  </si>
  <si>
    <t>Draft workplace monitoring policy</t>
  </si>
  <si>
    <t>Define scope, working hours, personal use, exclusions, manager access, prohibited uses and consequences of misuse.</t>
  </si>
  <si>
    <t>HR/Legal</t>
  </si>
  <si>
    <t>DPO/Security/Product</t>
  </si>
  <si>
    <t>Monitoring policy outline</t>
  </si>
  <si>
    <t>Policy is consistent with charter, purpose matrix and employee notice.</t>
  </si>
  <si>
    <t>FND-022</t>
  </si>
  <si>
    <t>Define access, correction and dispute workflow</t>
  </si>
  <si>
    <t>Employees can view evidence, correct task attribution, explain context and request human review.</t>
  </si>
  <si>
    <t>Governance Product Owner</t>
  </si>
  <si>
    <t>DPO/HR/Workflow Team</t>
  </si>
  <si>
    <t>Rights workflow</t>
  </si>
  <si>
    <t>States, deadlines, evidence preservation and reviewer authority are defined.</t>
  </si>
  <si>
    <t>Governance / Reference Architecture</t>
  </si>
  <si>
    <t>FND-023</t>
  </si>
  <si>
    <t>Human review</t>
  </si>
  <si>
    <t>Define meaningful human-review standard</t>
  </si>
  <si>
    <t>Reviewers must understand evidence, consider context and have authority to reject AI recommendations.</t>
  </si>
  <si>
    <t>HR/Legal/DPO</t>
  </si>
  <si>
    <t>Domain Experts/Product</t>
  </si>
  <si>
    <t>Human-review standard</t>
  </si>
  <si>
    <t>Reviewer qualifications, independence, reasoned decisions and override logging are defined.</t>
  </si>
  <si>
    <t>ICO human-review guidance</t>
  </si>
  <si>
    <t>FND-024</t>
  </si>
  <si>
    <t>Access governance</t>
  </si>
  <si>
    <t>Define raw evidence access model</t>
  </si>
  <si>
    <t>Restrict screenshots/text/keystrokes by role, purpose code, task scope, time and audit.</t>
  </si>
  <si>
    <t>Security/DPO</t>
  </si>
  <si>
    <t>IAM/Audit/Product</t>
  </si>
  <si>
    <t>Evidence access policy</t>
  </si>
  <si>
    <t>No default raw-content access; all access is purpose-limited and logged.</t>
  </si>
  <si>
    <t>Purpose Policy Matrix / Reference Architecture</t>
  </si>
  <si>
    <t>FND-025</t>
  </si>
  <si>
    <t>Data governance</t>
  </si>
  <si>
    <t>Define retention and deletion principles</t>
  </si>
  <si>
    <t>Set short raw-evidence retention, longer derived-evidence retention and legal-hold controls.</t>
  </si>
  <si>
    <t>DPO/Data Governance</t>
  </si>
  <si>
    <t>Security/Product</t>
  </si>
  <si>
    <t>Retention schedule draft</t>
  </si>
  <si>
    <t>Retention is purpose-based, configurable, auditable and supports deletion.</t>
  </si>
  <si>
    <t>FND-026</t>
  </si>
  <si>
    <t>Privacy engineering</t>
  </si>
  <si>
    <t>Define secure-field and exclusion requirements</t>
  </si>
  <si>
    <t>Block passwords, authentication codes, known secure controls, private apps/domains and out-of-hours capture.</t>
  </si>
  <si>
    <t>Security/Desktop Lead</t>
  </si>
  <si>
    <t>DPO/Product/QA</t>
  </si>
  <si>
    <t>Capture exclusion specification</t>
  </si>
  <si>
    <t>Requirements are testable and designated as pilot blocking controls.</t>
  </si>
  <si>
    <t>Purpose Policy Matrix / Foundation Threats</t>
  </si>
  <si>
    <t>FND-027</t>
  </si>
  <si>
    <t>Audit</t>
  </si>
  <si>
    <t>Define purpose codes and immutable access audit</t>
  </si>
  <si>
    <t>Every evidence access, AI assessment, review, policy change and skill change must record who, why and what.</t>
  </si>
  <si>
    <t>Audit/Security</t>
  </si>
  <si>
    <t>DPO/Platform</t>
  </si>
  <si>
    <t>Audit event specification</t>
  </si>
  <si>
    <t>Required audit events and retention are enumerated.</t>
  </si>
  <si>
    <t>FND-028</t>
  </si>
  <si>
    <t>Incident response</t>
  </si>
  <si>
    <t>Define privacy/security incident path</t>
  </si>
  <si>
    <t>Specify containment, evidence preservation, employee notification, breach assessment and agent-disable path.</t>
  </si>
  <si>
    <t>CISO/DPO</t>
  </si>
  <si>
    <t>Platform/HR/Legal</t>
  </si>
  <si>
    <t>Incident playbook outline</t>
  </si>
  <si>
    <t>Named escalation, stop switch and notification responsibilities are defined.</t>
  </si>
  <si>
    <t>FND-029</t>
  </si>
  <si>
    <t>Approve stop/hold criteria</t>
  </si>
  <si>
    <t>Define conditions that automatically hold the pilot, including secret capture, high false-classification, excessive overhead or legal uncertainty.</t>
  </si>
  <si>
    <t>Executive Sponsor</t>
  </si>
  <si>
    <t>DPO/CISO/Product/Employee Rep</t>
  </si>
  <si>
    <t>Stop criteria</t>
  </si>
  <si>
    <t>Criteria are measurable and linked to decision authority.</t>
  </si>
  <si>
    <t>Pilot Definition / Stage 0-1 Gates</t>
  </si>
  <si>
    <t>FND-030</t>
  </si>
  <si>
    <t>Stakeholders</t>
  </si>
  <si>
    <t>Complete stakeholder map and RACI</t>
  </si>
  <si>
    <t>Assign accountability for charter, legal, architecture, security, worker consultation, pilot and review.</t>
  </si>
  <si>
    <t>Programme Lead</t>
  </si>
  <si>
    <t>All leads</t>
  </si>
  <si>
    <t>FND-002,FND-003</t>
  </si>
  <si>
    <t>RACI matrix</t>
  </si>
  <si>
    <t>Every mandatory foundation deliverable has one accountable role.</t>
  </si>
  <si>
    <t>Stakeholder RACI sheet</t>
  </si>
  <si>
    <t>Names pending.</t>
  </si>
  <si>
    <t>FND-031</t>
  </si>
  <si>
    <t>Security</t>
  </si>
  <si>
    <t>Complete foundation threat model</t>
  </si>
  <si>
    <t>Identify system, privacy, employment, endpoint, insider and AI-specific threats before design is approved.</t>
  </si>
  <si>
    <t>CISO/Security Architect</t>
  </si>
  <si>
    <t>DPO/Desktop/AI</t>
  </si>
  <si>
    <t>Foundation threat register</t>
  </si>
  <si>
    <t>Threats have likelihood, impact, control, owner and validation plan.</t>
  </si>
  <si>
    <t>Foundation Threats sheet</t>
  </si>
  <si>
    <t>Security review pending.</t>
  </si>
  <si>
    <t>FND-032</t>
  </si>
  <si>
    <t>Pilot ethics</t>
  </si>
  <si>
    <t>Define participant protection</t>
  </si>
  <si>
    <t>Specify voluntary/appropriate participation model, no adverse action from pilot output, employee access and direct support.</t>
  </si>
  <si>
    <t>Executive Sponsor/Product</t>
  </si>
  <si>
    <t>FND-009,FND-018</t>
  </si>
  <si>
    <t>Participant protection rules</t>
  </si>
  <si>
    <t>Pilot participants receive notice, support, challenge rights and no automated adverse decisions.</t>
  </si>
  <si>
    <t>FND-033</t>
  </si>
  <si>
    <t>Review</t>
  </si>
  <si>
    <t>Run Stage 0 cross-functional review</t>
  </si>
  <si>
    <t>Review charter, purpose matrix, DPIA pack, legal questions, threat model, consultation and pilot.</t>
  </si>
  <si>
    <t>CEO/CTO/DPO/Legal/CISO/HR/Employee Rep</t>
  </si>
  <si>
    <t>FND-004:FND-032</t>
  </si>
  <si>
    <t>Review minutes and actions</t>
  </si>
  <si>
    <t>All mandatory objections and conditions are recorded.</t>
  </si>
  <si>
    <t>FND-034</t>
  </si>
  <si>
    <t>Record Stage 0 decision</t>
  </si>
  <si>
    <t>Approve, conditionally approve, hold or reject entry into implementation planning.</t>
  </si>
  <si>
    <t>DPO/Legal/CISO/CTO/HR</t>
  </si>
  <si>
    <t>Stage 0 gate decision</t>
  </si>
  <si>
    <t>Decision authority, conditions, dates and evidence are recorded.</t>
  </si>
  <si>
    <t>FND-035</t>
  </si>
  <si>
    <t>Market validation</t>
  </si>
  <si>
    <t>Define market-category taxonomy</t>
  </si>
  <si>
    <t>Separate employee monitoring, task mining, process intelligence, skills intelligence, developer intelligence, record/replay and AI observability.</t>
  </si>
  <si>
    <t>Product Strategy</t>
  </si>
  <si>
    <t>Research/Architecture</t>
  </si>
  <si>
    <t>Category taxonomy</t>
  </si>
  <si>
    <t>Competitors are compared within the correct category.</t>
  </si>
  <si>
    <t>Market Landscape sheet</t>
  </si>
  <si>
    <t>Stage 1 Gate</t>
  </si>
  <si>
    <t>FND-036</t>
  </si>
  <si>
    <t>Research employee monitoring category</t>
  </si>
  <si>
    <t>Document market baseline for screen, keystrokes, app/web, idle, privacy controls and reporting.</t>
  </si>
  <si>
    <t>Legal/Security</t>
  </si>
  <si>
    <t>Monitoring competitor analysis</t>
  </si>
  <si>
    <t>Capabilities, positioning and limits are source-backed.</t>
  </si>
  <si>
    <t>Teramind / ActivTrak sources</t>
  </si>
  <si>
    <t>FND-037</t>
  </si>
  <si>
    <t>Research task/process mining</t>
  </si>
  <si>
    <t>Document action capture, workflow discovery, process variants and automation positioning.</t>
  </si>
  <si>
    <t>Operations/AI</t>
  </si>
  <si>
    <t>Task-mining analysis</t>
  </si>
  <si>
    <t>UiPath, ABBYY, Soroco and Workfellow are compared.</t>
  </si>
  <si>
    <t>Market Landscape / Source Register</t>
  </si>
  <si>
    <t>FND-038</t>
  </si>
  <si>
    <t>Research skills intelligence and learning</t>
  </si>
  <si>
    <t>Compare inferred skills, evidence, employee review, learning plans and role readiness.</t>
  </si>
  <si>
    <t>Product/HR/L&amp;D</t>
  </si>
  <si>
    <t>Skills-intelligence analysis</t>
  </si>
  <si>
    <t>Skills platforms and Nessovo differentiation are recorded.</t>
  </si>
  <si>
    <t>FND-039</t>
  </si>
  <si>
    <t>Research developer and AI-work intelligence</t>
  </si>
  <si>
    <t>Compare engineering metrics, AI usage, code attribution, review, delivery and coaching.</t>
  </si>
  <si>
    <t>Engineering/AI</t>
  </si>
  <si>
    <t>Developer-intelligence analysis</t>
  </si>
  <si>
    <t>Relevant tools and limitations are recorded.</t>
  </si>
  <si>
    <t>FND-040</t>
  </si>
  <si>
    <t>Open-source due diligence</t>
  </si>
  <si>
    <t>Complete GitHub reference scan</t>
  </si>
  <si>
    <t>Inspect Screenpipe, ActivityWatch, OpenAdapt, Claude-Mem, Task Observer, WakaTime and standards projects.</t>
  </si>
  <si>
    <t>GitHub OSS scan</t>
  </si>
  <si>
    <t>Each project has maturity, relevance, licence and reuse recommendation.</t>
  </si>
  <si>
    <t>GitHub OSS Scan sheet</t>
  </si>
  <si>
    <t>FND-041</t>
  </si>
  <si>
    <t>Verify initial licence posture</t>
  </si>
  <si>
    <t>Record commercial-use constraints and identify items needing legal licence review.</t>
  </si>
  <si>
    <t>Legal/Architecture</t>
  </si>
  <si>
    <t>Procurement/Product</t>
  </si>
  <si>
    <t>Licence register draft</t>
  </si>
  <si>
    <t>No project is recommended for incorporation without a recorded licence decision.</t>
  </si>
  <si>
    <t>GitHub OSS Scan / repository licences</t>
  </si>
  <si>
    <t>Formal legal opinion pending.</t>
  </si>
  <si>
    <t>FND-042</t>
  </si>
  <si>
    <t>Strategy</t>
  </si>
  <si>
    <t>Complete market gap matrix</t>
  </si>
  <si>
    <t>Compare capture, task assurance, provenance, capability, coaching, training, self-improvement and governance.</t>
  </si>
  <si>
    <t>Architecture/HR/AI</t>
  </si>
  <si>
    <t>FND-036:FND-041</t>
  </si>
  <si>
    <t>Gap matrix</t>
  </si>
  <si>
    <t>Differentiation is stated as a capability combination, not unsupported novelty.</t>
  </si>
  <si>
    <t>Gap Matrix sheet</t>
  </si>
  <si>
    <t>FND-043</t>
  </si>
  <si>
    <t>Approve strategic differentiation</t>
  </si>
  <si>
    <t>Define the proprietary core: evidence graph, task assurance, capability evidence, Growth Coach and Skill Forge.</t>
  </si>
  <si>
    <t>CEO/Product/CTO</t>
  </si>
  <si>
    <t>Architecture/HR</t>
  </si>
  <si>
    <t>Differentiation decision</t>
  </si>
  <si>
    <t>Build focus and commodity capabilities are separated.</t>
  </si>
  <si>
    <t>Product Charter v1 / Build Buy Decisions</t>
  </si>
  <si>
    <t>Leadership review pending.</t>
  </si>
  <si>
    <t>FND-044</t>
  </si>
  <si>
    <t>Create capability-domain map</t>
  </si>
  <si>
    <t>Map product capabilities to HumanOS services and new bounded contexts.</t>
  </si>
  <si>
    <t>Product/Platform/AI</t>
  </si>
  <si>
    <t>Capability-to-service map</t>
  </si>
  <si>
    <t>Every capability has a system of record and integration boundary.</t>
  </si>
  <si>
    <t>Reference Architecture / Microservices Map</t>
  </si>
  <si>
    <t>FND-045</t>
  </si>
  <si>
    <t>Complete build/buy/integrate/defer matrix</t>
  </si>
  <si>
    <t>Make component-level decisions based on differentiation, risk, maturity and licence.</t>
  </si>
  <si>
    <t>CTO/Architecture</t>
  </si>
  <si>
    <t>Product/Legal/Procurement</t>
  </si>
  <si>
    <t>FND-040,FND-043</t>
  </si>
  <si>
    <t>Each component has a recommendation, rationale, risk and revisit trigger.</t>
  </si>
  <si>
    <t>Build Buy Decisions sheet</t>
  </si>
  <si>
    <t>Final procurement/legal review pending.</t>
  </si>
  <si>
    <t>FND-046</t>
  </si>
  <si>
    <t>Define reference architecture layers</t>
  </si>
  <si>
    <t>Define device edge, ingestion, evidence, intelligence, capability, coaching, governance and reporting.</t>
  </si>
  <si>
    <t>Security/Data/AI/Desktop</t>
  </si>
  <si>
    <t>Reference architecture</t>
  </si>
  <si>
    <t>Components, runtimes, data, events and HumanOS reuse are explicit.</t>
  </si>
  <si>
    <t>Reference Architecture sheet</t>
  </si>
  <si>
    <t>FND-047</t>
  </si>
  <si>
    <t>Set bounded contexts and deployment granularity</t>
  </si>
  <si>
    <t>Avoid premature splitting; identify initial deployables and future split triggers.</t>
  </si>
  <si>
    <t>Backend/Platform/SRE</t>
  </si>
  <si>
    <t>Service-boundary decision</t>
  </si>
  <si>
    <t>Each boundary has ownership, scale, security or transactional justification.</t>
  </si>
  <si>
    <t>Reference Architecture / ADR-012</t>
  </si>
  <si>
    <t>FND-048</t>
  </si>
  <si>
    <t>Technology</t>
  </si>
  <si>
    <t>Approve Java/Python/native responsibility split</t>
  </si>
  <si>
    <t>Use Java for durable domain services, Python for AI/evals and native code for endpoint capture.</t>
  </si>
  <si>
    <t>Java/Python/Desktop Leads</t>
  </si>
  <si>
    <t>Runtime decision</t>
  </si>
  <si>
    <t>Responsibility boundaries and interface contracts are stated.</t>
  </si>
  <si>
    <t>Reference Architecture / ADRs</t>
  </si>
  <si>
    <t>FND-049</t>
  </si>
  <si>
    <t>Assess Java and Spring baseline</t>
  </si>
  <si>
    <t>Retain current supported HumanOS baseline unless migration is justified; benchmark Java 25/Spring Boot 4.1 for greenfield-compatible services.</t>
  </si>
  <si>
    <t>Java Platform Lead</t>
  </si>
  <si>
    <t>Architecture/SRE/Security</t>
  </si>
  <si>
    <t>Java baseline recommendation</t>
  </si>
  <si>
    <t>Compatibility, support, security and migration criteria are recorded.</t>
  </si>
  <si>
    <t>Spring/OpenJDK sources</t>
  </si>
  <si>
    <t>FND-050</t>
  </si>
  <si>
    <t>Event architecture</t>
  </si>
  <si>
    <t>Define event streaming and schema strategy</t>
  </si>
  <si>
    <t>Use Kafka-compatible streaming, versioned contracts, idempotency and CloudEvents-style envelope.</t>
  </si>
  <si>
    <t>Data/Platform Architect</t>
  </si>
  <si>
    <t>Backend/SRE</t>
  </si>
  <si>
    <t>Event architecture decision</t>
  </si>
  <si>
    <t>Partitioning, ordering, retry, schema and replay principles are defined.</t>
  </si>
  <si>
    <t>Apache Kafka / CloudEvents</t>
  </si>
  <si>
    <t>FND-051</t>
  </si>
  <si>
    <t>Policy and observability</t>
  </si>
  <si>
    <t>Define OPA and OpenTelemetry usage</t>
  </si>
  <si>
    <t>Use policy-as-code where it adds value; keep evidence content out of operational traces by default.</t>
  </si>
  <si>
    <t>Security/Platform Architect</t>
  </si>
  <si>
    <t>SRE/AI/DPO</t>
  </si>
  <si>
    <t>Policy/observability design</t>
  </si>
  <si>
    <t>Decision and data boundaries are explicit and sensitive content is opt-in only.</t>
  </si>
  <si>
    <t>OPA / OpenTelemetry sources</t>
  </si>
  <si>
    <t>FND-052</t>
  </si>
  <si>
    <t>Data architecture</t>
  </si>
  <si>
    <t>Select initial data stores</t>
  </si>
  <si>
    <t>Use PostgreSQL and object storage first; add vector/search capability as justified; defer graph database until query evidence.</t>
  </si>
  <si>
    <t>Data Architect</t>
  </si>
  <si>
    <t>Backend/AI/SRE</t>
  </si>
  <si>
    <t>Data-store decision</t>
  </si>
  <si>
    <t>System-of-record, retention, indexing and future split triggers are stated.</t>
  </si>
  <si>
    <t>Reference Architecture / ADR-009</t>
  </si>
  <si>
    <t>FND-053</t>
  </si>
  <si>
    <t>Workflow architecture</t>
  </si>
  <si>
    <t>Confirm HumanOS workflow-runtime reuse</t>
  </si>
  <si>
    <t>Use existing workflow capabilities for review, coaching, gates and skill lifecycle before adding another orchestrator.</t>
  </si>
  <si>
    <t>Platform Architect</t>
  </si>
  <si>
    <t>Workflow Team/Product</t>
  </si>
  <si>
    <t>Orchestration decision</t>
  </si>
  <si>
    <t>Known runtime gaps and trigger for alternative evaluation are documented.</t>
  </si>
  <si>
    <t>HumanOS architecture assumption</t>
  </si>
  <si>
    <t>FND-054</t>
  </si>
  <si>
    <t>AI architecture</t>
  </si>
  <si>
    <t>Define evaluator and provenance architecture</t>
  </si>
  <si>
    <t>Separate deterministic evidence processing from model inference; version prompts, skills, models and confidence.</t>
  </si>
  <si>
    <t>AI Architect</t>
  </si>
  <si>
    <t>Data/Product/Governance</t>
  </si>
  <si>
    <t>AI evaluation architecture</t>
  </si>
  <si>
    <t>All material findings link to evidence, model/skill version and human-review state.</t>
  </si>
  <si>
    <t>Reference Architecture / NIST AI RMF</t>
  </si>
  <si>
    <t>FND-055</t>
  </si>
  <si>
    <t>Device architecture</t>
  </si>
  <si>
    <t>Define device-agent foundation principles</t>
  </si>
  <si>
    <t>Separate edge agent, local policy, encrypted journal, signed batches, health, update and user-visible controls.</t>
  </si>
  <si>
    <t>Desktop Architect</t>
  </si>
  <si>
    <t>Security/Platform/DPO</t>
  </si>
  <si>
    <t>Device-agent architecture principles</t>
  </si>
  <si>
    <t>Foundation is sufficient to scope Stage 3 without implementing unsafe capture.</t>
  </si>
  <si>
    <t>Reference Architecture / Foundation Threats</t>
  </si>
  <si>
    <t>FND-056</t>
  </si>
  <si>
    <t>Economics</t>
  </si>
  <si>
    <t>Collect data-volume and usage assumptions</t>
  </si>
  <si>
    <t>Obtain employee count, active hours, screenshot frequency, retention, regions and AI-analysis volume.</t>
  </si>
  <si>
    <t>Product Finance</t>
  </si>
  <si>
    <t>SRE/Data/Product</t>
  </si>
  <si>
    <t>FND-009,FND-046</t>
  </si>
  <si>
    <t>Cost-model inputs</t>
  </si>
  <si>
    <t>Assumptions are approved and sensitivity ranges are provided.</t>
  </si>
  <si>
    <t>Assumptions Questions sheet</t>
  </si>
  <si>
    <t>FND-057</t>
  </si>
  <si>
    <t>Produce preliminary cost model</t>
  </si>
  <si>
    <t>Estimate endpoint, ingestion, storage, AI inference, observability and support costs.</t>
  </si>
  <si>
    <t>FinOps/SRE</t>
  </si>
  <si>
    <t>Data/AI/Product</t>
  </si>
  <si>
    <t>Cost and sensitivity model</t>
  </si>
  <si>
    <t>Low/base/high pilot and scale cases are calculated.</t>
  </si>
  <si>
    <t>Requires usage assumptions</t>
  </si>
  <si>
    <t>FND-058</t>
  </si>
  <si>
    <t>Legal/procurement</t>
  </si>
  <si>
    <t>Complete formal OSS/commercial licence review</t>
  </si>
  <si>
    <t>Counsel reviews source-available and OSS dependencies before reuse, modification or distribution.</t>
  </si>
  <si>
    <t>Legal/Procurement</t>
  </si>
  <si>
    <t>Architecture/Security</t>
  </si>
  <si>
    <t>FND-041,FND-045</t>
  </si>
  <si>
    <t>Licence approval register</t>
  </si>
  <si>
    <t>Each dependency has approved use conditions or is excluded.</t>
  </si>
  <si>
    <t>Repository licence files / counsel</t>
  </si>
  <si>
    <t>FND-059</t>
  </si>
  <si>
    <t>Technical validation</t>
  </si>
  <si>
    <t>Plan screen-capture benchmark</t>
  </si>
  <si>
    <t>Benchmark native prototype against Screenpipe/OpenAdapt patterns without assuming code reuse.</t>
  </si>
  <si>
    <t>Desktop Lead</t>
  </si>
  <si>
    <t>Architecture/Legal/QA</t>
  </si>
  <si>
    <t>FND-045,FND-055</t>
  </si>
  <si>
    <t>Benchmark plan</t>
  </si>
  <si>
    <t>Metrics, datasets, legal constraints and decision thresholds are defined.</t>
  </si>
  <si>
    <t>Build Buy Decisions / Pilot Definition</t>
  </si>
  <si>
    <t>FND-060</t>
  </si>
  <si>
    <t>Define Stage 2–3 spike backlog</t>
  </si>
  <si>
    <t>Specify ontology and device-agent spikes that reduce the highest uncertainty first.</t>
  </si>
  <si>
    <t>Product/Desktop/AI</t>
  </si>
  <si>
    <t>FND-046:FND-055</t>
  </si>
  <si>
    <t>Next-stage spike backlog</t>
  </si>
  <si>
    <t>Each spike has hypothesis, method, metric, owner and decision rule.</t>
  </si>
  <si>
    <t>Master Prompts / Architecture Decisions</t>
  </si>
  <si>
    <t>FND-061</t>
  </si>
  <si>
    <t>Security review</t>
  </si>
  <si>
    <t>Run architecture threat review</t>
  </si>
  <si>
    <t>Review endpoint, event, evidence, identity, model, manager-access and supply-chain risks.</t>
  </si>
  <si>
    <t>DPO/Architecture/Desktop/AI</t>
  </si>
  <si>
    <t>FND-031,FND-046</t>
  </si>
  <si>
    <t>Security review record</t>
  </si>
  <si>
    <t>Critical threats have blocking controls and verification plans.</t>
  </si>
  <si>
    <t>Named reviewers pending.</t>
  </si>
  <si>
    <t>FND-062</t>
  </si>
  <si>
    <t>Architecture governance</t>
  </si>
  <si>
    <t>Review and accept ADR set</t>
  </si>
  <si>
    <t>Architecture board reviews core decisions and unresolved alternatives.</t>
  </si>
  <si>
    <t>CTO/Platform/Data/AI/Security</t>
  </si>
  <si>
    <t>Accepted ADR register</t>
  </si>
  <si>
    <t>Each ADR is accepted, rejected or returned with actions.</t>
  </si>
  <si>
    <t>Architecture Decisions sheet</t>
  </si>
  <si>
    <t>FND-063</t>
  </si>
  <si>
    <t>Research traceability</t>
  </si>
  <si>
    <t>Complete source register</t>
  </si>
  <si>
    <t>Record official product, repository, standard, legal and prompt-engineering sources.</t>
  </si>
  <si>
    <t>Research Lead</t>
  </si>
  <si>
    <t>Product/Architecture/Legal</t>
  </si>
  <si>
    <t>FND-035:FND-055</t>
  </si>
  <si>
    <t>Source register</t>
  </si>
  <si>
    <t>Every material researched claim can be traced to a URL.</t>
  </si>
  <si>
    <t>Source Register sheet</t>
  </si>
  <si>
    <t>FND-064</t>
  </si>
  <si>
    <t>Resourcing</t>
  </si>
  <si>
    <t>Approve team and budget envelope</t>
  </si>
  <si>
    <t>Confirm Stage 2–3 staffing, environment, devices, security review and pilot budget.</t>
  </si>
  <si>
    <t>Programme/HR/Procurement</t>
  </si>
  <si>
    <t>FND-056,FND-060</t>
  </si>
  <si>
    <t>Approved resource envelope</t>
  </si>
  <si>
    <t>Named team, availability, procurement and funding are recorded.</t>
  </si>
  <si>
    <t>FND-065</t>
  </si>
  <si>
    <t>Run Stage 1 architecture and build/buy review</t>
  </si>
  <si>
    <t>Review research, licences, architecture, threats, spikes, costs and ownership.</t>
  </si>
  <si>
    <t>CTO/Architecture Board</t>
  </si>
  <si>
    <t>Product/Legal/CISO/DPO/Engineering</t>
  </si>
  <si>
    <t>FND-045:FND-064</t>
  </si>
  <si>
    <t>FND-066</t>
  </si>
  <si>
    <t>Record Stage 1 decision</t>
  </si>
  <si>
    <t>Approve, conditionally approve, hold or reject entry into Stage 2 and Stage 3.</t>
  </si>
  <si>
    <t>CTO/Executive Sponsor</t>
  </si>
  <si>
    <t>Architecture Board/DPO/CISO/Legal/Product</t>
  </si>
  <si>
    <t>Stage 1 gate decision</t>
  </si>
  <si>
    <t>Decision, conditions, owners and due dates are recorded.</t>
  </si>
  <si>
    <t>FND-067</t>
  </si>
  <si>
    <t>Issue Stage 2 and Stage 3 execution prompts</t>
  </si>
  <si>
    <t>Provide exact prompts and workbook output contracts for ontology and device-agent foundation.</t>
  </si>
  <si>
    <t>Stage 2 and 3 prompts</t>
  </si>
  <si>
    <t>Prompts contain context, constraints, deliverables, validation and Excel contract.</t>
  </si>
  <si>
    <t>Master Prompts sheet</t>
  </si>
  <si>
    <t>Included in this workbook.</t>
  </si>
  <si>
    <t>Product Charter v1 — HumanOS Work Intelligence</t>
  </si>
  <si>
    <t>Decision-ready Stage 0 charter draft. This defines the strategic intent and mandatory product boundaries; it is not an employment-policy or legal approval.</t>
  </si>
  <si>
    <t>Charter section</t>
  </si>
  <si>
    <t>Draft decision</t>
  </si>
  <si>
    <t>Rationale</t>
  </si>
  <si>
    <t>Approval evidence</t>
  </si>
  <si>
    <t>Metric / note</t>
  </si>
  <si>
    <t>CHR-001</t>
  </si>
  <si>
    <t>Canonical company name supplied by the founder.</t>
  </si>
  <si>
    <t>CHR-002</t>
  </si>
  <si>
    <t>Platform</t>
  </si>
  <si>
    <t>HumanOS</t>
  </si>
  <si>
    <t>Work Intelligence is a HumanOS module, not an isolated workforce-surveillance product.</t>
  </si>
  <si>
    <t>Reuse foundation services.</t>
  </si>
  <si>
    <t>CHR-003</t>
  </si>
  <si>
    <t>Working module name</t>
  </si>
  <si>
    <t>HumanOS Work Intelligence</t>
  </si>
  <si>
    <t>Conveys execution understanding, assurance, development and organisational learning.</t>
  </si>
  <si>
    <t>Brand review pending</t>
  </si>
  <si>
    <t>Working name only.</t>
  </si>
  <si>
    <t>CHR-004</t>
  </si>
  <si>
    <t>One-sentence definition</t>
  </si>
  <si>
    <t>A task-aware human-and-AI work intelligence system that reconstructs material work evidence, assures task outcomes, develops employee capability and improves HumanOS operating skills.</t>
  </si>
  <si>
    <t>Charter approval</t>
  </si>
  <si>
    <t>Must remain valid across business verticals.</t>
  </si>
  <si>
    <t>CHR-005</t>
  </si>
  <si>
    <t>Problem</t>
  </si>
  <si>
    <t>Organisations can see outputs and time records but often cannot reliably explain how work was performed, whether required outcomes were met, where blockers occurred, or what capability development is needed.</t>
  </si>
  <si>
    <t>Avoid equating activity with performance.</t>
  </si>
  <si>
    <t>CHR-006</t>
  </si>
  <si>
    <t>Vision</t>
  </si>
  <si>
    <t>Create an evidence-backed operating layer through which HumanOS helps people and AI perform work more correctly, transparently and progressively.</t>
  </si>
  <si>
    <t>Leadership approval</t>
  </si>
  <si>
    <t>Long-term HumanOS fit.</t>
  </si>
  <si>
    <t>CHR-007</t>
  </si>
  <si>
    <t>Mission</t>
  </si>
  <si>
    <t>Observe approved work, connect it to tasks and outcomes, explain provenance, coach people, verify capability and convert validated learning into reusable HumanOS skills.</t>
  </si>
  <si>
    <t>CHR-008</t>
  </si>
  <si>
    <t>Primary initial user</t>
  </si>
  <si>
    <t>AI-assisted software-development employee using company-managed Windows or macOS device.</t>
  </si>
  <si>
    <t>Pilot approval</t>
  </si>
  <si>
    <t>Initial vertical only.</t>
  </si>
  <si>
    <t>CHR-009</t>
  </si>
  <si>
    <t>Secondary users</t>
  </si>
  <si>
    <t>Team leads, technical reviewers, HR/L&amp;D, security/governance, product and architecture teams.</t>
  </si>
  <si>
    <t>RACI and access policy</t>
  </si>
  <si>
    <t>Each role receives minimum necessary data.</t>
  </si>
  <si>
    <t>CHR-010</t>
  </si>
  <si>
    <t>Fair attribution of work and automated waits; faster blocker resolution; transparent evidence; contextual coaching; skill progression; correction and challenge rights.</t>
  </si>
  <si>
    <t>Pilot must measure employee benefit.</t>
  </si>
  <si>
    <t>CHR-011</t>
  </si>
  <si>
    <t>Task completion assurance, quality evidence, blocker analysis, capability visibility, targeted training, safer AI-agent use and reusable organisational knowledge.</t>
  </si>
  <si>
    <t>Product/Operations</t>
  </si>
  <si>
    <t>Leadership review</t>
  </si>
  <si>
    <t>Exception-led reporting, not raw firehose.</t>
  </si>
  <si>
    <t>CHR-012</t>
  </si>
  <si>
    <t>Strategic differentiator</t>
  </si>
  <si>
    <t>Combine universal work evidence, task acceptance criteria, human/AI provenance, capability evidence, adaptive learning and governed self-improvement in one HumanOS operating model.</t>
  </si>
  <si>
    <t>Market gap review</t>
  </si>
  <si>
    <t>Individual components already exist elsewhere.</t>
  </si>
  <si>
    <t>CHR-013</t>
  </si>
  <si>
    <t>North-star outcome</t>
  </si>
  <si>
    <t>Increase verified, independently completed, high-quality task outcomes while improving employee capability and reducing repeated errors and rework.</t>
  </si>
  <si>
    <t>KPI approval</t>
  </si>
  <si>
    <t>No single productivity score.</t>
  </si>
  <si>
    <t>CHR-014</t>
  </si>
  <si>
    <t>Initial commercial position</t>
  </si>
  <si>
    <t>Task execution assurance and capability development; monitoring is an underlying evidence mechanism rather than the headline value.</t>
  </si>
  <si>
    <t>Go-to-market review</t>
  </si>
  <si>
    <t>Avoid bossware positioning.</t>
  </si>
  <si>
    <t>CHR-015</t>
  </si>
  <si>
    <t>Software engineering, QA, DevOps/platform and related AI-assisted technical work.</t>
  </si>
  <si>
    <t>CTO/Product</t>
  </si>
  <si>
    <t>Best objective evidence: Git, tests, builds, reviews.</t>
  </si>
  <si>
    <t>CHR-016</t>
  </si>
  <si>
    <t>Future vertical model</t>
  </si>
  <si>
    <t>Domain-neutral core ontology plus vertical-specific evidence adapters, task templates, evaluators and coaching skills.</t>
  </si>
  <si>
    <t>Enterprise Architecture</t>
  </si>
  <si>
    <t>Architecture board</t>
  </si>
  <si>
    <t>Finance, support, design and operations can be added later.</t>
  </si>
  <si>
    <t>CHR-017</t>
  </si>
  <si>
    <t>In scope v1</t>
  </si>
  <si>
    <t>Task sessions, application/window/process evidence, event-driven visual states, approved text changes, files/Git/terminal, AI-agent hooks, task assurance, employee review and pilot capability evidence.</t>
  </si>
  <si>
    <t>Controlled internal pilot.</t>
  </si>
  <si>
    <t>CHR-018</t>
  </si>
  <si>
    <t>Out of scope v1</t>
  </si>
  <si>
    <t>Audio recording, personal devices, covert mode, global Linux parity, continuous full-motion video, automatic discipline/pay/promotion, broad network payload capture and emotion/personality inference.</t>
  </si>
  <si>
    <t>Product/DPO/CISO</t>
  </si>
  <si>
    <t>Stage 0 approval</t>
  </si>
  <si>
    <t>Any future inclusion needs new assessment.</t>
  </si>
  <si>
    <t>CHR-019</t>
  </si>
  <si>
    <t>Principle</t>
  </si>
  <si>
    <t>Clicks, keystrokes and hours cannot substitute for quality and acceptance-criteria evidence.</t>
  </si>
  <si>
    <t>Policy acceptance</t>
  </si>
  <si>
    <t>CHR-020</t>
  </si>
  <si>
    <t>Evidence before inference</t>
  </si>
  <si>
    <t>Authoritative artefacts and system results outrank screenshots and AI interpretations.</t>
  </si>
  <si>
    <t>CHR-021</t>
  </si>
  <si>
    <t>Human, AI and automation provenance</t>
  </si>
  <si>
    <t>Modern work must distinguish directing, generating, reviewing, rejecting and verifying.</t>
  </si>
  <si>
    <t>AI/Architecture</t>
  </si>
  <si>
    <t>ADR acceptance</t>
  </si>
  <si>
    <t>CHR-022</t>
  </si>
  <si>
    <t>Employee visibility and agency</t>
  </si>
  <si>
    <t>Employees must know when capture is active, see their evidence and correct context.</t>
  </si>
  <si>
    <t>CHR-023</t>
  </si>
  <si>
    <t>Minimum necessary evidence</t>
  </si>
  <si>
    <t>Prefer semantic artefacts and event-driven capture over unrestricted content collection.</t>
  </si>
  <si>
    <t>DPO/Security</t>
  </si>
  <si>
    <t>Purpose matrix</t>
  </si>
  <si>
    <t>CHR-024</t>
  </si>
  <si>
    <t>Meaningful human review</t>
  </si>
  <si>
    <t>AI findings inform but do not make consequential employment decisions.</t>
  </si>
  <si>
    <t>Review policy</t>
  </si>
  <si>
    <t>CHR-025</t>
  </si>
  <si>
    <t>Learning, not punishment</t>
  </si>
  <si>
    <t>Capability gaps should first lead to explanation, support, training and reassessment unless separate misconduct evidence exists.</t>
  </si>
  <si>
    <t>HR/L&amp;D</t>
  </si>
  <si>
    <t>HR policy</t>
  </si>
  <si>
    <t>CHR-026</t>
  </si>
  <si>
    <t>Self-improvement under governance</t>
  </si>
  <si>
    <t>HumanOS skills may improve only through evidence, evaluation, approval, canary deployment and rollback.</t>
  </si>
  <si>
    <t>Skill lifecycle policy</t>
  </si>
  <si>
    <t>CHR-027</t>
  </si>
  <si>
    <t>Pilot success</t>
  </si>
  <si>
    <t>Demonstrate accurate task attribution and provenance, useful coaching, manager usefulness, employee trust, secure capture and acceptable endpoint overhead.</t>
  </si>
  <si>
    <t>Measured through pilot KPIs.</t>
  </si>
  <si>
    <t>CHR-028</t>
  </si>
  <si>
    <t>Pilot failure/hold</t>
  </si>
  <si>
    <t>Hold when secrets are captured, legal basis is unresolved, false conclusions are excessive, employee rights are not operational, endpoint impact is unacceptable or coaching has no measurable value.</t>
  </si>
  <si>
    <t>Stage 0 gate</t>
  </si>
  <si>
    <t>Immediate stop authority required.</t>
  </si>
  <si>
    <t>CHR-029</t>
  </si>
  <si>
    <t>Consequential-decision boundary</t>
  </si>
  <si>
    <t>No pilot output may independently determine dismissal, discipline, promotion, pay or probation.</t>
  </si>
  <si>
    <t>Human review plus other evidence required.</t>
  </si>
  <si>
    <t>CHR-030</t>
  </si>
  <si>
    <t>Ownership of evidence</t>
  </si>
  <si>
    <t>Nessovo is controller for approved workplace processing; access is purpose-limited, employee-visible and audited. Exact legal roles require counsel confirmation.</t>
  </si>
  <si>
    <t>Legal review pending</t>
  </si>
  <si>
    <t>Do not treat acknowledgement alone as lawful basis.</t>
  </si>
  <si>
    <t>CHR-031</t>
  </si>
  <si>
    <t>Data location</t>
  </si>
  <si>
    <t>Prefer edge processing and regional storage; cross-border flows require explicit mapping and legal assessment.</t>
  </si>
  <si>
    <t>Architecture/legal approval</t>
  </si>
  <si>
    <t>CHR-032</t>
  </si>
  <si>
    <t>Release model</t>
  </si>
  <si>
    <t>Internal controlled pilot → limited production → vertical expansion only after evidence and governance gates.</t>
  </si>
  <si>
    <t>No broad rollout from prototype.</t>
  </si>
  <si>
    <t>CHR-033</t>
  </si>
  <si>
    <t>Decision status</t>
  </si>
  <si>
    <t>Foundation package is drafted; Stage 0 and Stage 1 remain formally unapproved until recorded in the gate register.</t>
  </si>
  <si>
    <t>Honesty control.</t>
  </si>
  <si>
    <t>Stage 0 data-governance draft. Each category must have a specific approved purpose, necessity test, minimisation rule, access boundary and retention decision before collection begins.</t>
  </si>
  <si>
    <t>Data / activity category</t>
  </si>
  <si>
    <t>Approved purpose</t>
  </si>
  <si>
    <t>Task scope</t>
  </si>
  <si>
    <t>Necessity rationale</t>
  </si>
  <si>
    <t>Less-intrusive alternative</t>
  </si>
  <si>
    <t>Minimisation / edge control</t>
  </si>
  <si>
    <t>Allowed uses</t>
  </si>
  <si>
    <t>Prohibited uses</t>
  </si>
  <si>
    <t>Default retention proposal</t>
  </si>
  <si>
    <t>Employee visibility</t>
  </si>
  <si>
    <t>Permitted access roles</t>
  </si>
  <si>
    <t>Pilot decision</t>
  </si>
  <si>
    <t>Source / approval need</t>
  </si>
  <si>
    <t>PPM-001</t>
  </si>
  <si>
    <t>Device and session identity</t>
  </si>
  <si>
    <t>Authenticate managed device, person and approved work session.</t>
  </si>
  <si>
    <t>Working day / selected task</t>
  </si>
  <si>
    <t>Required to bind evidence to a legitimate session and policy.</t>
  </si>
  <si>
    <t>Manual timesheet alone cannot establish trusted device or policy state.</t>
  </si>
  <si>
    <t>Pseudonymous internal IDs in event payload; direct identity resolved through HumanOS IAM.</t>
  </si>
  <si>
    <t>Session control, evidence integrity, audit.</t>
  </si>
  <si>
    <t>Tracking personal devices or out-of-scope hours.</t>
  </si>
  <si>
    <t>Session metadata: 24 months; review during DPIA.</t>
  </si>
  <si>
    <t>Always visible in employee timeline.</t>
  </si>
  <si>
    <t>Employee, direct manager summary, governance, security.</t>
  </si>
  <si>
    <t>Include</t>
  </si>
  <si>
    <t>HumanOS IAM / DPO approval</t>
  </si>
  <si>
    <t>PPM-002</t>
  </si>
  <si>
    <t>Application and window metadata</t>
  </si>
  <si>
    <t>Understand work context, task switching and relevant tool use.</t>
  </si>
  <si>
    <t>Active approved session</t>
  </si>
  <si>
    <t>Lower-intrusion context signal that reduces dependence on screenshots.</t>
  </si>
  <si>
    <t>Self-declared task switching; file/Git evidence only.</t>
  </si>
  <si>
    <t>Capture process/app ID and approved title fields; redact titles by policy.</t>
  </si>
  <si>
    <t>Task alignment, blocker explanation, tool support.</t>
  </si>
  <si>
    <t>Productivity ranking by app name alone; personal-app profiling.</t>
  </si>
  <si>
    <t>Derived episodes 12 months; raw events 30–90 days pilot.</t>
  </si>
  <si>
    <t>Visible to employee; manager sees episodes by default.</t>
  </si>
  <si>
    <t>Employee, task reviewer, governance; raw title access restricted.</t>
  </si>
  <si>
    <t>ActivityWatch pattern / DPIA</t>
  </si>
  <si>
    <t>PPM-003</t>
  </si>
  <si>
    <t>Browser tab, title, domain and approved URL</t>
  </si>
  <si>
    <t>Classify documentation, testing, project tools and task-related research.</t>
  </si>
  <si>
    <t>Approved browser profiles during session</t>
  </si>
  <si>
    <t>Browser context can explain research and web-based work.</t>
  </si>
  <si>
    <t>Domain only; browser extension task bookmarks.</t>
  </si>
  <si>
    <t>Default domain/title; URL path/query captured only for allowlisted systems.</t>
  </si>
  <si>
    <t>Task support classification, evidence links, browser workflow coaching.</t>
  </si>
  <si>
    <t>Personal browsing content, health/financial/political profiling.</t>
  </si>
  <si>
    <t>Raw 30 days; derived classification 12 months.</t>
  </si>
  <si>
    <t>Full own timeline; managers receive domain/category unless investigation approved.</t>
  </si>
  <si>
    <t>Employee, task reviewer, governance.</t>
  </si>
  <si>
    <t>Conditional include</t>
  </si>
  <si>
    <t>Chrome extension permissions / DPO review</t>
  </si>
  <si>
    <t>PPM-004</t>
  </si>
  <si>
    <t>Event-driven screenshots / visual states</t>
  </si>
  <si>
    <t>Reconstruct material screen transitions, errors and context where semantic events are insufficient.</t>
  </si>
  <si>
    <t>Approved apps and monitors during task session</t>
  </si>
  <si>
    <t>Provides evidence for otherwise opaque desktop tools, but is highly intrusive.</t>
  </si>
  <si>
    <t>Accessibility tree, structured app/terminal/file events.</t>
  </si>
  <si>
    <t>Capture only on material change; deduplicate; changed regions; exclude apps/monitors; local redaction.</t>
  </si>
  <si>
    <t>Evidence replay, error diagnosis, dispute resolution, coaching with confidence.</t>
  </si>
  <si>
    <t>Continuous manager live viewing; personal-content browsing; facial/emotion analysis.</t>
  </si>
  <si>
    <t>Raw pilot default 7–30 days; derived thumbnails/links longer only when justified.</t>
  </si>
  <si>
    <t>Employee can view all retained screenshots.</t>
  </si>
  <si>
    <t>Employee; authorised reviewer on task; governance/security by purpose code.</t>
  </si>
  <si>
    <t>Screenpipe/OpenAdapt patterns; DPIA mandatory</t>
  </si>
  <si>
    <t>PPM-005</t>
  </si>
  <si>
    <t>Mouse clicks, scrolls and coordinates</t>
  </si>
  <si>
    <t>Connect action edges between visual/UI states and identify user-initiated transitions.</t>
  </si>
  <si>
    <t>Approved session</t>
  </si>
  <si>
    <t>Useful for reconstructing action sequence; volume is not evidence of productivity.</t>
  </si>
  <si>
    <t>Accessibility/control events and app semantic events.</t>
  </si>
  <si>
    <t>Event type, coordinates/control only; no raw movement path unless needed for UX research.</t>
  </si>
  <si>
    <t>Causal timeline, workflow reconstruction, accessibility debugging.</t>
  </si>
  <si>
    <t>Click-rate scoring, behavioural/personality inference.</t>
  </si>
  <si>
    <t>Raw 30 days; aggregated episode facts 12 months.</t>
  </si>
  <si>
    <t>Visible in own event detail.</t>
  </si>
  <si>
    <t>Employee, authorised technical reviewer.</t>
  </si>
  <si>
    <t>Include metadata</t>
  </si>
  <si>
    <t>UiPath/OpenAdapt patterns / policy approval</t>
  </si>
  <si>
    <t>PPM-006</t>
  </si>
  <si>
    <t>Keyboard event metadata</t>
  </si>
  <si>
    <t>Distinguish active human input, shortcuts, paste, automation and idle states.</t>
  </si>
  <si>
    <t>Approved non-secure controls</t>
  </si>
  <si>
    <t>Required for provenance, but raw keys are highly intrusive.</t>
  </si>
  <si>
    <t>Resulting text deltas, IDE/file events, command history.</t>
  </si>
  <si>
    <t>Block secure fields; collect categories and timing by default; raw key values only for specifically approved controls.</t>
  </si>
  <si>
    <t>Human/automation attribution, shortcut/paste classification, task reconstruction.</t>
  </si>
  <si>
    <t>Key-volume productivity scoring; password/authentication-code capture; personal message capture.</t>
  </si>
  <si>
    <t>Raw values shortest possible, proposed 7 days or less; metadata 30 days.</t>
  </si>
  <si>
    <t>Employee access; explicit indicator and policy.</t>
  </si>
  <si>
    <t>Employee; restricted reviewer under purpose code.</t>
  </si>
  <si>
    <t>Conditional, narrow</t>
  </si>
  <si>
    <t>ICO identifies keystroke monitoring as high risk</t>
  </si>
  <si>
    <t>PPM-007</t>
  </si>
  <si>
    <t>Resulting text changes</t>
  </si>
  <si>
    <t>Understand what text/code was actually inserted, deleted, pasted or generated.</t>
  </si>
  <si>
    <t>Allowlisted work controls/files</t>
  </si>
  <si>
    <t>More accurate than raw keylogging and necessary for task/quality evaluation in supported tools.</t>
  </si>
  <si>
    <t>Git/file diffs; app-level change APIs.</t>
  </si>
  <si>
    <t>Capture text deltas only in allowlisted work surfaces; encrypt separately; redact secrets locally.</t>
  </si>
  <si>
    <t>Task evidence, quality checks, AI/human attribution, coaching.</t>
  </si>
  <si>
    <t>Personal communications; unrestricted cross-application text archive.</t>
  </si>
  <si>
    <t>Raw content 7–30 days pilot; authoritative artefact governed by source system.</t>
  </si>
  <si>
    <t>Employee sees captured deltas and source.</t>
  </si>
  <si>
    <t>Employee, authorised domain reviewer; manager gets summary by default.</t>
  </si>
  <si>
    <t>Secure-field and DLP validation required</t>
  </si>
  <si>
    <t>PPM-008</t>
  </si>
  <si>
    <t>Clipboard events/content</t>
  </si>
  <si>
    <t>Distinguish paste from typing and identify transfer of task material.</t>
  </si>
  <si>
    <t>Allowlisted work apps</t>
  </si>
  <si>
    <t>Event metadata supports provenance; content is rarely necessary.</t>
  </si>
  <si>
    <t>Paste shortcut plus resulting text delta.</t>
  </si>
  <si>
    <t>Capture paste event, source/target app category; content off by default.</t>
  </si>
  <si>
    <t>Provenance and data-loss controls when separately authorised.</t>
  </si>
  <si>
    <t>Routine clipboard-content collection; secrets or personal content.</t>
  </si>
  <si>
    <t>Event metadata 30 days; content none by default.</t>
  </si>
  <si>
    <t>Visible in event timeline.</t>
  </si>
  <si>
    <t>Employee; security only under separate policy.</t>
  </si>
  <si>
    <t>Metadata only</t>
  </si>
  <si>
    <t>DPO/CISO approval required for content</t>
  </si>
  <si>
    <t>PPM-009</t>
  </si>
  <si>
    <t>Files, repository and Git changes</t>
  </si>
  <si>
    <t>Establish authoritative work artefacts and code-change provenance.</t>
  </si>
  <si>
    <t>Approved project folders/repos</t>
  </si>
  <si>
    <t>High-value, relatively targeted evidence for technical tasks.</t>
  </si>
  <si>
    <t>Manual employee evidence submission.</t>
  </si>
  <si>
    <t>Approved roots only; store hashes/diffs/metadata according to project classification.</t>
  </si>
  <si>
    <t>Task completion, quality, review, capability evidence.</t>
  </si>
  <si>
    <t>Accessing unrelated personal folders; treating line count as productivity.</t>
  </si>
  <si>
    <t>Follow project retention; event metadata 24 months.</t>
  </si>
  <si>
    <t>Employee sees all linked artefacts.</t>
  </si>
  <si>
    <t>Employee, project reviewers, authorised managers.</t>
  </si>
  <si>
    <t>Git/source systems are preferred evidence</t>
  </si>
  <si>
    <t>PPM-010</t>
  </si>
  <si>
    <t>Terminal commands, process tree and outputs</t>
  </si>
  <si>
    <t>Explain builds, tests, scripts, AI-agent actions, failures and automated waits.</t>
  </si>
  <si>
    <t>Approved shells/workspaces</t>
  </si>
  <si>
    <t>Necessary to distinguish user work from computer execution and verify results.</t>
  </si>
  <si>
    <t>Process start/exit metadata only; test/CI results.</t>
  </si>
  <si>
    <t>Capture command and selected output in approved work contexts; redact environment variables/secrets.</t>
  </si>
  <si>
    <t>Task evidence, debugging, automated-wait classification, coaching.</t>
  </si>
  <si>
    <t>Capturing unrelated shell history or secrets; command-count scoring.</t>
  </si>
  <si>
    <t>Raw output 30 days; verified result 12–24 months.</t>
  </si>
  <si>
    <t>Employee access to command timeline.</t>
  </si>
  <si>
    <t>Employee, technical reviewer, security under purpose.</t>
  </si>
  <si>
    <t>Include with redaction</t>
  </si>
  <si>
    <t>Shell integration / DLP testing</t>
  </si>
  <si>
    <t>PPM-011</t>
  </si>
  <si>
    <t>AI-agent prompts, tool calls and generated changes</t>
  </si>
  <si>
    <t>Attribute human direction, agent actions, tool execution and review decisions.</t>
  </si>
  <si>
    <t>Approved AI tools and task sessions</t>
  </si>
  <si>
    <t>Core differentiator for human–AI work understanding.</t>
  </si>
  <si>
    <t>File/process changes alone, which lose intent and agent causality.</t>
  </si>
  <si>
    <t>Use official hooks; content policy and secret scanning; separate operational traces from evidence.</t>
  </si>
  <si>
    <t>AI supervision coaching, provenance, task assurance, prompt improvement.</t>
  </si>
  <si>
    <t>Ranking employees by prompt count; unrestricted model-content logging.</t>
  </si>
  <si>
    <t>Prompt/tool evidence 30–90 days; derived skill observations 12 months.</t>
  </si>
  <si>
    <t>Employee sees own agent sessions and assessments.</t>
  </si>
  <si>
    <t>Employee, technical reviewer, AI governance.</t>
  </si>
  <si>
    <t>Codex hooks / Claude hooks / OTel GenAI sensitivity warning</t>
  </si>
  <si>
    <t>PPM-012</t>
  </si>
  <si>
    <t>Idle and return events</t>
  </si>
  <si>
    <t>Distinguish absence from active work and automated execution wait.</t>
  </si>
  <si>
    <t>Approved working session</t>
  </si>
  <si>
    <t>Needed for time allocation, but must be contextual.</t>
  </si>
  <si>
    <t>Self-reported breaks; app/process state only.</t>
  </si>
  <si>
    <t>Threshold-based metadata; no assumption of poor performance; check builds/agents/meetings first.</t>
  </si>
  <si>
    <t>Session integrity, break reminders, automated-wait classification.</t>
  </si>
  <si>
    <t>Automatic misconduct conclusion; disability/accommodation inference.</t>
  </si>
  <si>
    <t>Raw 90 days; derived time allocation 12 months.</t>
  </si>
  <si>
    <t>Employee sees and can correct classification.</t>
  </si>
  <si>
    <t>Employee, manager summary, governance.</t>
  </si>
  <si>
    <t>ActivityWatch pattern / fairness requirement</t>
  </si>
  <si>
    <t>PPM-013</t>
  </si>
  <si>
    <t>Network metadata</t>
  </si>
  <si>
    <t>Diagnose application/service failures and confirm approved system interactions.</t>
  </si>
  <si>
    <t>Approved applications; no payload</t>
  </si>
  <si>
    <t>Limited metadata may explain blockers; payload capture is excessive for v1.</t>
  </si>
  <si>
    <t>Application logs and browser events.</t>
  </si>
  <si>
    <t>Domain/endpoint category and status only; no packet payload/content by default.</t>
  </si>
  <si>
    <t>Technical diagnostics, security alerts under separate controls.</t>
  </si>
  <si>
    <t>General browsing surveillance; content interception.</t>
  </si>
  <si>
    <t>30 days diagnostic metadata.</t>
  </si>
  <si>
    <t>Visible when used in task report.</t>
  </si>
  <si>
    <t>Technical support/security by purpose.</t>
  </si>
  <si>
    <t>Defer except diagnostics</t>
  </si>
  <si>
    <t>Separate interception/legal assessment</t>
  </si>
  <si>
    <t>PPM-014</t>
  </si>
  <si>
    <t>Audio, microphone and meeting content</t>
  </si>
  <si>
    <t>Potential future meeting/task context.</t>
  </si>
  <si>
    <t>Not in v1</t>
  </si>
  <si>
    <t>Highly intrusive and not necessary for initial software-development pilot.</t>
  </si>
  <si>
    <t>Calendar, meeting metadata, user notes.</t>
  </si>
  <si>
    <t>No collection in v1.</t>
  </si>
  <si>
    <t>None in v1.</t>
  </si>
  <si>
    <t>Any audio capture.</t>
  </si>
  <si>
    <t>None.</t>
  </si>
  <si>
    <t>Not applicable.</t>
  </si>
  <si>
    <t>Exclude v1</t>
  </si>
  <si>
    <t>New DPIA and policy required for future use</t>
  </si>
  <si>
    <t>PPM-015</t>
  </si>
  <si>
    <t>Work episodes and task-alignment classifications</t>
  </si>
  <si>
    <t>Convert raw events into understandable task activity with confidence.</t>
  </si>
  <si>
    <t>Approved session/tasks</t>
  </si>
  <si>
    <t>Required for usable reporting; derived inference must remain challengeable.</t>
  </si>
  <si>
    <t>Manual task diary.</t>
  </si>
  <si>
    <t>Store evidence links, confidence, alternatives and model/skill version.</t>
  </si>
  <si>
    <t>Employee coaching, task report, blocker analysis.</t>
  </si>
  <si>
    <t>Presenting low-confidence classification as fact; automatic discipline.</t>
  </si>
  <si>
    <t>12–24 months subject to employment policy.</t>
  </si>
  <si>
    <t>Employee sees and can correct.</t>
  </si>
  <si>
    <t>Employee, manager, reviewer, governance.</t>
  </si>
  <si>
    <t>NIST AI RMF / human-review policy</t>
  </si>
  <si>
    <t>PPM-016</t>
  </si>
  <si>
    <t>Task-quality and acceptance-criteria assessments</t>
  </si>
  <si>
    <t>Determine whether required outcomes were evidenced and verified.</t>
  </si>
  <si>
    <t>Approved task contract</t>
  </si>
  <si>
    <t>Core product purpose and more meaningful than activity metrics.</t>
  </si>
  <si>
    <t>Manual reviewer only.</t>
  </si>
  <si>
    <t>Combine deterministic checks with AI inference; preserve evidence and missing-data flags.</t>
  </si>
  <si>
    <t>Task assurance, quality coaching, reviewer support.</t>
  </si>
  <si>
    <t>Automatic employment action; claims beyond task contract.</t>
  </si>
  <si>
    <t>Task/project retention; assessment history 24 months proposed.</t>
  </si>
  <si>
    <t>Employee sees evidence and can respond.</t>
  </si>
  <si>
    <t>Employee, task reviewer, manager, governance.</t>
  </si>
  <si>
    <t>Human review mandatory</t>
  </si>
  <si>
    <t>PPM-017</t>
  </si>
  <si>
    <t>Capability evidence and role-readiness state</t>
  </si>
  <si>
    <t>Track demonstrated capability, gaps, learning needs and progression.</t>
  </si>
  <si>
    <t>Repeated tasks and assessments</t>
  </si>
  <si>
    <t>Core employee-development purpose but high impact; requires cautious longitudinal model.</t>
  </si>
  <si>
    <t>Manager judgement and formal assessment only.</t>
  </si>
  <si>
    <t>Use multiple evidence items, context, confidence, recency and contradictions; no protected-trait inference.</t>
  </si>
  <si>
    <t>Learning plans, role development, supported workforce planning.</t>
  </si>
  <si>
    <t>Single-task permanent labels; deception claims; solely automated hiring/firing/promotion.</t>
  </si>
  <si>
    <t>Capability state while employed plus defined post-employment retention; legal review.</t>
  </si>
  <si>
    <t>Employee sees claims, evidence, level and can challenge.</t>
  </si>
  <si>
    <t>Employee, HR/L&amp;D, authorised manager, human reviewer.</t>
  </si>
  <si>
    <t>Stage 2 ontology and legal/fairness review</t>
  </si>
  <si>
    <t>PPM-018</t>
  </si>
  <si>
    <t>Coaching interventions and responses</t>
  </si>
  <si>
    <t>Help employees recover from errors, use AI safely and apply effective methods.</t>
  </si>
  <si>
    <t>Current task and learning plan</t>
  </si>
  <si>
    <t>Direct employee benefit and product differentiation.</t>
  </si>
  <si>
    <t>On-demand assistant only.</t>
  </si>
  <si>
    <t>Confidence thresholds, cooldowns, user controls, no sensitive employment labels in prompt context.</t>
  </si>
  <si>
    <t>Nudge, assist, teach, mentor escalation; training effectiveness.</t>
  </si>
  <si>
    <t>Harassment, constant interruption, punitive nudges, covert behavioural manipulation.</t>
  </si>
  <si>
    <t>12 months for effectiveness; content minimised.</t>
  </si>
  <si>
    <t>Employee sees and controls coaching history.</t>
  </si>
  <si>
    <t>Employee, L&amp;D; manager sees agreed summary.</t>
  </si>
  <si>
    <t>Include later</t>
  </si>
  <si>
    <t>Stage 9; employee UX testing</t>
  </si>
  <si>
    <t>PPM-019</t>
  </si>
  <si>
    <t>Manager reports and exceptions</t>
  </si>
  <si>
    <t>Provide evidence-linked outcome, blocker, quality and support information.</t>
  </si>
  <si>
    <t>Direct reports and assigned tasks</t>
  </si>
  <si>
    <t>Needed for operational management, but raw evidence is not the default.</t>
  </si>
  <si>
    <t>Existing task status reports.</t>
  </si>
  <si>
    <t>Summaries first; raw drill-down restricted; show confidence and employee response.</t>
  </si>
  <si>
    <t>Task support, workload, review and training decisions with human judgement.</t>
  </si>
  <si>
    <t>Continuous live surveillance; public leaderboards; unsupported allegations.</t>
  </si>
  <si>
    <t>Report retention aligned to employment/project policy.</t>
  </si>
  <si>
    <t>Employee can view material reports about them.</t>
  </si>
  <si>
    <t>Direct manager, authorised reviewer, HR where necessary.</t>
  </si>
  <si>
    <t>Human-review/access policy</t>
  </si>
  <si>
    <t>PPM-020</t>
  </si>
  <si>
    <t>Skill and system-improvement observations</t>
  </si>
  <si>
    <t>Improve HumanOS prompts, skills, evaluators and workflows from validated patterns and corrections.</t>
  </si>
  <si>
    <t>De-identified/generalised where possible</t>
  </si>
  <si>
    <t>Core organisational-learning purpose; must not leak confidential or personal data.</t>
  </si>
  <si>
    <t>Manual retrospective process.</t>
  </si>
  <si>
    <t>Generalise before reuse; separate internal/open-source; evaluate, approve, canary and rollback.</t>
  </si>
  <si>
    <t>Propose skill updates, standards and training content.</t>
  </si>
  <si>
    <t>Automatic production changes; publishing confidential employee/project data.</t>
  </si>
  <si>
    <t>Observation and version history according to platform policy.</t>
  </si>
  <si>
    <t>Employees see use of their feedback and attribution policy.</t>
  </si>
  <si>
    <t>Skill reviewers, AI platform, governance.</t>
  </si>
  <si>
    <t>Claude-Mem / Task Observer patterns</t>
  </si>
  <si>
    <t>Stakeholder RACI — Stage 0 and Stage 1</t>
  </si>
  <si>
    <t>R = responsible, A = accountable, C = consulted, I = informed. Named individuals must replace role placeholders before either foundation gate can be approved.</t>
  </si>
  <si>
    <t>Deliverable / decision</t>
  </si>
  <si>
    <t>Executive sponsor</t>
  </si>
  <si>
    <t>Product owner</t>
  </si>
  <si>
    <t>Programme lead</t>
  </si>
  <si>
    <t>CTO / Architecture Board</t>
  </si>
  <si>
    <t>DPO / Legal</t>
  </si>
  <si>
    <t>CISO / Security</t>
  </si>
  <si>
    <t>HR / L&amp;D</t>
  </si>
  <si>
    <t>Employee representative</t>
  </si>
  <si>
    <t>Engineering leads</t>
  </si>
  <si>
    <t>Finance / Procurement</t>
  </si>
  <si>
    <t>Domain / manager reviewers</t>
  </si>
  <si>
    <t>RACI-001</t>
  </si>
  <si>
    <t>A</t>
  </si>
  <si>
    <t>R</t>
  </si>
  <si>
    <t>C</t>
  </si>
  <si>
    <t>I</t>
  </si>
  <si>
    <t>Executive purpose and risk appetite.</t>
  </si>
  <si>
    <t>RACI-002</t>
  </si>
  <si>
    <t>Strategic positioning</t>
  </si>
  <si>
    <t>Must preserve employee value and avoid bossware framing.</t>
  </si>
  <si>
    <t>RACI-003</t>
  </si>
  <si>
    <t>A/R</t>
  </si>
  <si>
    <t>DPO accountability.</t>
  </si>
  <si>
    <t>RACI-004</t>
  </si>
  <si>
    <t>DPIA and lawful-basis review</t>
  </si>
  <si>
    <t>Independent DPO/legal review.</t>
  </si>
  <si>
    <t>RACI-005</t>
  </si>
  <si>
    <t>Views and organisational response documented.</t>
  </si>
  <si>
    <t>RACI-006</t>
  </si>
  <si>
    <t>Monitoring/privacy policy</t>
  </si>
  <si>
    <t>Legal and HR approval.</t>
  </si>
  <si>
    <t>RACI-007</t>
  </si>
  <si>
    <t>Employee access and dispute workflow</t>
  </si>
  <si>
    <t>HumanOS workflow implementation later.</t>
  </si>
  <si>
    <t>RACI-008</t>
  </si>
  <si>
    <t>Meaningful human-review standard</t>
  </si>
  <si>
    <t>Reviewers require authority and domain competence.</t>
  </si>
  <si>
    <t>RACI-009</t>
  </si>
  <si>
    <t>Threat model and security controls</t>
  </si>
  <si>
    <t>Security gate.</t>
  </si>
  <si>
    <t>RACI-010</t>
  </si>
  <si>
    <t>Pilot definition and participant protection</t>
  </si>
  <si>
    <t>No adverse action from pilot-only output.</t>
  </si>
  <si>
    <t>RACI-011</t>
  </si>
  <si>
    <t>Stage 0 cross-functional review</t>
  </si>
  <si>
    <t>Programme lead coordinates.</t>
  </si>
  <si>
    <t>RACI-012</t>
  </si>
  <si>
    <t>Conditions recorded.</t>
  </si>
  <si>
    <t>RACI-013</t>
  </si>
  <si>
    <t>Market and category research</t>
  </si>
  <si>
    <t>Source-backed.</t>
  </si>
  <si>
    <t>RACI-014</t>
  </si>
  <si>
    <t>GitHub and licence scan</t>
  </si>
  <si>
    <t>Formal legal licence approval remains separate.</t>
  </si>
  <si>
    <t>RACI-015</t>
  </si>
  <si>
    <t>Build/buy/integrate decisions</t>
  </si>
  <si>
    <t>Commercial and technical decision.</t>
  </si>
  <si>
    <t>RACI-016</t>
  </si>
  <si>
    <t>Must reuse HumanOS foundation.</t>
  </si>
  <si>
    <t>RACI-017</t>
  </si>
  <si>
    <t>Architecture Decision Records</t>
  </si>
  <si>
    <t>Architecture Board approval.</t>
  </si>
  <si>
    <t>RACI-018</t>
  </si>
  <si>
    <t>Data-volume and cost model</t>
  </si>
  <si>
    <t>Input assumptions required.</t>
  </si>
  <si>
    <t>RACI-019</t>
  </si>
  <si>
    <t>Stage 2–3 team and budget</t>
  </si>
  <si>
    <t>Leadership allocation.</t>
  </si>
  <si>
    <t>RACI-020</t>
  </si>
  <si>
    <t>Stage 1 architecture review</t>
  </si>
  <si>
    <t>All major risks and alternatives reviewed.</t>
  </si>
  <si>
    <t>RACI-021</t>
  </si>
  <si>
    <t>Entry to Stage 2 and 3.</t>
  </si>
  <si>
    <t>RACI-022</t>
  </si>
  <si>
    <t>Stage 2 and 3 prompt handoff</t>
  </si>
  <si>
    <t>Prompts stored in Master Prompts.</t>
  </si>
  <si>
    <t>Build / Buy / Integrate Decisions</t>
  </si>
  <si>
    <t>Stage 1 recommendations. Legal licence review, procurement and technical spikes remain mandatory before incorporating third-party code or signing commercial agreements.</t>
  </si>
  <si>
    <t>Component / capability</t>
  </si>
  <si>
    <t>Need</t>
  </si>
  <si>
    <t>Relevant reference</t>
  </si>
  <si>
    <t>Options considered</t>
  </si>
  <si>
    <t>Recommendation</t>
  </si>
  <si>
    <t>Nessovo differentiation</t>
  </si>
  <si>
    <t>Licence / security note</t>
  </si>
  <si>
    <t>Delivery stage</t>
  </si>
  <si>
    <t>Revisit trigger</t>
  </si>
  <si>
    <t>BBD-001</t>
  </si>
  <si>
    <t>Universal desktop observation engine</t>
  </si>
  <si>
    <t>Capture app/window, visual states, input provenance and endpoint context.</t>
  </si>
  <si>
    <t>Screenpipe, OpenAdapt, ActivityWatch, commercial monitoring tools</t>
  </si>
  <si>
    <t>Build; license; fork; combine native APIs</t>
  </si>
  <si>
    <t>Build proprietary core; benchmark references</t>
  </si>
  <si>
    <t>Capture is foundational, security-sensitive and tightly coupled to Nessovo policy/provenance. Reference implementations reduce discovery risk but do not satisfy full requirements.</t>
  </si>
  <si>
    <t>Screenpipe commercial-use licence; OpenAdapt experimental; OS permissions and signing are critical.</t>
  </si>
  <si>
    <t>A commercial component proves safer, lower-overhead and contractually suitable.</t>
  </si>
  <si>
    <t>BBD-002</t>
  </si>
  <si>
    <t>Application/window/AFK watcher</t>
  </si>
  <si>
    <t>Low-intrusion context and session state.</t>
  </si>
  <si>
    <t>ActivityWatch</t>
  </si>
  <si>
    <t>Reuse protocol/pattern; incorporate code; build</t>
  </si>
  <si>
    <t>Build compatible pattern; inspect MPL obligations</t>
  </si>
  <si>
    <t>Commodity capability; architecture and watcher pattern are useful.</t>
  </si>
  <si>
    <t>MPL-2.0 obligations require legal review if code is reused.</t>
  </si>
  <si>
    <t>ActivityWatch component is adopted under approved licence and security review.</t>
  </si>
  <si>
    <t>BBD-003</t>
  </si>
  <si>
    <t>Accessibility tree and OCR fallback</t>
  </si>
  <si>
    <t>Extract structured visible state across applications.</t>
  </si>
  <si>
    <t>Screenpipe; OS accessibility APIs; OCR libraries</t>
  </si>
  <si>
    <t>Build wrappers; license SDK; use open libraries</t>
  </si>
  <si>
    <t>Build OS-native adapters; benchmark OCR libraries</t>
  </si>
  <si>
    <t>Policy-aware collection, secure-field handling and provenance are differentiators; OCR itself is commodity.</t>
  </si>
  <si>
    <t>Models/libraries require licence, model-origin and data-flow review.</t>
  </si>
  <si>
    <t>Native accessibility coverage is inadequate for target applications.</t>
  </si>
  <si>
    <t>Desktop/AI Leads</t>
  </si>
  <si>
    <t>BBD-004</t>
  </si>
  <si>
    <t>Screen capture and changed-region deduplication</t>
  </si>
  <si>
    <t>Capture meaningful visual evidence efficiently.</t>
  </si>
  <si>
    <t>Screenpipe; Windows Graphics Capture; ScreenCaptureKit</t>
  </si>
  <si>
    <t>Native build; commercial SDK; screenpipe licence</t>
  </si>
  <si>
    <t>Build native capture; benchmark Screenpipe performance</t>
  </si>
  <si>
    <t>Evidence policy, state graph and secure exclusions are proprietary; OS capture primitives are standard.</t>
  </si>
  <si>
    <t>Commercial licence needed for Screenpipe use; platform permissions and privacy indicators mandatory.</t>
  </si>
  <si>
    <t>Benchmark shows unacceptable endpoint overhead or missing platform features.</t>
  </si>
  <si>
    <t>BBD-005</t>
  </si>
  <si>
    <t>GUI workflow record/replay</t>
  </si>
  <si>
    <t>Turn successful workflows into reusable procedural skills.</t>
  </si>
  <si>
    <t>OpenAdapt / OpenAdapt Flow; Power Automate</t>
  </si>
  <si>
    <t>Integrate; adapt concepts; build later</t>
  </si>
  <si>
    <t>Defer runtime replay; adopt evidence and governed-teaching concepts</t>
  </si>
  <si>
    <t>Nessovo Skill Forge is broader than desktop automation and must support human review.</t>
  </si>
  <si>
    <t>OpenAdapt desktop is experimental; automation carries safety and permission risks.</t>
  </si>
  <si>
    <t>A validated HumanOS use case needs deterministic GUI replay.</t>
  </si>
  <si>
    <t>Skill Forge Lead</t>
  </si>
  <si>
    <t>BBD-006</t>
  </si>
  <si>
    <t>Browser activity adapter</t>
  </si>
  <si>
    <t>Tab/domain/navigation context and approved page evidence.</t>
  </si>
  <si>
    <t>Chrome/Edge extension APIs; ActivityWatch web watcher</t>
  </si>
  <si>
    <t>Build extension; reuse watcher; buy monitoring SDK</t>
  </si>
  <si>
    <t>Build minimal HumanOS browser extension</t>
  </si>
  <si>
    <t>Task-aware policy, allowlists and evidence linking matter more than tab capture itself.</t>
  </si>
  <si>
    <t>Browser permissions and store-review requirements; avoid broad page-content capture.</t>
  </si>
  <si>
    <t>Browser vendors add a suitable enterprise API or HumanOS adopts a browser-management platform.</t>
  </si>
  <si>
    <t>Integrations Lead</t>
  </si>
  <si>
    <t>BBD-007</t>
  </si>
  <si>
    <t>Shell/terminal instrumentation</t>
  </si>
  <si>
    <t>Capture commands, process trees, output and automated waits.</t>
  </si>
  <si>
    <t>Shell integration, PTY libraries, developer tools</t>
  </si>
  <si>
    <t>Build shell hooks; infer from screen; buy endpoint telemetry</t>
  </si>
  <si>
    <t>Build shell/PTY adapter SDK</t>
  </si>
  <si>
    <t>Direct command/result semantics materially improve provenance and task assurance.</t>
  </si>
  <si>
    <t>Secret/environment redaction and shell compatibility required.</t>
  </si>
  <si>
    <t>OS process telemetry plus CI APIs provide sufficient fidelity.</t>
  </si>
  <si>
    <t>https://opentelemetry.io/docs/specs/semconv/</t>
  </si>
  <si>
    <t>BBD-008</t>
  </si>
  <si>
    <t>Prompts, tool calls, file changes, permissions and reviews.</t>
  </si>
  <si>
    <t>Codex hooks, Claude hooks, Claude-Mem</t>
  </si>
  <si>
    <t>Official hooks; desktop inference; proxy all model traffic</t>
  </si>
  <si>
    <t>Integrate official hooks first; provide normalising adapter hub</t>
  </si>
  <si>
    <t>Cross-agent provenance, review behaviour and task/capability linkage are core differentiation.</t>
  </si>
  <si>
    <t>Prompt/tool content is sensitive; hooks vary by provider/version.</t>
  </si>
  <si>
    <t>Provider APIs converge on a stable common standard.</t>
  </si>
  <si>
    <t>AI Integrations Lead</t>
  </si>
  <si>
    <t>BBD-009</t>
  </si>
  <si>
    <t>AI session memory</t>
  </si>
  <si>
    <t>Searchable compressed observations and session continuity.</t>
  </si>
  <si>
    <t>Claude-Mem</t>
  </si>
  <si>
    <t>Integrate; adapt architecture; build</t>
  </si>
  <si>
    <t>Build HumanOS memory service using hook/worker/search pattern</t>
  </si>
  <si>
    <t>Memory must be tenant-aware, policy-controlled and linked to HumanOS tasks/capabilities.</t>
  </si>
  <si>
    <t>Claude-Mem is Apache-2.0 but provider-specific architecture still needs security review.</t>
  </si>
  <si>
    <t>6–11</t>
  </si>
  <si>
    <t>A mature cross-agent memory service meets HumanOS governance requirements.</t>
  </si>
  <si>
    <t>AI Platform Lead</t>
  </si>
  <si>
    <t>BBD-010</t>
  </si>
  <si>
    <t>Skill observation methodology</t>
  </si>
  <si>
    <t>Capture corrections, gaps and reusable methods.</t>
  </si>
  <si>
    <t>Task Observer</t>
  </si>
  <si>
    <t>Use methodology; incorporate templates; build</t>
  </si>
  <si>
    <t>Adapt methodology with attribution and governed Skill Forge</t>
  </si>
  <si>
    <t>Nessovo requires organisational, role and cross-vertical skill governance.</t>
  </si>
  <si>
    <t>CC BY 4.0 attribution required for adapted published material.</t>
  </si>
  <si>
    <t>Internal methodology diverges materially or another framework is standardised.</t>
  </si>
  <si>
    <t>BBD-011</t>
  </si>
  <si>
    <t>Employee monitoring vendor</t>
  </si>
  <si>
    <t>Commodity screenshots, keystrokes, app/web and idle tracking.</t>
  </si>
  <si>
    <t>Teramind, Veriato, Hubstaff, Insightful</t>
  </si>
  <si>
    <t>Buy; integrate; replace</t>
  </si>
  <si>
    <t>Do not use as product core; benchmark as market baseline only</t>
  </si>
  <si>
    <t>Buying may accelerate raw monitoring but creates data-control, differentiation, integration and trust problems.</t>
  </si>
  <si>
    <t>Vendor processing, cross-border data and opaque controls require deep due diligence.</t>
  </si>
  <si>
    <t>A vendor offers on-prem/local-first APIs, strong exclusions and acceptable commercial terms.</t>
  </si>
  <si>
    <t>Product/Procurement</t>
  </si>
  <si>
    <t>BBD-012</t>
  </si>
  <si>
    <t>Task/process mining engine</t>
  </si>
  <si>
    <t>Discover workflows and process variants.</t>
  </si>
  <si>
    <t>UiPath, ABBYY, Soroco, Workfellow</t>
  </si>
  <si>
    <t>Buy; partner; build targeted episode mining</t>
  </si>
  <si>
    <t>Build targeted task-assurance analytics; consider enterprise connectors later</t>
  </si>
  <si>
    <t>Nessovo evaluates assigned-task outcome and capability, not only process discovery.</t>
  </si>
  <si>
    <t>Commercial platforms may become data sources/partners, not foundational dependencies.</t>
  </si>
  <si>
    <t>7+</t>
  </si>
  <si>
    <t>A customer already standardises on a task-mining platform and requests integration.</t>
  </si>
  <si>
    <t>https://docs.uipath.com/</t>
  </si>
  <si>
    <t>BBD-013</t>
  </si>
  <si>
    <t>Skills intelligence platform</t>
  </si>
  <si>
    <t>Role skill graph, inferred skills and learning recommendations.</t>
  </si>
  <si>
    <t>Workday/TechWolf, Eightfold, Gloat, Degreed</t>
  </si>
  <si>
    <t>Buy; integrate HRIS; build capability evidence core</t>
  </si>
  <si>
    <t>Build HumanOS Capability Graph; integrate HRIS/LMS content later</t>
  </si>
  <si>
    <t>Evidence from observed work and task contracts is central to Nessovo differentiation.</t>
  </si>
  <si>
    <t>Employment AI and fairness risks; avoid opaque inferred-skill imports.</t>
  </si>
  <si>
    <t>Enterprise customer mandates an existing skills platform as system of record.</t>
  </si>
  <si>
    <t>Capability Product Lead</t>
  </si>
  <si>
    <t>BBD-014</t>
  </si>
  <si>
    <t>Learning content catalogue</t>
  </si>
  <si>
    <t>Provide courses, lessons and assessments after gaps are identified.</t>
  </si>
  <si>
    <t>LMS and content vendors</t>
  </si>
  <si>
    <t>Build all content; buy catalogue; partner</t>
  </si>
  <si>
    <t>Build orchestration and evidence loop; buy/partner content selectively</t>
  </si>
  <si>
    <t>Gap diagnosis and application-to-work evidence are proprietary; generic content is not.</t>
  </si>
  <si>
    <t>Content licence, localisation and quality must be reviewed.</t>
  </si>
  <si>
    <t>9+</t>
  </si>
  <si>
    <t>Internal content library is sufficient or a strategic content partnership is selected.</t>
  </si>
  <si>
    <t>L&amp;D Lead</t>
  </si>
  <si>
    <t>https://www.degreed.com/</t>
  </si>
  <si>
    <t>BBD-015</t>
  </si>
  <si>
    <t>Task Assurance Engine</t>
  </si>
  <si>
    <t>Evaluate task alignment, progress, quality and acceptance criteria.</t>
  </si>
  <si>
    <t>No single direct equivalent found; task mining and developer analytics are partial</t>
  </si>
  <si>
    <t>Build; compose commercial rules; outsource AI</t>
  </si>
  <si>
    <t>Build as proprietary HumanOS core</t>
  </si>
  <si>
    <t>This is the principal product intelligence layer and must be explainable, domain-extensible and evidence-linked.</t>
  </si>
  <si>
    <t>Models may be third party, but decision logic, prompts/evals and evidence contracts remain Nessovo-controlled.</t>
  </si>
  <si>
    <t>None unless an enterprise-standard assurance platform emerges.</t>
  </si>
  <si>
    <t>Product/AI Lead</t>
  </si>
  <si>
    <t>Internal proprietary</t>
  </si>
  <si>
    <t>BBD-016</t>
  </si>
  <si>
    <t>Human/AI/automation provenance graph</t>
  </si>
  <si>
    <t>Trace cause from human input through agents, tools, processes and artefacts.</t>
  </si>
  <si>
    <t>OTel GenAI, Codex hooks, GitClear-style attribution</t>
  </si>
  <si>
    <t>Build; use observability backend; buy code attribution</t>
  </si>
  <si>
    <t>Build proprietary provenance model using open standards where possible</t>
  </si>
  <si>
    <t>Cross-surface causal attribution is a key moat and required for fair credit and idle classification.</t>
  </si>
  <si>
    <t>Avoid copying sensitive prompt content into telemetry systems.</t>
  </si>
  <si>
    <t>Industry standards mature enough to represent complete work causality.</t>
  </si>
  <si>
    <t>Data/AI Architect</t>
  </si>
  <si>
    <t>BBD-017</t>
  </si>
  <si>
    <t>Capability Graph and role readiness</t>
  </si>
  <si>
    <t>Link job requirements, tasks, evidence, autonomy and learning.</t>
  </si>
  <si>
    <t>SFIA, HR skills platforms</t>
  </si>
  <si>
    <t>Use external framework; buy skills platform; build</t>
  </si>
  <si>
    <t>Build core ontology; map external frameworks as references</t>
  </si>
  <si>
    <t>Nessovo capability evidence and game-like progression depend on a transparent, extensible core model.</t>
  </si>
  <si>
    <t>Employment fairness, protected-trait exclusion and human review are mandatory.</t>
  </si>
  <si>
    <t>A regulatory/industry framework becomes a mandatory system of record.</t>
  </si>
  <si>
    <t>https://sfia-online.org/</t>
  </si>
  <si>
    <t>BBD-018</t>
  </si>
  <si>
    <t>Growth Coach</t>
  </si>
  <si>
    <t>Real-time contextual support and adaptive training.</t>
  </si>
  <si>
    <t>Copilots, LMS assistants, workforce coaching tools</t>
  </si>
  <si>
    <t>Buy chatbot; build; use model APIs</t>
  </si>
  <si>
    <t>Build HumanOS coaching orchestration and evaluations on approved model gateway</t>
  </si>
  <si>
    <t>Task evidence, capability gaps and intervention effectiveness create proprietary context.</t>
  </si>
  <si>
    <t>Avoid over-coaching, manipulation and unreviewed high-impact advice.</t>
  </si>
  <si>
    <t>A coaching platform supports HumanOS evidence and governance contracts.</t>
  </si>
  <si>
    <t>AI/L&amp;D Lead</t>
  </si>
  <si>
    <t>BBD-019</t>
  </si>
  <si>
    <t>Improve prompts, plugins, evaluators and methods through observed feedback.</t>
  </si>
  <si>
    <t>Claude-Mem, Task Observer, Record &amp; Replay</t>
  </si>
  <si>
    <t>Integrate; adapt; build</t>
  </si>
  <si>
    <t>Build governed HumanOS Skill Forge using referenced patterns</t>
  </si>
  <si>
    <t>Cross-vertical skill lifecycle, evaluation, approval and rollback are strategic HumanOS capabilities.</t>
  </si>
  <si>
    <t>Attribution/licence and confidential-data separation required.</t>
  </si>
  <si>
    <t>HumanOS adopts a compatible enterprise skill registry/evaluation platform.</t>
  </si>
  <si>
    <t>BBD-020</t>
  </si>
  <si>
    <t>Event streaming backbone</t>
  </si>
  <si>
    <t>Durable, replayable, partitioned evidence and domain event flow.</t>
  </si>
  <si>
    <t>Apache Kafka / compatible managed services</t>
  </si>
  <si>
    <t>Operate Kafka; buy managed Kafka; use existing HumanOS event bus</t>
  </si>
  <si>
    <t>Reuse HumanOS Kafka-compatible bus; managed service depends on deployment</t>
  </si>
  <si>
    <t>Commodity infrastructure; HumanOS event semantics are the differentiator.</t>
  </si>
  <si>
    <t>Data residency, encryption and operations model need review.</t>
  </si>
  <si>
    <t>Existing HumanOS event bus lacks ordering, replay or scale requirements.</t>
  </si>
  <si>
    <t>BBD-021</t>
  </si>
  <si>
    <t>Event envelope and schema governance</t>
  </si>
  <si>
    <t>Interoperable event metadata, versioning and contracts.</t>
  </si>
  <si>
    <t>CloudEvents, JSON Schema/Avro/Protobuf, schema registry</t>
  </si>
  <si>
    <t>Adopt standard; invent proprietary envelope</t>
  </si>
  <si>
    <t>Adopt CloudEvents-style envelope plus Nessovo domain schemas</t>
  </si>
  <si>
    <t>Standard envelope reduces integration cost; semantic model remains proprietary.</t>
  </si>
  <si>
    <t>Do not place sensitive content in envelope attributes.</t>
  </si>
  <si>
    <t>Existing HumanOS event contract already satisfies equivalent requirements.</t>
  </si>
  <si>
    <t>BBD-022</t>
  </si>
  <si>
    <t>Policy engine</t>
  </si>
  <si>
    <t>Capture, access, jurisdiction and skill-deployment decisions.</t>
  </si>
  <si>
    <t>Open Policy Agent</t>
  </si>
  <si>
    <t>Use existing HumanOS policy; add OPA; embed rules</t>
  </si>
  <si>
    <t>Reuse HumanOS policy service; benchmark OPA for declarative decisions</t>
  </si>
  <si>
    <t>Policy content is Nessovo-specific; engine is commodity.</t>
  </si>
  <si>
    <t>Decision logs can themselves be sensitive; central bundle security required.</t>
  </si>
  <si>
    <t>0–4</t>
  </si>
  <si>
    <t>Existing policy service cannot express or distribute required rules.</t>
  </si>
  <si>
    <t>Security Architect</t>
  </si>
  <si>
    <t>BBD-023</t>
  </si>
  <si>
    <t>Operational and AI observability</t>
  </si>
  <si>
    <t>Service traces, metrics, logs and model-operation visibility.</t>
  </si>
  <si>
    <t>OpenTelemetry</t>
  </si>
  <si>
    <t>Adopt OTel; vendor-specific agents</t>
  </si>
  <si>
    <t>Adopt OpenTelemetry with strict content policy</t>
  </si>
  <si>
    <t>Standard operational telemetry enables portability; raw worker evidence remains separate.</t>
  </si>
  <si>
    <t>GenAI input/output can contain sensitive data and must be opt-in/filterable.</t>
  </si>
  <si>
    <t>Existing HumanOS observability standard is equivalent and fully compatible.</t>
  </si>
  <si>
    <t>SRE/AI Platform</t>
  </si>
  <si>
    <t>https://opentelemetry.io/docs/</t>
  </si>
  <si>
    <t>BBD-024</t>
  </si>
  <si>
    <t>Transactional evidence metadata store</t>
  </si>
  <si>
    <t>Sessions, tasks, events, reviews, capabilities and policy state.</t>
  </si>
  <si>
    <t>PostgreSQL; document DB; distributed DB</t>
  </si>
  <si>
    <t>Use existing HumanOS PostgreSQL standard</t>
  </si>
  <si>
    <t>Reliable transactional model and tooling; avoid premature specialised stores.</t>
  </si>
  <si>
    <t>Tenant isolation, row-level controls and encryption needed.</t>
  </si>
  <si>
    <t>4+</t>
  </si>
  <si>
    <t>Measured scale or query profile exceeds the platform.</t>
  </si>
  <si>
    <t>https://www.postgresql.org/</t>
  </si>
  <si>
    <t>BBD-025</t>
  </si>
  <si>
    <t>Evidence object store</t>
  </si>
  <si>
    <t>Screenshots, redacted content, artefact snapshots and exports.</t>
  </si>
  <si>
    <t>S3-compatible object storage / MinIO</t>
  </si>
  <si>
    <t>Managed object storage; self-hosted; database blobs</t>
  </si>
  <si>
    <t>Reuse HumanOS object storage with per-object policy and retention</t>
  </si>
  <si>
    <t>Content-addressing, encryption and policy metadata are Nessovo design value.</t>
  </si>
  <si>
    <t>Regional residency, malware scanning and legal holds required.</t>
  </si>
  <si>
    <t>HumanOS object service cannot support policy/retention/audit needs.</t>
  </si>
  <si>
    <t>Platform/Data</t>
  </si>
  <si>
    <t>https://min.io/</t>
  </si>
  <si>
    <t>BBD-026</t>
  </si>
  <si>
    <t>Graph database</t>
  </si>
  <si>
    <t>Complex causal and capability graph traversal.</t>
  </si>
  <si>
    <t>Neo4j, JanusGraph, Amazon Neptune</t>
  </si>
  <si>
    <t>Adopt now; PostgreSQL relations; graph projection</t>
  </si>
  <si>
    <t>Defer; model graph logically in PostgreSQL first</t>
  </si>
  <si>
    <t>Graph queries may matter later, but early dedicated infrastructure adds complexity before query evidence.</t>
  </si>
  <si>
    <t>Licence/managed-service lock-in and operational burden.</t>
  </si>
  <si>
    <t>7–8</t>
  </si>
  <si>
    <t>Benchmarks show repeated multi-hop queries cannot meet requirements in PostgreSQL.</t>
  </si>
  <si>
    <t>https://neo4j.com/</t>
  </si>
  <si>
    <t>HumanOS Work Intelligence — Reference Architecture</t>
  </si>
  <si>
    <t>Stage 1 architecture draft. Logical bounded contexts are broader than initial deployables to avoid premature nano-services. Existing HumanOS foundation services remain authoritative where suitable.</t>
  </si>
  <si>
    <t>Layer</t>
  </si>
  <si>
    <t>Component / bounded context</t>
  </si>
  <si>
    <t>Primary data</t>
  </si>
  <si>
    <t>Consumes / receives</t>
  </si>
  <si>
    <t>HumanOS reuse</t>
  </si>
  <si>
    <t>Initial deployment boundary</t>
  </si>
  <si>
    <t>Decision / scale trigger</t>
  </si>
  <si>
    <t>Source / basis</t>
  </si>
  <si>
    <t>ARC-001</t>
  </si>
  <si>
    <t>Device edge</t>
  </si>
  <si>
    <t>Native Device Agent Core</t>
  </si>
  <si>
    <t>Policy-controlled session state, event correlation, local encryption, batching, offline queue, health and update coordination.</t>
  </si>
  <si>
    <t>Rust shared core</t>
  </si>
  <si>
    <t>Encrypted SQLite/SQLCipher-style journal + content cache</t>
  </si>
  <si>
    <t>Signed policy bundles, session commands, adapter events</t>
  </si>
  <si>
    <t>Signed event batches, health, telemetry gaps</t>
  </si>
  <si>
    <t>Device identity, policy, secrets, audit</t>
  </si>
  <si>
    <t>Endpoint binary</t>
  </si>
  <si>
    <t>Separate from cloud services; no Python always-on core.</t>
  </si>
  <si>
    <t>OpenAdapt/Screenpipe patterns + Nessovo security requirements</t>
  </si>
  <si>
    <t>ARC-002</t>
  </si>
  <si>
    <t>Windows Native Bridge</t>
  </si>
  <si>
    <t>Foreground window, process, UI Automation, capture permissions, input provenance and secure-control detection.</t>
  </si>
  <si>
    <t>Rust FFI + C#/C++ as required</t>
  </si>
  <si>
    <t>In-memory / local journal</t>
  </si>
  <si>
    <t>Windows APIs</t>
  </si>
  <si>
    <t>Normalised device events</t>
  </si>
  <si>
    <t>Device policy</t>
  </si>
  <si>
    <t>Endpoint module</t>
  </si>
  <si>
    <t>Native bridge only; shared semantics remain in Rust core.</t>
  </si>
  <si>
    <t>Microsoft UI Automation / ETW / Win32</t>
  </si>
  <si>
    <t>ARC-003</t>
  </si>
  <si>
    <t>macOS Native Bridge</t>
  </si>
  <si>
    <t>ScreenCaptureKit, accessibility, application/window events, event monitoring and secure-input awareness.</t>
  </si>
  <si>
    <t>Swift/Objective-C + Rust FFI</t>
  </si>
  <si>
    <t>macOS APIs and permissions</t>
  </si>
  <si>
    <t>Requires signed/notarised build and explicit TCC permissions.</t>
  </si>
  <si>
    <t>Apple ScreenCaptureKit / Accessibility</t>
  </si>
  <si>
    <t>ARC-004</t>
  </si>
  <si>
    <t>Linux Adapter</t>
  </si>
  <si>
    <t>Future platform support under Wayland/X11 capability constraints.</t>
  </si>
  <si>
    <t>Rust + portal/compositor adapters</t>
  </si>
  <si>
    <t>Local journal</t>
  </si>
  <si>
    <t>Wayland portals / X11</t>
  </si>
  <si>
    <t>Capability-scoped events</t>
  </si>
  <si>
    <t>Deferred endpoint module</t>
  </si>
  <si>
    <t>Defer from initial pilot; do not claim parity.</t>
  </si>
  <si>
    <t>Wayland input/screen security model</t>
  </si>
  <si>
    <t>ARC-005</t>
  </si>
  <si>
    <t>Browser Extension</t>
  </si>
  <si>
    <t>Active tab/domain/navigation, approved page metadata, browser task bookmarks and native messaging.</t>
  </si>
  <si>
    <t>TypeScript extension</t>
  </si>
  <si>
    <t>Browser local state</t>
  </si>
  <si>
    <t>Browser extension APIs</t>
  </si>
  <si>
    <t>Browser events to native agent</t>
  </si>
  <si>
    <t>Policy/exclusion service</t>
  </si>
  <si>
    <t>Browser package</t>
  </si>
  <si>
    <t>Domain/title by default; URL path/content only allowlisted.</t>
  </si>
  <si>
    <t>Chrome/Edge extension APIs</t>
  </si>
  <si>
    <t>ARC-006</t>
  </si>
  <si>
    <t>Adapter SDK</t>
  </si>
  <si>
    <t>Common lifecycle contract for IDE, shell, AI agent, simulator and application adapters.</t>
  </si>
  <si>
    <t>Rust/TypeScript/Java/Python SDKs</t>
  </si>
  <si>
    <t>Local config</t>
  </si>
  <si>
    <t>Tool-specific hooks</t>
  </si>
  <si>
    <t>Normalised adapter events</t>
  </si>
  <si>
    <t>Schema registry / model gateway</t>
  </si>
  <si>
    <t>Shared SDK packages</t>
  </si>
  <si>
    <t>Versioned, least-privilege adapters.</t>
  </si>
  <si>
    <t>Codex hooks / Claude-Mem hook architecture</t>
  </si>
  <si>
    <t>ARC-007</t>
  </si>
  <si>
    <t>Local Policy Evaluator and Cache</t>
  </si>
  <si>
    <t>Validate signed capture policy, exclusions, hours, task scope, expiry and fail-safe behaviour.</t>
  </si>
  <si>
    <t>Rust; optional embedded policy engine</t>
  </si>
  <si>
    <t>Signed policy cache</t>
  </si>
  <si>
    <t>Policy bundles</t>
  </si>
  <si>
    <t>Allow/deny/redact decisions</t>
  </si>
  <si>
    <t>HumanOS policy service</t>
  </si>
  <si>
    <t>Fail closed for sensitive capture when policy is invalid or expired.</t>
  </si>
  <si>
    <t>OPA pattern / Nessovo policy model</t>
  </si>
  <si>
    <t>ARC-008</t>
  </si>
  <si>
    <t>Local Redaction and Secret Guard</t>
  </si>
  <si>
    <t>Detect secure controls, secrets and excluded apps/domains before durable storage/upload.</t>
  </si>
  <si>
    <t>Rust + local models/rules</t>
  </si>
  <si>
    <t>Temporary buffers only</t>
  </si>
  <si>
    <t>Raw candidate evidence</t>
  </si>
  <si>
    <t>Redacted evidence and suppression events</t>
  </si>
  <si>
    <t>DLP/secrets policies</t>
  </si>
  <si>
    <t>Pilot blocking control; raw rejected content is not retained.</t>
  </si>
  <si>
    <t>ICO minimisation / Screenpipe PII pattern</t>
  </si>
  <si>
    <t>ARC-009</t>
  </si>
  <si>
    <t>Local Evidence Journal</t>
  </si>
  <si>
    <t>Append-only sequence, object hashes, offline durability, retention and safe upload resume.</t>
  </si>
  <si>
    <t>Rust</t>
  </si>
  <si>
    <t>Encrypted SQLite + content-addressed cache</t>
  </si>
  <si>
    <t>Normalised/redacted events</t>
  </si>
  <si>
    <t>Batched signed envelopes</t>
  </si>
  <si>
    <t>Device/session identity</t>
  </si>
  <si>
    <t>Per-session keys and bounded storage budget.</t>
  </si>
  <si>
    <t>Claude-Mem SQLite/WAL pattern + Nessovo requirements</t>
  </si>
  <si>
    <t>ARC-010</t>
  </si>
  <si>
    <t>Control plane</t>
  </si>
  <si>
    <t>Device Control &amp; Policy Gateway</t>
  </si>
  <si>
    <t>Device registration, certificates, policy distribution, session commands, agent health, revocation and rollout.</t>
  </si>
  <si>
    <t>Java 21/25 + Spring Boot</t>
  </si>
  <si>
    <t>Device registration/heartbeat</t>
  </si>
  <si>
    <t>Policy bundles, session commands, device status API</t>
  </si>
  <si>
    <t>IAM, policy, secrets, audit, notification</t>
  </si>
  <si>
    <t>Deployable 1</t>
  </si>
  <si>
    <t>Initial Java deployable; separate if device fleet scale justifies.</t>
  </si>
  <si>
    <t>Spring Boot / mTLS / OPA</t>
  </si>
  <si>
    <t>ARC-011</t>
  </si>
  <si>
    <t>Telemetry Ingestion &amp; Schema</t>
  </si>
  <si>
    <t>Authenticate signed batches, validate contracts, deduplicate, order by device/session, enforce quotas and publish events.</t>
  </si>
  <si>
    <t>Kafka-compatible bus + PostgreSQL metadata</t>
  </si>
  <si>
    <t>Agent event batches</t>
  </si>
  <si>
    <t>Normalised event topics, reject/diagnostic events</t>
  </si>
  <si>
    <t>IAM, tenant, audit, schema registry</t>
  </si>
  <si>
    <t>Deployable 2</t>
  </si>
  <si>
    <t>High-throughput boundary with idempotent ingest.</t>
  </si>
  <si>
    <t>Apache Kafka / CloudEvents / schema registry</t>
  </si>
  <si>
    <t>ARC-012</t>
  </si>
  <si>
    <t>Evidence</t>
  </si>
  <si>
    <t>Evidence &amp; Timeline</t>
  </si>
  <si>
    <t>Persist activity events, visual-state references, artefacts, provenance edges, retention state and replay timeline.</t>
  </si>
  <si>
    <t>PostgreSQL + object storage</t>
  </si>
  <si>
    <t>Normalised events, task/agent/file events</t>
  </si>
  <si>
    <t>Evidence API, timeline API, evidence.linked events</t>
  </si>
  <si>
    <t>Object service, audit, policy</t>
  </si>
  <si>
    <t>Deployable 3</t>
  </si>
  <si>
    <t>Start with relational graph model; split visual storage only if scale/security requires.</t>
  </si>
  <si>
    <t>PostgreSQL/object storage/event-sourcing patterns</t>
  </si>
  <si>
    <t>ARC-013</t>
  </si>
  <si>
    <t>Visual Evidence Subdomain</t>
  </si>
  <si>
    <t>Changed-region metadata, OCR/accessibility extracts, thumbnails, object policy and redaction lineage.</t>
  </si>
  <si>
    <t>Java library/module initially</t>
  </si>
  <si>
    <t>Object storage + PostgreSQL</t>
  </si>
  <si>
    <t>Visual-state events and objects</t>
  </si>
  <si>
    <t>Visual evidence references</t>
  </si>
  <si>
    <t>Object service, DLP, audit</t>
  </si>
  <si>
    <t>Inside Deployable 3 initially</t>
  </si>
  <si>
    <t>Future split trigger: independent scale, retention or security domain.</t>
  </si>
  <si>
    <t>Screenpipe event-driven capture pattern</t>
  </si>
  <si>
    <t>ARC-014</t>
  </si>
  <si>
    <t>Intelligence</t>
  </si>
  <si>
    <t>Task Assurance Orchestrator</t>
  </si>
  <si>
    <t>Compile task contracts, coordinate deterministic checks and AI evaluators, maintain criterion state and assessment workflow.</t>
  </si>
  <si>
    <t>Tasks, evidence, test/build results, review events</t>
  </si>
  <si>
    <t>Task assessments, blocker and criterion events</t>
  </si>
  <si>
    <t>Task/project, workflow, policy, audit</t>
  </si>
  <si>
    <t>Deployable 4A</t>
  </si>
  <si>
    <t>Java owns durable state and review workflow.</t>
  </si>
  <si>
    <t>HumanOS task/workflow foundation</t>
  </si>
  <si>
    <t>ARC-015</t>
  </si>
  <si>
    <t>Task/Activity AI Evaluators</t>
  </si>
  <si>
    <t>Episode segmentation, task alignment, screen/text interpretation, quality reasoning and confidence calibration.</t>
  </si>
  <si>
    <t>Python + FastAPI/workers</t>
  </si>
  <si>
    <t>Model/eval store + vector index</t>
  </si>
  <si>
    <t>Evidence references and approved content</t>
  </si>
  <si>
    <t>Evaluator findings with evidence links and model/skill version</t>
  </si>
  <si>
    <t>Model gateway, policy, audit</t>
  </si>
  <si>
    <t>Deployable 4B</t>
  </si>
  <si>
    <t>Python is stateless/worker-oriented; no employment decision authority.</t>
  </si>
  <si>
    <t>NIST AI RMF / multimodal models</t>
  </si>
  <si>
    <t>ARC-016</t>
  </si>
  <si>
    <t>Capability &amp; learning</t>
  </si>
  <si>
    <t>Capability Domain Service</t>
  </si>
  <si>
    <t>Role contracts, capability definitions, claims, evidence state, role readiness and review.</t>
  </si>
  <si>
    <t>Task assessments, baseline assessments, training outcomes</t>
  </si>
  <si>
    <t>Capability evidence/state events and APIs</t>
  </si>
  <si>
    <t>IAM, organisation, HR/role, workflow, audit</t>
  </si>
  <si>
    <t>Deployable 5A</t>
  </si>
  <si>
    <t>Transparent evidence model; domain-neutral core.</t>
  </si>
  <si>
    <t>SFIA-style mapping + Nessovo ontology</t>
  </si>
  <si>
    <t>ARC-017</t>
  </si>
  <si>
    <t>Capability Scoring and Gap Analysis</t>
  </si>
  <si>
    <t>Evidence weighting, confidence, recency, consistency, contradiction and gap classification.</t>
  </si>
  <si>
    <t>Python services/libraries</t>
  </si>
  <si>
    <t>Evaluation store</t>
  </si>
  <si>
    <t>Qualified capability evidence</t>
  </si>
  <si>
    <t>Scoring recommendations and explanations</t>
  </si>
  <si>
    <t>Deployable 5B or worker pool</t>
  </si>
  <si>
    <t>Java service accepts/rejects scoring recommendation under rules.</t>
  </si>
  <si>
    <t>Bayesian/uncertainty-aware design recommendation</t>
  </si>
  <si>
    <t>ARC-018</t>
  </si>
  <si>
    <t>Growth Coach &amp; Learning</t>
  </si>
  <si>
    <t>Intervention selection, learning plans, micro-lessons, practice, mentor escalation and effectiveness tracking.</t>
  </si>
  <si>
    <t>Java orchestration + Python AI</t>
  </si>
  <si>
    <t>PostgreSQL + content/vector stores</t>
  </si>
  <si>
    <t>Task/capability gaps and employee requests</t>
  </si>
  <si>
    <t>Coaching/learning events and APIs</t>
  </si>
  <si>
    <t>Workflow, notification, model gateway, HR/L&amp;D</t>
  </si>
  <si>
    <t>Inside Deployable 5 initially</t>
  </si>
  <si>
    <t>Split when learning marketplace/content scale justifies.</t>
  </si>
  <si>
    <t>HumanOS workflow + L&amp;D integrations</t>
  </si>
  <si>
    <t>ARC-019</t>
  </si>
  <si>
    <t>AI integration</t>
  </si>
  <si>
    <t>AI Adapter Hub</t>
  </si>
  <si>
    <t>Normalise Codex, Claude Code, IDE copilots, agent sessions, prompts, tools and permission events.</t>
  </si>
  <si>
    <t>Python + Java edge/API</t>
  </si>
  <si>
    <t>PostgreSQL metadata</t>
  </si>
  <si>
    <t>Provider hooks/adapters</t>
  </si>
  <si>
    <t>Normalised agent events</t>
  </si>
  <si>
    <t>Model gateway, schema, policy</t>
  </si>
  <si>
    <t>Deployable 6A</t>
  </si>
  <si>
    <t>Provider-specific adapters behind common contract.</t>
  </si>
  <si>
    <t>Codex hooks / Claude-Mem</t>
  </si>
  <si>
    <t>ARC-020</t>
  </si>
  <si>
    <t>Model and Evaluation Gateway</t>
  </si>
  <si>
    <t>Model routing, content policy, secret scanning, prompt/skill versions, evaluation, cost and trace metadata.</t>
  </si>
  <si>
    <t>Python + Java gateway</t>
  </si>
  <si>
    <t>PostgreSQL + cache/eval store</t>
  </si>
  <si>
    <t>Approved AI requests</t>
  </si>
  <si>
    <t>Responses, audit, evaluation results</t>
  </si>
  <si>
    <t>Existing HumanOS model gateway</t>
  </si>
  <si>
    <t>Extend existing platform service</t>
  </si>
  <si>
    <t>Do not duplicate if HumanOS already meets requirements.</t>
  </si>
  <si>
    <t>OpenTelemetry GenAI / HumanOS foundation</t>
  </si>
  <si>
    <t>ARC-021</t>
  </si>
  <si>
    <t>Governance &amp; Human Review</t>
  </si>
  <si>
    <t>Employee access, corrections, disputes, manager evidence requests, human review and consequential-decision safeguards.</t>
  </si>
  <si>
    <t>PostgreSQL + immutable audit</t>
  </si>
  <si>
    <t>Disputes, review requests, evidence-access requests</t>
  </si>
  <si>
    <t>Review decisions, corrections, access grants</t>
  </si>
  <si>
    <t>Workflow, IAM, audit, notification, policy</t>
  </si>
  <si>
    <t>Deployable 7</t>
  </si>
  <si>
    <t>Mandatory before pilot assessment use.</t>
  </si>
  <si>
    <t>ICO worker monitoring/human review</t>
  </si>
  <si>
    <t>ARC-022</t>
  </si>
  <si>
    <t>Evidence Access Policy</t>
  </si>
  <si>
    <t>Role/purpose/task/time/region decisions for raw evidence and reports.</t>
  </si>
  <si>
    <t>HumanOS policy service; evaluate OPA</t>
  </si>
  <si>
    <t>Policy repository + decision logs</t>
  </si>
  <si>
    <t>Policy queries</t>
  </si>
  <si>
    <t>IAM, organisation, DPO policy</t>
  </si>
  <si>
    <t>Existing policy service / sidecar</t>
  </si>
  <si>
    <t>OPA only if it adds value beyond current HumanOS policy service.</t>
  </si>
  <si>
    <t>OPA</t>
  </si>
  <si>
    <t>ARC-023</t>
  </si>
  <si>
    <t>Reporting</t>
  </si>
  <si>
    <t>Reporting &amp; Analytics</t>
  </si>
  <si>
    <t>Employee timeline, task assurance, manager exceptions, capability views, pilot KPIs and executive reporting.</t>
  </si>
  <si>
    <t>Java APIs + BI/analytics</t>
  </si>
  <si>
    <t>PostgreSQL read models + warehouse later</t>
  </si>
  <si>
    <t>Task/capability/review events</t>
  </si>
  <si>
    <t>Reports, exports and analytics APIs</t>
  </si>
  <si>
    <t>IAM, audit, notification</t>
  </si>
  <si>
    <t>Deployable 8</t>
  </si>
  <si>
    <t>Raw evidence is drill-down, not default dashboard content.</t>
  </si>
  <si>
    <t>ActivTrak/process intelligence patterns</t>
  </si>
  <si>
    <t>ARC-024</t>
  </si>
  <si>
    <t>Organisational learning</t>
  </si>
  <si>
    <t>Skill observations, proposals, evaluation suites, approvals, canaries, promotion and rollback.</t>
  </si>
  <si>
    <t>Java lifecycle + Python generation/evals</t>
  </si>
  <si>
    <t>PostgreSQL + Git/artifact/eval stores</t>
  </si>
  <si>
    <t>Feedback, corrections, successful patterns</t>
  </si>
  <si>
    <t>Skill versions and deployment events</t>
  </si>
  <si>
    <t>Workflow, model gateway, audit, policy</t>
  </si>
  <si>
    <t>Inside AI platform initially; later deployable</t>
  </si>
  <si>
    <t>Separate only when lifecycle scale/ownership justifies.</t>
  </si>
  <si>
    <t>Claude-Mem / Task Observer / Record &amp; Replay</t>
  </si>
  <si>
    <t>ARC-025</t>
  </si>
  <si>
    <t>Shared HumanOS</t>
  </si>
  <si>
    <t>Identity and Access</t>
  </si>
  <si>
    <t>Person, device, service identity, roles, authentication and authorisation context.</t>
  </si>
  <si>
    <t>Existing HumanOS Java service</t>
  </si>
  <si>
    <t>Existing IAM store</t>
  </si>
  <si>
    <t>Identity requests</t>
  </si>
  <si>
    <t>Tokens/claims/identity events</t>
  </si>
  <si>
    <t>Authoritative existing service</t>
  </si>
  <si>
    <t>Reuse</t>
  </si>
  <si>
    <t>No duplicate identity store.</t>
  </si>
  <si>
    <t>HumanOS foundation</t>
  </si>
  <si>
    <t>ARC-026</t>
  </si>
  <si>
    <t>Organisation and Role</t>
  </si>
  <si>
    <t>Tenants, teams, reporting lines, employment/role assignments and organisational scope.</t>
  </si>
  <si>
    <t>Existing store</t>
  </si>
  <si>
    <t>Organisation changes</t>
  </si>
  <si>
    <t>Organisation/role events</t>
  </si>
  <si>
    <t>0,2+</t>
  </si>
  <si>
    <t>Capability service references role versions; it does not own employment identity.</t>
  </si>
  <si>
    <t>ARC-027</t>
  </si>
  <si>
    <t>Projects and Tasks</t>
  </si>
  <si>
    <t>Assigned tasks, plans, due dates, task state and project context.</t>
  </si>
  <si>
    <t>Task commands/integrations</t>
  </si>
  <si>
    <t>Task events/APIs</t>
  </si>
  <si>
    <t>Task Assurance compiles contracts but task service remains task authority.</t>
  </si>
  <si>
    <t>ARC-028</t>
  </si>
  <si>
    <t>Workflow Runtime</t>
  </si>
  <si>
    <t>Review, dispute, coaching, approval, escalation and skill-lifecycle workflows.</t>
  </si>
  <si>
    <t>Existing HumanOS service</t>
  </si>
  <si>
    <t>Domain events</t>
  </si>
  <si>
    <t>Workflow commands/events</t>
  </si>
  <si>
    <t>Evaluate another orchestrator only after documented gaps.</t>
  </si>
  <si>
    <t>ARC-029</t>
  </si>
  <si>
    <t>Audit and Compliance</t>
  </si>
  <si>
    <t>Immutable access, decision, policy, model, review and skill-change audit.</t>
  </si>
  <si>
    <t>Append-only audit store</t>
  </si>
  <si>
    <t>Audit events</t>
  </si>
  <si>
    <t>Audit queries/reports</t>
  </si>
  <si>
    <t>Reuse/extend</t>
  </si>
  <si>
    <t>Content access logs are themselves sensitive.</t>
  </si>
  <si>
    <t>ARC-030</t>
  </si>
  <si>
    <t>Secrets and Key Management</t>
  </si>
  <si>
    <t>Service/device credentials, encryption keys, rotation and revocation.</t>
  </si>
  <si>
    <t>Existing HumanOS secrets service + OS secure stores</t>
  </si>
  <si>
    <t>KMS/HSM/secure stores</t>
  </si>
  <si>
    <t>Key requests</t>
  </si>
  <si>
    <t>Key material references/rotation events</t>
  </si>
  <si>
    <t>Device evidence keys must not be centrally exposed without need.</t>
  </si>
  <si>
    <t>Security architecture</t>
  </si>
  <si>
    <t>ARC-031</t>
  </si>
  <si>
    <t>Object/File Service</t>
  </si>
  <si>
    <t>Evidence object storage, classification, regional routing, retention and access tokens.</t>
  </si>
  <si>
    <t>S3-compatible object storage</t>
  </si>
  <si>
    <t>Object writes/reads</t>
  </si>
  <si>
    <t>Object references/events</t>
  </si>
  <si>
    <t>Require per-object policy, malware scan, retention and legal hold.</t>
  </si>
  <si>
    <t>ARC-032</t>
  </si>
  <si>
    <t>Data platform</t>
  </si>
  <si>
    <t>Kafka-Compatible Event Bus</t>
  </si>
  <si>
    <t>Durable, partitioned, replayable event flow across ingestion and domain services.</t>
  </si>
  <si>
    <t>Kafka / managed compatible service</t>
  </si>
  <si>
    <t>Kafka topics</t>
  </si>
  <si>
    <t>Producers</t>
  </si>
  <si>
    <t>Consumer streams</t>
  </si>
  <si>
    <t>Existing HumanOS event infrastructure</t>
  </si>
  <si>
    <t>Shared platform</t>
  </si>
  <si>
    <t>Reuse existing bus; capacity-test evidence workload.</t>
  </si>
  <si>
    <t>Apache Kafka</t>
  </si>
  <si>
    <t>ARC-033</t>
  </si>
  <si>
    <t>Schema Registry and Contract Governance</t>
  </si>
  <si>
    <t>Version event schemas, compatibility rules, generated clients and lineage.</t>
  </si>
  <si>
    <t>Existing registry or Apicurio/Confluent equivalent</t>
  </si>
  <si>
    <t>Schema registry</t>
  </si>
  <si>
    <t>Schema changes</t>
  </si>
  <si>
    <t>Validated contracts</t>
  </si>
  <si>
    <t>HumanOS platform</t>
  </si>
  <si>
    <t>1,4+</t>
  </si>
  <si>
    <t>CloudEvents-style envelope plus domain schemas.</t>
  </si>
  <si>
    <t>CloudEvents / schema registry</t>
  </si>
  <si>
    <t>ARC-034</t>
  </si>
  <si>
    <t>Transactional source of truth for sessions, evidence metadata, tasks, capability, review and policy state.</t>
  </si>
  <si>
    <t>Relational data</t>
  </si>
  <si>
    <t>Domain writes</t>
  </si>
  <si>
    <t>Queries/CDC/events</t>
  </si>
  <si>
    <t>Existing platform standard</t>
  </si>
  <si>
    <t>Shared clusters with tenant isolation</t>
  </si>
  <si>
    <t>Partition by tenant/time only after measured need.</t>
  </si>
  <si>
    <t>ARC-035</t>
  </si>
  <si>
    <t>Object Storage</t>
  </si>
  <si>
    <t>Screenshots, redacted content, artefact snapshots, exports and evaluation datasets.</t>
  </si>
  <si>
    <t>S3-compatible</t>
  </si>
  <si>
    <t>Encrypted objects</t>
  </si>
  <si>
    <t>Evidence objects</t>
  </si>
  <si>
    <t>Signed references/events</t>
  </si>
  <si>
    <t>Existing object service</t>
  </si>
  <si>
    <t>Shared regional storage</t>
  </si>
  <si>
    <t>Content-addressed, deduplicated and retention-aware.</t>
  </si>
  <si>
    <t>S3/MinIO</t>
  </si>
  <si>
    <t>ARC-036</t>
  </si>
  <si>
    <t>Vector/Search Capability</t>
  </si>
  <si>
    <t>Semantic search over approved observations, skills and evidence summaries.</t>
  </si>
  <si>
    <t>pgvector first; OpenSearch later if needed</t>
  </si>
  <si>
    <t>Embeddings/index</t>
  </si>
  <si>
    <t>Approved text summaries</t>
  </si>
  <si>
    <t>Search results</t>
  </si>
  <si>
    <t>Model gateway / data platform</t>
  </si>
  <si>
    <t>Library/extension initially</t>
  </si>
  <si>
    <t>7–11</t>
  </si>
  <si>
    <t>Do not embed unrestricted raw employee content.</t>
  </si>
  <si>
    <t>pgvector / search patterns</t>
  </si>
  <si>
    <t>ARC-037</t>
  </si>
  <si>
    <t>Graph Projection</t>
  </si>
  <si>
    <t>Causal/provenance and capability traversal.</t>
  </si>
  <si>
    <t>PostgreSQL relations/materialised views initially</t>
  </si>
  <si>
    <t>Relational edges</t>
  </si>
  <si>
    <t>Evidence/provenance events</t>
  </si>
  <si>
    <t>Graph queries</t>
  </si>
  <si>
    <t>Evidence/Capability services</t>
  </si>
  <si>
    <t>Inside domain services</t>
  </si>
  <si>
    <t>Dedicated graph database deferred until query benchmarks justify.</t>
  </si>
  <si>
    <t>Architecture recommendation</t>
  </si>
  <si>
    <t>ARC-038</t>
  </si>
  <si>
    <t>Analytics Warehouse</t>
  </si>
  <si>
    <t>Longer-term aggregate product, pilot, quality and training analysis.</t>
  </si>
  <si>
    <t>Warehouse/lakehouse compatible with HumanOS</t>
  </si>
  <si>
    <t>De-identified/aggregated data</t>
  </si>
  <si>
    <t>Domain events/read models</t>
  </si>
  <si>
    <t>BI datasets</t>
  </si>
  <si>
    <t>Existing analytics platform</t>
  </si>
  <si>
    <t>Later shared platform</t>
  </si>
  <si>
    <t>10+</t>
  </si>
  <si>
    <t>No raw keystrokes/screenshots in general analytics warehouse.</t>
  </si>
  <si>
    <t>Data minimisation principle</t>
  </si>
  <si>
    <t>ARC-039</t>
  </si>
  <si>
    <t>Cross-cutting</t>
  </si>
  <si>
    <t>Operational traces, metrics and logs for services and AI operations.</t>
  </si>
  <si>
    <t>Java/Python/native SDKs + collector</t>
  </si>
  <si>
    <t>Telemetry backend</t>
  </si>
  <si>
    <t>Service/model telemetry</t>
  </si>
  <si>
    <t>Traces/metrics/logs</t>
  </si>
  <si>
    <t>Existing HumanOS observability</t>
  </si>
  <si>
    <t>Raw worker evidence and model content excluded by default.</t>
  </si>
  <si>
    <t>ARC-040</t>
  </si>
  <si>
    <t>API Gateway and Service Security</t>
  </si>
  <si>
    <t>External/internal API routing, rate limits, mTLS, auth and policy enforcement.</t>
  </si>
  <si>
    <t>Existing HumanOS gateway</t>
  </si>
  <si>
    <t>Config/policy</t>
  </si>
  <si>
    <t>API calls</t>
  </si>
  <si>
    <t>Routed/authorised requests</t>
  </si>
  <si>
    <t>Existing platform service</t>
  </si>
  <si>
    <t>Device upload path may have dedicated edge gateway.</t>
  </si>
  <si>
    <t>ARC-041</t>
  </si>
  <si>
    <t>Deployment and tenancy</t>
  </si>
  <si>
    <t>Regional clusters, tenant isolation, data residency, feature flags, canary and rollback.</t>
  </si>
  <si>
    <t>Kubernetes/cloud platform</t>
  </si>
  <si>
    <t>Platform metadata</t>
  </si>
  <si>
    <t>Deployments/config</t>
  </si>
  <si>
    <t>Runtime services</t>
  </si>
  <si>
    <t>Pilot uses isolated tenant/environment and restricted feature flags.</t>
  </si>
  <si>
    <t>Security/governance requirement</t>
  </si>
  <si>
    <t>ARC-042</t>
  </si>
  <si>
    <t>Service boundary rule</t>
  </si>
  <si>
    <t>Create a separate deployable only for clear security, scale, availability, ownership or transactional boundaries.</t>
  </si>
  <si>
    <t>Architecture changes</t>
  </si>
  <si>
    <t>ADR decisions</t>
  </si>
  <si>
    <t>Rule</t>
  </si>
  <si>
    <t>Initial plan uses approximately eight Work Intelligence deployables plus shared HumanOS services.</t>
  </si>
  <si>
    <t>Microservices design principle</t>
  </si>
  <si>
    <t>Architecture Amendment A-01 — AI Execution Boundaries</t>
  </si>
  <si>
    <t>ARC-A01-001</t>
  </si>
  <si>
    <t>Work Intelligence</t>
  </si>
  <si>
    <t>AI Execution Port</t>
  </si>
  <si>
    <t>Issue provider-neutral AI jobs using task/effort/data/review contracts and consume canonical results.</t>
  </si>
  <si>
    <t>Java/Spring client/library</t>
  </si>
  <si>
    <t>No provider secrets; job/result refs</t>
  </si>
  <si>
    <t>Task/evidence/capability/coaching context</t>
  </si>
  <si>
    <t>AIJobRequest; domain findings using AIJobResult</t>
  </si>
  <si>
    <t>Policy, audit, evidence, workflow</t>
  </si>
  <si>
    <t>Shared library/BFF integration</t>
  </si>
  <si>
    <t>No provider SDK is permitted inside Work Intelligence domains.</t>
  </si>
  <si>
    <t>ARC-A01-002</t>
  </si>
  <si>
    <t>AI platform</t>
  </si>
  <si>
    <t>Existing HumanOS AI Orchestrator</t>
  </si>
  <si>
    <t>Preferred provider/model execution, credential, registry, qualification, routing, cost, health and drift service.</t>
  </si>
  <si>
    <t>Existing HumanOS AI orchestration stack</t>
  </si>
  <si>
    <t>Model/connector/qualification/routing state</t>
  </si>
  <si>
    <t>AIJobRequest, policies, credentials, provider endpoints</t>
  </si>
  <si>
    <t>AIJobResult, route health, qualification/drift events</t>
  </si>
  <si>
    <t>Secrets, policy, audit, Model Gateway, events</t>
  </si>
  <si>
    <t>Existing shared platform deployable</t>
  </si>
  <si>
    <t>Gap assessment determines required extensions.</t>
  </si>
  <si>
    <t>ARC-A01-003</t>
  </si>
  <si>
    <t>Standalone AI Router</t>
  </si>
  <si>
    <t>Optional compatible implementation for isolated/customer/resilience deployments.</t>
  </si>
  <si>
    <t>Java/Spring or approved lightweight service</t>
  </si>
  <si>
    <t>Scoped registry/cache/audit</t>
  </si>
  <si>
    <t>Shared contracts and signed qualification packages</t>
  </si>
  <si>
    <t>Canonical AIJobResult and health</t>
  </si>
  <si>
    <t>Optional separate deployable</t>
  </si>
  <si>
    <t>Must remain thin and contract-compatible.</t>
  </si>
  <si>
    <t>ARC-A01-004</t>
  </si>
  <si>
    <t>Discover and invoke approved CLIs/local runtimes with user-local auth, visible interaction and resource policy.</t>
  </si>
  <si>
    <t>Rust + reviewed CLI/runtime adapters</t>
  </si>
  <si>
    <t>Local inventory/health/transient encrypted refs</t>
  </si>
  <si>
    <t>AI endpoint jobs, local policy, approved CLIs/Ollama</t>
  </si>
  <si>
    <t>AIJobResult, health and user-action-required events</t>
  </si>
  <si>
    <t>Endpoint module/service separate from capture</t>
  </si>
  <si>
    <t>Never read/export CLI OAuth; no hidden central batch use.</t>
  </si>
  <si>
    <t>ARC-A01-005</t>
  </si>
  <si>
    <t>AI assurance</t>
  </si>
  <si>
    <t>Model Qualification Service</t>
  </si>
  <si>
    <t>Evaluate exact provider/model/runtime/quantisation/task/effort combinations and issue signed portable profiles.</t>
  </si>
  <si>
    <t>Java orchestration + Python eval workers</t>
  </si>
  <si>
    <t>Evaluation datasets/results and signed qualification packages</t>
  </si>
  <si>
    <t>Task profiles, providers, models, prompts/skills and test cases</t>
  </si>
  <si>
    <t>Qualification profiles, drift/regression decisions</t>
  </si>
  <si>
    <t>Skill Forge, Object Service, audit, workflow</t>
  </si>
  <si>
    <t>Shared AI platform capability</t>
  </si>
  <si>
    <t>Public benchmarks only shortlist candidates.</t>
  </si>
  <si>
    <t>Architecture Decision Register</t>
  </si>
  <si>
    <t>Stage 1 ADR drafts. 'Accepted in principle' means the workbook recommends the decision; Architecture Board approval is still required.</t>
  </si>
  <si>
    <t>ADR</t>
  </si>
  <si>
    <t>Decision title</t>
  </si>
  <si>
    <t>Context / problem</t>
  </si>
  <si>
    <t>Recommended decision</t>
  </si>
  <si>
    <t>Alternatives considered</t>
  </si>
  <si>
    <t>Positive consequences</t>
  </si>
  <si>
    <t>Risks / trade-offs</t>
  </si>
  <si>
    <t>Validation / evidence needed</t>
  </si>
  <si>
    <t>Owner / review trigger</t>
  </si>
  <si>
    <t>ADR-001</t>
  </si>
  <si>
    <t>Product boundary</t>
  </si>
  <si>
    <t>Accepted in principle</t>
  </si>
  <si>
    <t>Raw monitoring is commoditised and creates a crowded, high-resistance market position.</t>
  </si>
  <si>
    <t>Build HumanOS Work Intelligence as task assurance, capability development and human–AI work intelligence; treat monitoring as controlled evidence infrastructure.</t>
  </si>
  <si>
    <t>Employee-monitoring product; task-mining-only product; developer analytics only.</t>
  </si>
  <si>
    <t>Clearer differentiation, broader HumanOS fit, direct employee benefit.</t>
  </si>
  <si>
    <t>More complex product and evaluation problem.</t>
  </si>
  <si>
    <t>Leadership positioning review and worker consultation.</t>
  </si>
  <si>
    <t>Product Owner / revisit if market evidence changes</t>
  </si>
  <si>
    <t>Market Landscape / Gap Matrix</t>
  </si>
  <si>
    <t>ADR-002</t>
  </si>
  <si>
    <t>Stage 0 and Stage 1 structure</t>
  </si>
  <si>
    <t>Governance and architecture research are tightly coupled but require different authorities.</t>
  </si>
  <si>
    <t>Run as one Foundation &amp; Validation workstream with separate Stage 0 governance gate and Stage 1 architecture gate.</t>
  </si>
  <si>
    <t>Merge into one gate; run sequentially with no overlap.</t>
  </si>
  <si>
    <t>Faster integrated planning without losing independent approvals.</t>
  </si>
  <si>
    <t>Programme may confuse document completion with approval.</t>
  </si>
  <si>
    <t>Gate register and named decision authorities.</t>
  </si>
  <si>
    <t>Master Prompt / Stage 0-1 Gates</t>
  </si>
  <si>
    <t>ADR-003</t>
  </si>
  <si>
    <t>Universal work intelligence is too broad for a first implementation.</t>
  </si>
  <si>
    <t>Pilot AI-assisted software development on company-managed Windows and macOS devices.</t>
  </si>
  <si>
    <t>All knowledge workers; customer support; finance operations.</t>
  </si>
  <si>
    <t>Objective artefacts, tests and Git provide high-quality evidence.</t>
  </si>
  <si>
    <t>May overfit ontology and UX to developers.</t>
  </si>
  <si>
    <t>Stage 2 domain-neutral extension tests.</t>
  </si>
  <si>
    <t>Product/CTO / revisit after pilot</t>
  </si>
  <si>
    <t>ADR-004</t>
  </si>
  <si>
    <t>HumanOS integration</t>
  </si>
  <si>
    <t>HumanOS already contains foundation microservices.</t>
  </si>
  <si>
    <t>Implement Work Intelligence as HumanOS bounded contexts that reuse identity, organisation, tasks, workflow, policy, audit, notification, secrets, object, model and event services.</t>
  </si>
  <si>
    <t>Standalone platform; duplicate services.</t>
  </si>
  <si>
    <t>Consistency, lower delivery cost, shared governance.</t>
  </si>
  <si>
    <t>Existing services may have functional gaps or coupling.</t>
  </si>
  <si>
    <t>Stage 1 service capability assessment.</t>
  </si>
  <si>
    <t>ADR-005</t>
  </si>
  <si>
    <t>Runtime responsibility split</t>
  </si>
  <si>
    <t>Cloud domain durability, AI iteration and OS capture have different runtime needs.</t>
  </si>
  <si>
    <t>Java/Spring for durable domain and workflow services; Python for AI/evaluation workers; Rust/native bridges for endpoint capture.</t>
  </si>
  <si>
    <t>All Java; all Python; Electron-only agent.</t>
  </si>
  <si>
    <t>Technology fit, strong platform alignment and endpoint performance.</t>
  </si>
  <si>
    <t>Multi-language contracts, skills and operations.</t>
  </si>
  <si>
    <t>Contract tests, shared schemas, staffing plan.</t>
  </si>
  <si>
    <t>CTO / review at Stage 3 and 4</t>
  </si>
  <si>
    <t>User stack + architecture research</t>
  </si>
  <si>
    <t>ADR-006</t>
  </si>
  <si>
    <t>Proposed</t>
  </si>
  <si>
    <t>HumanOS current version is not confirmed; newer supported releases exist.</t>
  </si>
  <si>
    <t>Do not force platform migration. Retain current supported HumanOS baseline unless measured benefits justify migration; benchmark Java 25 LTS with Spring Boot 4.1 and compatible Spring Cloud for greenfield-compatible services.</t>
  </si>
  <si>
    <t>Mandate Java 25/Boot 4.1 immediately; remain permanently on Java 21/Boot 3.x.</t>
  </si>
  <si>
    <t>Avoids unnecessary migration while evaluating current LTS capabilities.</t>
  </si>
  <si>
    <t>Mixed baselines or delayed adoption.</t>
  </si>
  <si>
    <t>Inventory current HumanOS stack; compatibility/performance/security spike.</t>
  </si>
  <si>
    <t>Java Platform Lead / when platform baseline known</t>
  </si>
  <si>
    <t>OpenJDK 25 / Spring Boot 4.1 / Spring Cloud 2025.1.2</t>
  </si>
  <si>
    <t>ADR-007</t>
  </si>
  <si>
    <t>Device-agent architecture</t>
  </si>
  <si>
    <t>Endpoint capture requires low latency, native OS APIs, local policy and secure offline operation.</t>
  </si>
  <si>
    <t>Use a Rust shared core with Swift and Windows-native bridges; Tauri/native UI may expose visible controls.</t>
  </si>
  <si>
    <t>Java desktop agent; Python agent; Electron capture process.</t>
  </si>
  <si>
    <t>Performance, memory safety, cross-platform core and native access.</t>
  </si>
  <si>
    <t>Rust/native expertise and FFI complexity.</t>
  </si>
  <si>
    <t>Stage 3 proof of installation, policy, journal, update and performance.</t>
  </si>
  <si>
    <t>OpenAdapt/Screenpipe architecture patterns</t>
  </si>
  <si>
    <t>ADR-008</t>
  </si>
  <si>
    <t>Edge-first minimisation</t>
  </si>
  <si>
    <t>Raw screen, text and input evidence is highly sensitive and expensive.</t>
  </si>
  <si>
    <t>Apply policy, secure-field exclusion, redaction, deduplication and event correlation locally before upload.</t>
  </si>
  <si>
    <t>Upload raw stream; cloud-only redaction.</t>
  </si>
  <si>
    <t>Lower privacy/security risk, bandwidth and storage.</t>
  </si>
  <si>
    <t>Endpoint models/rules may miss content and are harder to update.</t>
  </si>
  <si>
    <t>False-negative/false-positive redaction evaluation and signed policy updates.</t>
  </si>
  <si>
    <t>CISO/DPO / blocking pilot control</t>
  </si>
  <si>
    <t>ICO minimisation and DPIA requirements</t>
  </si>
  <si>
    <t>ADR-009</t>
  </si>
  <si>
    <t>Event backbone</t>
  </si>
  <si>
    <t>Evidence flow requires durable replay, partitioning, multiple consumers and asynchronous processing.</t>
  </si>
  <si>
    <t>Reuse HumanOS Kafka-compatible event infrastructure with signed, idempotent, schema-versioned batches.</t>
  </si>
  <si>
    <t>Synchronous REST only; database polling; new message platform.</t>
  </si>
  <si>
    <t>Decoupling, replay and scalable consumers.</t>
  </si>
  <si>
    <t>Operational complexity and schema discipline.</t>
  </si>
  <si>
    <t>Capacity test and topic/partition design.</t>
  </si>
  <si>
    <t>Platform/Data Architect</t>
  </si>
  <si>
    <t>ADR-010</t>
  </si>
  <si>
    <t>Event envelope</t>
  </si>
  <si>
    <t>Cross-language and cross-service events need consistent metadata.</t>
  </si>
  <si>
    <t>Use a CloudEvents-style envelope with Nessovo domain schemas and separate references for large/sensitive content.</t>
  </si>
  <si>
    <t>Proprietary envelope; raw provider payloads.</t>
  </si>
  <si>
    <t>Interoperability, tooling and clearer contracts.</t>
  </si>
  <si>
    <t>Additional mapping and version governance.</t>
  </si>
  <si>
    <t>Schema registry prototype and compatibility policy.</t>
  </si>
  <si>
    <t>ADR-011</t>
  </si>
  <si>
    <t>Operational observability vs worker evidence</t>
  </si>
  <si>
    <t>OpenTelemetry supports service/AI traces but prompt/content fields may contain sensitive information.</t>
  </si>
  <si>
    <t>Use OpenTelemetry for operational traces, metrics and logs. Keep worker evidence in the Evidence domain and exclude raw prompts/text/screens by default from traces.</t>
  </si>
  <si>
    <t>Put all evidence in traces; use vendor-specific observability only.</t>
  </si>
  <si>
    <t>Clear governance boundary and portability.</t>
  </si>
  <si>
    <t>Correlation requires identifiers across systems.</t>
  </si>
  <si>
    <t>Trace/evidence correlation design and content-policy tests.</t>
  </si>
  <si>
    <t>SRE/AI Platform/DPO</t>
  </si>
  <si>
    <t>OpenTelemetry semantic conventions and GenAI warnings</t>
  </si>
  <si>
    <t>ADR-012</t>
  </si>
  <si>
    <t>Microservice granularity</t>
  </si>
  <si>
    <t>A long list of logical services can create unnecessary distributed complexity.</t>
  </si>
  <si>
    <t>Start with approximately eight Work Intelligence deployables plus endpoint agent and shared HumanOS services; split subdomains only on security, scale, availability, ownership or transactional evidence.</t>
  </si>
  <si>
    <t>One monolith; one deployable per entity/capability.</t>
  </si>
  <si>
    <t>Balanced autonomy and operational simplicity.</t>
  </si>
  <si>
    <t>Initial services may become large.</t>
  </si>
  <si>
    <t>Track change coupling, load, ownership and security boundaries.</t>
  </si>
  <si>
    <t>Architecture Board / quarterly review</t>
  </si>
  <si>
    <t>ADR-013</t>
  </si>
  <si>
    <t>Initial data stores</t>
  </si>
  <si>
    <t>Evidence, tasks and capabilities need transactions, objects, search and graph-like queries.</t>
  </si>
  <si>
    <t>Use PostgreSQL for transactional metadata, object storage for evidence, pgvector/search selectively; defer a dedicated graph database until benchmarks justify it.</t>
  </si>
  <si>
    <t>Adopt graph/vector/search databases immediately; single document database.</t>
  </si>
  <si>
    <t>Lower operational burden and faster MVP.</t>
  </si>
  <si>
    <t>Complex graph queries may later require migration.</t>
  </si>
  <si>
    <t>Stage 7/8 query benchmarks and data-volume tests.</t>
  </si>
  <si>
    <t>ADR-014</t>
  </si>
  <si>
    <t>Capture and evidence access require dynamic, auditable, jurisdiction-aware decisions.</t>
  </si>
  <si>
    <t>Reuse existing HumanOS policy service. Evaluate OPA for declarative local/service decisions where it materially improves expressiveness and distribution.</t>
  </si>
  <si>
    <t>Embed rules in every service; mandate OPA everywhere.</t>
  </si>
  <si>
    <t>Avoid duplicate policy systems while preserving policy-as-code option.</t>
  </si>
  <si>
    <t>Inconsistent decisions if integration is weak.</t>
  </si>
  <si>
    <t>Capability assessment of existing policy service and OPA spike.</t>
  </si>
  <si>
    <t>Security Architect / Stage 3</t>
  </si>
  <si>
    <t>ADR-015</t>
  </si>
  <si>
    <t>Workflow orchestration</t>
  </si>
  <si>
    <t>Review, disputes, coaching and skill lifecycle need long-running workflows.</t>
  </si>
  <si>
    <t>Reuse HumanOS Workflow Runtime; introduce Temporal or another orchestrator only after documented capability gaps.</t>
  </si>
  <si>
    <t>Adopt Temporal immediately; custom state machines per service.</t>
  </si>
  <si>
    <t>Platform consistency and lower complexity.</t>
  </si>
  <si>
    <t>Existing runtime may lack developer ergonomics or durability features.</t>
  </si>
  <si>
    <t>Stage 2/3 workflow capability matrix.</t>
  </si>
  <si>
    <t>HumanOS foundation / Temporal as reference only</t>
  </si>
  <si>
    <t>ADR-016</t>
  </si>
  <si>
    <t>AI decision architecture</t>
  </si>
  <si>
    <t>Task/capability conclusions combine facts, deterministic checks and uncertain model interpretation.</t>
  </si>
  <si>
    <t>Java domain services own state and policy; Python evaluators return versioned findings with evidence, confidence and missing-data flags; humans decide consequential outcomes.</t>
  </si>
  <si>
    <t>AI service directly writes final employment states; deterministic rules only.</t>
  </si>
  <si>
    <t>Auditability, rapid model iteration and governance.</t>
  </si>
  <si>
    <t>Additional orchestration and calibration burden.</t>
  </si>
  <si>
    <t>Evaluation suites, calibration, human-review workflow.</t>
  </si>
  <si>
    <t>AI Architect/DPO</t>
  </si>
  <si>
    <t>NIST AI RMF / ICO human review</t>
  </si>
  <si>
    <t>ADR-017</t>
  </si>
  <si>
    <t>Build/buy capture core</t>
  </si>
  <si>
    <t>Relevant source-available and experimental projects exist but none meets the entire security/governance/product model.</t>
  </si>
  <si>
    <t>Build the proprietary endpoint core; benchmark and learn from Screenpipe, ActivityWatch and OpenAdapt; reuse code only after legal/security approval.</t>
  </si>
  <si>
    <t>Commercial monitoring vendor; direct Screenpipe commercial licence; fork OpenAdapt.</t>
  </si>
  <si>
    <t>Control over privacy, provenance, platform fit and product IP.</t>
  </si>
  <si>
    <t>Higher engineering cost and OS complexity.</t>
  </si>
  <si>
    <t>Stage 3/5 benchmarks and licence review.</t>
  </si>
  <si>
    <t>CTO/Desktop/Legal</t>
  </si>
  <si>
    <t>ADR-018</t>
  </si>
  <si>
    <t>Capability system</t>
  </si>
  <si>
    <t>Skills platforms infer capabilities but Nessovo needs task-evidence traceability and employee progression.</t>
  </si>
  <si>
    <t>Build a transparent HumanOS Capability Graph; map external frameworks and integrate HRIS/LMS systems rather than outsourcing the core evidence model.</t>
  </si>
  <si>
    <t>Buy skills platform as system of record; manager-only ratings.</t>
  </si>
  <si>
    <t>Core differentiation, explainability and cross-vertical fit.</t>
  </si>
  <si>
    <t>Employment fairness and ontology complexity.</t>
  </si>
  <si>
    <t>Stage 2 ontology evaluation and pilot fairness review.</t>
  </si>
  <si>
    <t>Skills intelligence market research</t>
  </si>
  <si>
    <t>ADR-019</t>
  </si>
  <si>
    <t>Employee data access</t>
  </si>
  <si>
    <t>Evidence used to assess work can be wrong or incomplete.</t>
  </si>
  <si>
    <t>Employees receive access to material evidence and assessments, can correct task/context and request meaningful human review.</t>
  </si>
  <si>
    <t>Manager-only visibility; limited report access.</t>
  </si>
  <si>
    <t>Trust, fairness, data quality and governance.</t>
  </si>
  <si>
    <t>Workflow and operational effort; potential disputes.</t>
  </si>
  <si>
    <t>Pilot UX and dispute SLA tests.</t>
  </si>
  <si>
    <t>ADR-020</t>
  </si>
  <si>
    <t>Pilot employment use</t>
  </si>
  <si>
    <t>Early models and capture controls will not be sufficiently validated for high-impact decisions.</t>
  </si>
  <si>
    <t>No adverse employment action based solely or primarily on pilot system output; use pilot for product evaluation, coaching and evidence-quality learning.</t>
  </si>
  <si>
    <t>Normal performance-management use during pilot.</t>
  </si>
  <si>
    <t>Reduces harm and enables honest feedback.</t>
  </si>
  <si>
    <t>Limits immediate management value.</t>
  </si>
  <si>
    <t>Executive/HR policy and participant terms.</t>
  </si>
  <si>
    <t>Executive Sponsor/HR</t>
  </si>
  <si>
    <t>ADR-021</t>
  </si>
  <si>
    <t>Skill self-improvement</t>
  </si>
  <si>
    <t>The system should improve prompts, adapters and evaluators from feedback without uncontrolled self-modification.</t>
  </si>
  <si>
    <t>Use observation → proposal → offline evaluation → expert/security review → canary → promote/rollback lifecycle.</t>
  </si>
  <si>
    <t>Automatic live edits; manual improvement only.</t>
  </si>
  <si>
    <t>Compounding organisational intelligence with governance.</t>
  </si>
  <si>
    <t>Evaluation maintenance and slower promotion.</t>
  </si>
  <si>
    <t>Stage 11 Skill Forge implementation and regression metrics.</t>
  </si>
  <si>
    <t>ADR-022</t>
  </si>
  <si>
    <t>Audio capture</t>
  </si>
  <si>
    <t>Accepted</t>
  </si>
  <si>
    <t>Audio adds significant privacy, policy and storage risk and is not required for the first technical pilot.</t>
  </si>
  <si>
    <t>Exclude microphone/system audio from v1 pilot.</t>
  </si>
  <si>
    <t>Capture meetings and calls; optional user-triggered audio.</t>
  </si>
  <si>
    <t>Reduces risk and scope.</t>
  </si>
  <si>
    <t>Some work context remains unobserved.</t>
  </si>
  <si>
    <t>New purpose, DPIA and product decision before introduction.</t>
  </si>
  <si>
    <t>Architecture Amendment A-01 — Superseding and New ADRs</t>
  </si>
  <si>
    <t>ADR-A01-001</t>
  </si>
  <si>
    <t>Separate AI execution boundary</t>
  </si>
  <si>
    <t>Work Intelligence should not duplicate or embed provider/model execution.</t>
  </si>
  <si>
    <t>Use provider-neutral AI Execution Port and separate AI orchestration implementations.</t>
  </si>
  <si>
    <t>Embed router; direct provider calls; one fixed model.</t>
  </si>
  <si>
    <t>Replaceability, clear ownership and future provider support.</t>
  </si>
  <si>
    <t>Contract and orchestration work.</t>
  </si>
  <si>
    <t>Dependency scan and conformance suite.</t>
  </si>
  <si>
    <t>AI Amendment A-01</t>
  </si>
  <si>
    <t>ADR-A01-002</t>
  </si>
  <si>
    <t>Preferred orchestrator with compatible standalone option</t>
  </si>
  <si>
    <t>Nessovo already has an AI orchestration module but may need isolated deployment.</t>
  </si>
  <si>
    <t>Use existing orchestrator by default; standalone router implements same contracts/profile packages.</t>
  </si>
  <si>
    <t>Two independent routers; standalone only.</t>
  </si>
  <si>
    <t>Avoid duplication while preserving deployment flexibility.</t>
  </si>
  <si>
    <t>Existing orchestrator gap may be material.</t>
  </si>
  <si>
    <t>Factual capability inventory and hybrid test.</t>
  </si>
  <si>
    <t>ADR-A01-003</t>
  </si>
  <si>
    <t>Task × effort qualification</t>
  </si>
  <si>
    <t>Model quality/cost depends on use case and execution configuration.</t>
  </si>
  <si>
    <t>Only task/effort-qualified cells may route; hard policy filters precede optimization.</t>
  </si>
  <si>
    <t>Global best-model list; provider benchmark selection.</t>
  </si>
  <si>
    <t>Measured model fitness and controlled costs.</t>
  </si>
  <si>
    <t>Ongoing evaluation cost.</t>
  </si>
  <si>
    <t>Qualification suite and signed profiles.</t>
  </si>
  <si>
    <t>ADR-A01-004</t>
  </si>
  <si>
    <t>Endpoint CLI credential boundary</t>
  </si>
  <si>
    <t>Subscription CLIs use local vendor authentication and changing entitlements.</t>
  </si>
  <si>
    <t>Invoke through endpoint broker without reading/exporting credentials or hidden batch use.</t>
  </si>
  <si>
    <t>Copy OAuth; use personal CLI centrally; disallow all CLIs.</t>
  </si>
  <si>
    <t>Employee choice and local execution with trust controls.</t>
  </si>
  <si>
    <t>Auth/quota/version variability.</t>
  </si>
  <si>
    <t>Broker security/UX and legal policy tests.</t>
  </si>
  <si>
    <t>CISO/HR/AI Platform</t>
  </si>
  <si>
    <t>ADR-A01-005</t>
  </si>
  <si>
    <t>No silent fallback</t>
  </si>
  <si>
    <t>Fallback can change provider, region and data policy.</t>
  </si>
  <si>
    <t>Require versioned fallback policies, route lineage and notice/approval when material.</t>
  </si>
  <si>
    <t>Silent provider failover.</t>
  </si>
  <si>
    <t>Privacy, residency and trust.</t>
  </si>
  <si>
    <t>More abstention/user interaction.</t>
  </si>
  <si>
    <t>Failure and route-change tests.</t>
  </si>
  <si>
    <t>DPO/Product/AI Platform</t>
  </si>
  <si>
    <t>Stage 0 and Stage 1 Approval Gates</t>
  </si>
  <si>
    <t>Formal readiness checklist. A drafted workbook item is not the same as a Nessovo approval. Mandatory items marked 'Not Started' or 'Blocked' prevent an unconditional go decision.</t>
  </si>
  <si>
    <t>Gate item</t>
  </si>
  <si>
    <t>Mandatory</t>
  </si>
  <si>
    <t>Requirement</t>
  </si>
  <si>
    <t>Accountable authority</t>
  </si>
  <si>
    <t>Readiness weight</t>
  </si>
  <si>
    <t>Decision / condition</t>
  </si>
  <si>
    <t>Blocking condition</t>
  </si>
  <si>
    <t>Gate readiness summary</t>
  </si>
  <si>
    <t>G0-01</t>
  </si>
  <si>
    <t>Stage 0</t>
  </si>
  <si>
    <t>Product purpose and strategic positioning approved.</t>
  </si>
  <si>
    <t>Signed/recorded Product Charter v1 decision.</t>
  </si>
  <si>
    <t>No agreed purpose or value proposition.</t>
  </si>
  <si>
    <t>Metric</t>
  </si>
  <si>
    <t>G0-02</t>
  </si>
  <si>
    <t>Ownership</t>
  </si>
  <si>
    <t>Executive sponsor, product owner and programme lead named.</t>
  </si>
  <si>
    <t>RACI with named individuals.</t>
  </si>
  <si>
    <t>No accountable owner.</t>
  </si>
  <si>
    <t>Stage 0 readiness</t>
  </si>
  <si>
    <t>G0-03</t>
  </si>
  <si>
    <t>Scope</t>
  </si>
  <si>
    <t>Initial vertical, participant cohort, devices, hours, tasks and exclusions defined.</t>
  </si>
  <si>
    <t>Approved Pilot Definition.</t>
  </si>
  <si>
    <t>Product Owner / HR</t>
  </si>
  <si>
    <t>Scope permits personal devices, covert or out-of-hours capture.</t>
  </si>
  <si>
    <t>Stage 1 readiness</t>
  </si>
  <si>
    <t>G0-04</t>
  </si>
  <si>
    <t>No covert general monitoring, activity-volume scoring, emotion/personality inference or solely automated employment decisions.</t>
  </si>
  <si>
    <t>Approved charter and policy controls.</t>
  </si>
  <si>
    <t>DPO / Legal / HR</t>
  </si>
  <si>
    <t>Any prohibited use remains permitted by design or policy.</t>
  </si>
  <si>
    <t>Mandatory blockers</t>
  </si>
  <si>
    <t>G0-05</t>
  </si>
  <si>
    <t>Purpose limitation</t>
  </si>
  <si>
    <t>Every proposed data category has a specific purpose and prohibited uses.</t>
  </si>
  <si>
    <t>Purpose Policy Matrix reviewed by DPO.</t>
  </si>
  <si>
    <t>Collection exists 'just in case'.</t>
  </si>
  <si>
    <t>Formal decisions recorded</t>
  </si>
  <si>
    <t>G0-06</t>
  </si>
  <si>
    <t>Necessity</t>
  </si>
  <si>
    <t>Less-intrusive alternatives are assessed and residual necessity documented.</t>
  </si>
  <si>
    <t>Alternatives assessment in purpose matrix/DPIA.</t>
  </si>
  <si>
    <t>Intrusive collection selected without alternatives analysis.</t>
  </si>
  <si>
    <t>G0-07</t>
  </si>
  <si>
    <t>High-risk monitoring DPIA is completed and independent DPO advice recorded.</t>
  </si>
  <si>
    <t>Completed DPIA and DPO advice.</t>
  </si>
  <si>
    <t>Unmitigated high risk or missing DPO advice.</t>
  </si>
  <si>
    <t>G0-08</t>
  </si>
  <si>
    <t>UK legal</t>
  </si>
  <si>
    <t>UK lawful basis, employment, interception and automated-decision conditions confirmed.</t>
  </si>
  <si>
    <t>UK legal memorandum.</t>
  </si>
  <si>
    <t>Legal basis or policy route unresolved.</t>
  </si>
  <si>
    <t>G0-09</t>
  </si>
  <si>
    <t>Pakistan legal</t>
  </si>
  <si>
    <t>Yes for Lahore pilot</t>
  </si>
  <si>
    <t>Pakistan employment/privacy/interception and transfer requirements confirmed.</t>
  </si>
  <si>
    <t>Pakistan legal memorandum.</t>
  </si>
  <si>
    <t>Local-law requirements unresolved for Lahore participants.</t>
  </si>
  <si>
    <t>G0-10</t>
  </si>
  <si>
    <t>Affected workers or representatives consulted during planning.</t>
  </si>
  <si>
    <t>Consultation record and Nessovo response.</t>
  </si>
  <si>
    <t>No consultation and no documented justification.</t>
  </si>
  <si>
    <t>G0-11</t>
  </si>
  <si>
    <t>Worker notice and monitoring policy explain what, why, when, access, retention and rights.</t>
  </si>
  <si>
    <t>Approved notice and policy.</t>
  </si>
  <si>
    <t>Workers cannot understand when or why monitoring occurs.</t>
  </si>
  <si>
    <t>G0-12</t>
  </si>
  <si>
    <t>Employee evidence access, correction, explanation, dispute and review workflow defined.</t>
  </si>
  <si>
    <t>Workflow specification and service SLA.</t>
  </si>
  <si>
    <t>DPO / HR / Product</t>
  </si>
  <si>
    <t>No operational challenge route.</t>
  </si>
  <si>
    <t>G0-13</t>
  </si>
  <si>
    <t>Reviewers are qualified, independent enough, authorised and able to reject AI output.</t>
  </si>
  <si>
    <t>Human-review standard.</t>
  </si>
  <si>
    <t>AI recommendation is effectively rubber-stamped.</t>
  </si>
  <si>
    <t>G0-14</t>
  </si>
  <si>
    <t>Security/privacy controls</t>
  </si>
  <si>
    <t>Secure-field blocking, exclusions, local redaction, encryption, audit and emergency disable are mandatory.</t>
  </si>
  <si>
    <t>Control specification and validation plan.</t>
  </si>
  <si>
    <t>CISO / DPO</t>
  </si>
  <si>
    <t>Passwords/secrets could be retained or uploaded.</t>
  </si>
  <si>
    <t>G0-15</t>
  </si>
  <si>
    <t>Threats</t>
  </si>
  <si>
    <t>Foundation threat model has owners and blocking controls.</t>
  </si>
  <si>
    <t>Threat register reviewed by CISO/DPO.</t>
  </si>
  <si>
    <t>CISO</t>
  </si>
  <si>
    <t>Critical untreated threat.</t>
  </si>
  <si>
    <t>G0-16</t>
  </si>
  <si>
    <t>Pilot protection</t>
  </si>
  <si>
    <t>Pilot output cannot independently create adverse employment consequences.</t>
  </si>
  <si>
    <t>Participant terms and HR policy.</t>
  </si>
  <si>
    <t>Pilot used as unvalidated disciplinary mechanism.</t>
  </si>
  <si>
    <t>G0-17</t>
  </si>
  <si>
    <t>Pilot hold/stop conditions and authority are measurable and operational.</t>
  </si>
  <si>
    <t>Pilot Definition and incident path.</t>
  </si>
  <si>
    <t>Executive Sponsor / CISO / DPO</t>
  </si>
  <si>
    <t>No rapid stop mechanism.</t>
  </si>
  <si>
    <t>G0-18</t>
  </si>
  <si>
    <t>Cross-functional review completed and Stage 0 decision recorded.</t>
  </si>
  <si>
    <t>Meeting minutes, conditions and decision.</t>
  </si>
  <si>
    <t>No formal gate decision.</t>
  </si>
  <si>
    <t>G1-01</t>
  </si>
  <si>
    <t>Stage 1</t>
  </si>
  <si>
    <t>Market evidence</t>
  </si>
  <si>
    <t>Commercial category research and strategic gap analysis are complete and source-backed.</t>
  </si>
  <si>
    <t>Market Landscape and Gap Matrix.</t>
  </si>
  <si>
    <t>Met</t>
  </si>
  <si>
    <t>Differentiation rests on unsupported novelty claims.</t>
  </si>
  <si>
    <t>G1-02</t>
  </si>
  <si>
    <t>OSS evidence</t>
  </si>
  <si>
    <t>Relevant GitHub projects have maturity, licence, architecture and reuse notes.</t>
  </si>
  <si>
    <t>GitHub OSS Scan.</t>
  </si>
  <si>
    <t>Architecture / Legal</t>
  </si>
  <si>
    <t>Third-party code used without due diligence.</t>
  </si>
  <si>
    <t>G1-03</t>
  </si>
  <si>
    <t>Licence</t>
  </si>
  <si>
    <t>Formal commercial/OSS licence review completed for intended dependencies.</t>
  </si>
  <si>
    <t>Approved licence register.</t>
  </si>
  <si>
    <t>Legal / Procurement</t>
  </si>
  <si>
    <t>Commercial rights unclear.</t>
  </si>
  <si>
    <t>G1-04</t>
  </si>
  <si>
    <t>Build/buy</t>
  </si>
  <si>
    <t>Component decisions separate proprietary core from commodity infrastructure.</t>
  </si>
  <si>
    <t>Build Buy Decisions approved.</t>
  </si>
  <si>
    <t>CTO / Product</t>
  </si>
  <si>
    <t>Core differentiation outsourced or commodity components rebuilt without reason.</t>
  </si>
  <si>
    <t>G1-05</t>
  </si>
  <si>
    <t>HumanOS fit</t>
  </si>
  <si>
    <t>Reference architecture reuses existing HumanOS foundations and avoids duplicate systems.</t>
  </si>
  <si>
    <t>Reference architecture and capability assessment.</t>
  </si>
  <si>
    <t>Unjustified duplicate identity/task/workflow/policy/audit service.</t>
  </si>
  <si>
    <t>G1-06</t>
  </si>
  <si>
    <t>Service boundaries</t>
  </si>
  <si>
    <t>Initial deployables have security, scale, ownership or transactional justification.</t>
  </si>
  <si>
    <t>Accepted ADR-012 and service map.</t>
  </si>
  <si>
    <t>Premature nano-services create unmanageable distributed complexity.</t>
  </si>
  <si>
    <t>G1-07</t>
  </si>
  <si>
    <t>Technology baseline</t>
  </si>
  <si>
    <t>Java/Spring, Python and native responsibilities are approved; current HumanOS baseline is inventoried.</t>
  </si>
  <si>
    <t>Runtime ADRs and platform inventory.</t>
  </si>
  <si>
    <t>CTO / Platform Lead</t>
  </si>
  <si>
    <t>Unsupported runtime or forced migration without evidence.</t>
  </si>
  <si>
    <t>G1-08</t>
  </si>
  <si>
    <t>Event and data architecture</t>
  </si>
  <si>
    <t>Event, schema, store, search, retention and sensitive-content boundaries are defined.</t>
  </si>
  <si>
    <t>Accepted event/data ADRs.</t>
  </si>
  <si>
    <t>Data / Platform Architect</t>
  </si>
  <si>
    <t>Raw content copied into observability or analytics without purpose.</t>
  </si>
  <si>
    <t>G1-09</t>
  </si>
  <si>
    <t>Endpoint, ingestion, evidence, access, model and supply-chain threats have controls and spikes.</t>
  </si>
  <si>
    <t>Security architecture review.</t>
  </si>
  <si>
    <t>Critical architecture threat untreated.</t>
  </si>
  <si>
    <t>G1-10</t>
  </si>
  <si>
    <t>AI governance</t>
  </si>
  <si>
    <t>Evaluator architecture separates evidence, inference, confidence, model/skill version and human decision.</t>
  </si>
  <si>
    <t>AI architecture and evaluation plan.</t>
  </si>
  <si>
    <t>AI Architect / DPO</t>
  </si>
  <si>
    <t>AI writes final high-impact state without review.</t>
  </si>
  <si>
    <t>G1-11</t>
  </si>
  <si>
    <t>Technical spikes</t>
  </si>
  <si>
    <t>Highest-risk Stage 2–3 hypotheses have measurable spike plans and decision thresholds.</t>
  </si>
  <si>
    <t>Spike backlog and next-stage prompts.</t>
  </si>
  <si>
    <t>Programme / Architecture</t>
  </si>
  <si>
    <t>Implementation begins without validating endpoint/privacy feasibility.</t>
  </si>
  <si>
    <t>G1-12</t>
  </si>
  <si>
    <t>Cost model</t>
  </si>
  <si>
    <t>Pilot and scale usage assumptions and low/base/high cost model are approved.</t>
  </si>
  <si>
    <t>Cost model and assumptions.</t>
  </si>
  <si>
    <t>CFO / FinOps</t>
  </si>
  <si>
    <t>No cost or storage/inference sensitivity.</t>
  </si>
  <si>
    <t>G1-13</t>
  </si>
  <si>
    <t>Stage 2–3 team, devices, environments, budget and review capacity are committed.</t>
  </si>
  <si>
    <t>CEO / CTO / CFO</t>
  </si>
  <si>
    <t>No assigned delivery capacity.</t>
  </si>
  <si>
    <t>G1-14</t>
  </si>
  <si>
    <t>Architecture decisions</t>
  </si>
  <si>
    <t>Architecture Board accepts, rejects or conditions the ADR set.</t>
  </si>
  <si>
    <t>ADR review record.</t>
  </si>
  <si>
    <t>Core architecture remains ambiguous.</t>
  </si>
  <si>
    <t>G1-15</t>
  </si>
  <si>
    <t>Stage 1 review completed and decision to enter Stages 2 and 3 recorded.</t>
  </si>
  <si>
    <t>CTO / Executive Sponsor</t>
  </si>
  <si>
    <t>Assumptions and Open Questions</t>
  </si>
  <si>
    <t>Items that require Nessovo owners, platform inventories, legal advice or pilot evidence. Current assumptions are temporary and must not be treated as confirmed facts.</t>
  </si>
  <si>
    <t>Question / decision needed</t>
  </si>
  <si>
    <t>Current working assumption</t>
  </si>
  <si>
    <t>Impact if assumption is wrong</t>
  </si>
  <si>
    <t>Required by stage</t>
  </si>
  <si>
    <t>Resolution / evidence</t>
  </si>
  <si>
    <t>AQ-001</t>
  </si>
  <si>
    <t>What Java and Spring Boot/Spring Cloud versions are currently supported in HumanOS?</t>
  </si>
  <si>
    <t>Java 21+ and a supported Spring Boot 3.x/4.x baseline.</t>
  </si>
  <si>
    <t>May change runtime ADR, libraries, migration effort and support policy.</t>
  </si>
  <si>
    <t>Inventory current repositories and BOMs.</t>
  </si>
  <si>
    <t>AQ-002</t>
  </si>
  <si>
    <t>Which foundation microservices are production-ready versus partially built?</t>
  </si>
  <si>
    <t>Identity, organisation, task/project, workflow, policy, audit, notification, secrets, object and model gateway largely exist.</t>
  </si>
  <si>
    <t>May require additional Stage 1 architecture and delivery work.</t>
  </si>
  <si>
    <t>User states base services are mostly built.</t>
  </si>
  <si>
    <t>AQ-003</t>
  </si>
  <si>
    <t>Does HumanOS already operate Kafka or a compatible event bus with schema governance?</t>
  </si>
  <si>
    <t>A reusable event infrastructure exists or can be extended.</t>
  </si>
  <si>
    <t>Could change ingestion architecture, cost and Stage 4 scope.</t>
  </si>
  <si>
    <t>Platform capability assessment required.</t>
  </si>
  <si>
    <t>AQ-004</t>
  </si>
  <si>
    <t>Can the current policy service express device capture, jurisdiction, task, time, exclusion and evidence-access decisions?</t>
  </si>
  <si>
    <t>It handles core authorisation but may need OPA-style policy capabilities.</t>
  </si>
  <si>
    <t>May create a new policy component or larger extension.</t>
  </si>
  <si>
    <t>1/3</t>
  </si>
  <si>
    <t>Run policy capability matrix.</t>
  </si>
  <si>
    <t>AQ-005</t>
  </si>
  <si>
    <t>Can the Workflow Runtime support long-running human review, disputes, coaching and skill approval?</t>
  </si>
  <si>
    <t>It is the default orchestrator.</t>
  </si>
  <si>
    <t>Could require Temporal or another workflow engine.</t>
  </si>
  <si>
    <t>Workflow Platform Lead</t>
  </si>
  <si>
    <t>2/3</t>
  </si>
  <si>
    <t>Do not add another orchestrator without gap evidence.</t>
  </si>
  <si>
    <t>AQ-006</t>
  </si>
  <si>
    <t>Does the audit service support immutable, high-volume evidence-access and AI-decision records?</t>
  </si>
  <si>
    <t>It can be extended.</t>
  </si>
  <si>
    <t>A separate append-only audit stream may be needed.</t>
  </si>
  <si>
    <t>Audit/Security Lead</t>
  </si>
  <si>
    <t>1/4</t>
  </si>
  <si>
    <t>Security and scale assessment.</t>
  </si>
  <si>
    <t>AQ-007</t>
  </si>
  <si>
    <t>Does the object service support regional routing, per-object policy, legal hold, secure deletion and short retention?</t>
  </si>
  <si>
    <t>Basic object storage exists; policy features may need extension.</t>
  </si>
  <si>
    <t>Could create evidence-specific storage boundary.</t>
  </si>
  <si>
    <t>Platform/Data Lead</t>
  </si>
  <si>
    <t>AQ-008</t>
  </si>
  <si>
    <t>Deployment</t>
  </si>
  <si>
    <t>What cloud, Kubernetes, database and observability platforms does HumanOS standardise on?</t>
  </si>
  <si>
    <t>Existing platform standards should be reused.</t>
  </si>
  <si>
    <t>Affects reference architecture, cost and CI/CD.</t>
  </si>
  <si>
    <t>CTO/SRE</t>
  </si>
  <si>
    <t>AQ-009</t>
  </si>
  <si>
    <t>Which regions and data-residency zones are required for UK and Pakistan operations?</t>
  </si>
  <si>
    <t>UK and Pakistan-related data will require explicit regional/transfer design.</t>
  </si>
  <si>
    <t>Changes storage, support and cross-border controls.</t>
  </si>
  <si>
    <t>0/1</t>
  </si>
  <si>
    <t>Legal review required.</t>
  </si>
  <si>
    <t>AQ-010</t>
  </si>
  <si>
    <t>Pilot</t>
  </si>
  <si>
    <t>How many pilot employees and teams will participate?</t>
  </si>
  <si>
    <t>10–30 employees across one or two technical teams.</t>
  </si>
  <si>
    <t>Changes event volume, support load, consultation and evaluation power.</t>
  </si>
  <si>
    <t>Used only as provisional planning range.</t>
  </si>
  <si>
    <t>AQ-011</t>
  </si>
  <si>
    <t>Which managed device mix is available?</t>
  </si>
  <si>
    <t>Windows 11 and recent macOS; Linux excluded initially.</t>
  </si>
  <si>
    <t>Changes Stage 3 engineering and test matrix.</t>
  </si>
  <si>
    <t>IT/Desktop Lead</t>
  </si>
  <si>
    <t>AQ-012</t>
  </si>
  <si>
    <t>Is MDM/endpoint management available for certificate, policy and signed-agent deployment?</t>
  </si>
  <si>
    <t>An enterprise endpoint-management path exists.</t>
  </si>
  <si>
    <t>Manual installation could undermine trust, updates and rollback.</t>
  </si>
  <si>
    <t>IT/Security</t>
  </si>
  <si>
    <t>AQ-013</t>
  </si>
  <si>
    <t>Which development tools must the first pilot support?</t>
  </si>
  <si>
    <t>Chrome/Edge, common terminals, Git, GitHub, Codex CLI, Claude Code, VS Code/JetBrains, Xcode/Android Studio as applicable.</t>
  </si>
  <si>
    <t>Adapter backlog and coverage could expand materially.</t>
  </si>
  <si>
    <t>Engineering Leads</t>
  </si>
  <si>
    <t>Confirm actual Nessovo tool inventory.</t>
  </si>
  <si>
    <t>AQ-014</t>
  </si>
  <si>
    <t>Will participants be office-based, remote or hybrid?</t>
  </si>
  <si>
    <t>Mixed/hybrid work is possible.</t>
  </si>
  <si>
    <t>Homeworking increases private-life capture risk and policy complexity.</t>
  </si>
  <si>
    <t>ICO notes higher privacy risk at home.</t>
  </si>
  <si>
    <t>AQ-015</t>
  </si>
  <si>
    <t>Can work devices be used for limited personal activity?</t>
  </si>
  <si>
    <t>Some personal use may occur and must be excluded/paused.</t>
  </si>
  <si>
    <t>Changes exclusions, notice, private mode and evidence policy.</t>
  </si>
  <si>
    <t>HR/Legal/IT</t>
  </si>
  <si>
    <t>AQ-016</t>
  </si>
  <si>
    <t>Will BYOD ever be allowed?</t>
  </si>
  <si>
    <t>No BYOD in the initial pilot.</t>
  </si>
  <si>
    <t>BYOD would materially increase legal, privacy and technical risk.</t>
  </si>
  <si>
    <t>Executive Sponsor/DPO</t>
  </si>
  <si>
    <t>Assumed</t>
  </si>
  <si>
    <t>Reassess only with a new DPIA.</t>
  </si>
  <si>
    <t>AQ-017</t>
  </si>
  <si>
    <t>Employment</t>
  </si>
  <si>
    <t>Which employee contracts, handbooks and policies currently address monitoring and personal use?</t>
  </si>
  <si>
    <t>Existing documents require amendment.</t>
  </si>
  <si>
    <t>Could delay pilot and change consultation process.</t>
  </si>
  <si>
    <t>AQ-018</t>
  </si>
  <si>
    <t>Are trade unions, works councils or other worker representatives relevant?</t>
  </si>
  <si>
    <t>Employee representatives should be involved even if no formal body exists.</t>
  </si>
  <si>
    <t>Could impose consultation/collective requirements.</t>
  </si>
  <si>
    <t>AQ-019</t>
  </si>
  <si>
    <t>Will the internal pilot use volunteers, selected participants or a whole team?</t>
  </si>
  <si>
    <t>A controlled cohort with appropriate consultation and protection.</t>
  </si>
  <si>
    <t>Voluntariness, bias and team dynamics differ.</t>
  </si>
  <si>
    <t>HR/DPO/Product</t>
  </si>
  <si>
    <t>AQ-020</t>
  </si>
  <si>
    <t>Can any pilot output enter formal performance-management records?</t>
  </si>
  <si>
    <t>No adverse employment action based solely or primarily on pilot output.</t>
  </si>
  <si>
    <t>Directly affects participant safety and legal risk.</t>
  </si>
  <si>
    <t>HR/Legal/Executive Sponsor</t>
  </si>
  <si>
    <t>Pilot Definition and ADR-020.</t>
  </si>
  <si>
    <t>AQ-021</t>
  </si>
  <si>
    <t>Privacy</t>
  </si>
  <si>
    <t>What raw and derived retention periods will legal/DPO approve?</t>
  </si>
  <si>
    <t>Raw visual/text evidence 7–30 days; metadata 30–90 days; derived task/capability records longer when justified.</t>
  </si>
  <si>
    <t>Changes storage cost, evidence availability and rights workflows.</t>
  </si>
  <si>
    <t>Purpose Policy Matrix proposals only.</t>
  </si>
  <si>
    <t>AQ-022</t>
  </si>
  <si>
    <t>Which applications, domains, monitors and secure controls must be excluded?</t>
  </si>
  <si>
    <t>Passwords, authentication, personal email, banking, health, private messaging and configured apps/domains are excluded.</t>
  </si>
  <si>
    <t>Incomplete exclusions could block pilot.</t>
  </si>
  <si>
    <t>DPO/Security/HR</t>
  </si>
  <si>
    <t>0/3</t>
  </si>
  <si>
    <t>AQ-023</t>
  </si>
  <si>
    <t>Is clipboard content ever necessary?</t>
  </si>
  <si>
    <t>No; only paste metadata by default.</t>
  </si>
  <si>
    <t>Content capture would add major DLP/privacy risk.</t>
  </si>
  <si>
    <t>DPO/CISO/Product</t>
  </si>
  <si>
    <t>AQ-024</t>
  </si>
  <si>
    <t>Is audio required for the initial vertical?</t>
  </si>
  <si>
    <t>No audio in v1.</t>
  </si>
  <si>
    <t>Including audio would materially expand scope and DPIA.</t>
  </si>
  <si>
    <t>ADR-022.</t>
  </si>
  <si>
    <t>AQ-025</t>
  </si>
  <si>
    <t>Which model providers and hosting modes are approved for employee evidence?</t>
  </si>
  <si>
    <t>Only approved Model Gateway routes; sensitive evidence may require regional/private models.</t>
  </si>
  <si>
    <t>Changes latency, cost, data processing and model availability.</t>
  </si>
  <si>
    <t>AI Platform/DPO/Security</t>
  </si>
  <si>
    <t>1/7</t>
  </si>
  <si>
    <t>AQ-026</t>
  </si>
  <si>
    <t>Do model/provider contracts allow retention-free processing and no training on submitted data?</t>
  </si>
  <si>
    <t>This must be contractually controlled.</t>
  </si>
  <si>
    <t>Could prohibit use of certain providers for raw evidence.</t>
  </si>
  <si>
    <t>Legal/Procurement/AI</t>
  </si>
  <si>
    <t>AQ-027</t>
  </si>
  <si>
    <t>What confidence thresholds are acceptable for task alignment, idle and capability findings?</t>
  </si>
  <si>
    <t>Thresholds must be calibrated through pilot data and vary by consequence.</t>
  </si>
  <si>
    <t>Too low creates false allegations; too high reduces usefulness.</t>
  </si>
  <si>
    <t>AI Evaluation Lead/DPO</t>
  </si>
  <si>
    <t>7/8</t>
  </si>
  <si>
    <t>AQ-028</t>
  </si>
  <si>
    <t>Who will label and review pilot evaluation datasets?</t>
  </si>
  <si>
    <t>Domain experts plus employee-context review.</t>
  </si>
  <si>
    <t>Poor labels will invalidate model metrics.</t>
  </si>
  <si>
    <t>AI Evaluation Lead/Engineering Leads</t>
  </si>
  <si>
    <t>AQ-029</t>
  </si>
  <si>
    <t>Which role families and job descriptions are first in scope?</t>
  </si>
  <si>
    <t>Software engineer, QA engineer, DevOps/platform engineer and technical lead.</t>
  </si>
  <si>
    <t>Changes Stage 2 ontology examples and assessments.</t>
  </si>
  <si>
    <t>HR/Product/CTO</t>
  </si>
  <si>
    <t>AQ-030</t>
  </si>
  <si>
    <t>Will Nessovo adopt an external framework such as SFIA as a reference?</t>
  </si>
  <si>
    <t>Use external frameworks as mappings, not the sole ontology.</t>
  </si>
  <si>
    <t>May affect language, licence and customer interoperability.</t>
  </si>
  <si>
    <t>HR/L&amp;D/Product</t>
  </si>
  <si>
    <t>AQ-031</t>
  </si>
  <si>
    <t>Which HRIS/LMS systems must HumanOS integrate with?</t>
  </si>
  <si>
    <t>HumanOS may remain the capability system while integrating employment and content systems.</t>
  </si>
  <si>
    <t>Changes APIs and source-of-truth decisions.</t>
  </si>
  <si>
    <t>HRIS/L&amp;D Architect</t>
  </si>
  <si>
    <t>2/9</t>
  </si>
  <si>
    <t>AQ-032</t>
  </si>
  <si>
    <t>Manager access</t>
  </si>
  <si>
    <t>Which managers may see raw evidence, and under what approval?</t>
  </si>
  <si>
    <t>Managers receive summaries; raw access requires task scope, reason code and audit.</t>
  </si>
  <si>
    <t>Access model could undermine trust or operations.</t>
  </si>
  <si>
    <t>DPO/HR/Security</t>
  </si>
  <si>
    <t>0/10</t>
  </si>
  <si>
    <t>AQ-033</t>
  </si>
  <si>
    <t>Commercial</t>
  </si>
  <si>
    <t>Will the product be internal-only initially or prepared for external multi-tenant customers?</t>
  </si>
  <si>
    <t>Internal pilot first, architecture remains multi-tenant.</t>
  </si>
  <si>
    <t>Changes compliance, product packaging, support and isolation.</t>
  </si>
  <si>
    <t>AQ-034</t>
  </si>
  <si>
    <t>Will enterprise on-premises or sovereign deployment be required?</t>
  </si>
  <si>
    <t>Possible later; not an initial pilot requirement.</t>
  </si>
  <si>
    <t>Could change dependencies and SaaS architecture.</t>
  </si>
  <si>
    <t>AQ-035</t>
  </si>
  <si>
    <t>What endpoint CPU, memory, storage, bandwidth and AI cost limits are acceptable?</t>
  </si>
  <si>
    <t>Target &lt;7% typical CPU, &lt;750 MB memory and bounded configurable local storage.</t>
  </si>
  <si>
    <t>Determines capture design and model placement.</t>
  </si>
  <si>
    <t>CTO/SRE/Product</t>
  </si>
  <si>
    <t>Targets require validation.</t>
  </si>
  <si>
    <t>AQ-036</t>
  </si>
  <si>
    <t>What raw screenshot/event rate and retention assumptions should drive cost modelling?</t>
  </si>
  <si>
    <t>Event-driven capture; approximately 20–100 meaningful visual states/hour as a scenario range.</t>
  </si>
  <si>
    <t>Cost estimates are unreliable without workload assumptions.</t>
  </si>
  <si>
    <t>FinOps/Data/Desktop</t>
  </si>
  <si>
    <t>Must be measured in technical spikes.</t>
  </si>
  <si>
    <t>AQ-037</t>
  </si>
  <si>
    <t>Which security certifications or customer assurance frameworks are strategic?</t>
  </si>
  <si>
    <t>ISO 27001/SOC 2-style controls may be future requirements.</t>
  </si>
  <si>
    <t>Could change SDLC, evidence and vendor choices.</t>
  </si>
  <si>
    <t>CISO/CEO</t>
  </si>
  <si>
    <t>AQ-038</t>
  </si>
  <si>
    <t>What is the acceptable response when the endpoint agent detects tampering or policy expiry?</t>
  </si>
  <si>
    <t>Stop sensitive capture, preserve audit, notify user/admin and recover securely.</t>
  </si>
  <si>
    <t>Too permissive risks unlawful collection; too strict may lose work evidence.</t>
  </si>
  <si>
    <t>CISO/Desktop/Product</t>
  </si>
  <si>
    <t>AQ-039</t>
  </si>
  <si>
    <t>Data</t>
  </si>
  <si>
    <t>When should a dedicated graph database be introduced?</t>
  </si>
  <si>
    <t>Only after Stage 7/8 query benchmarks show PostgreSQL is insufficient.</t>
  </si>
  <si>
    <t>Premature adoption adds cost; delayed adoption may limit graph analytics.</t>
  </si>
  <si>
    <t>ADR-013.</t>
  </si>
  <si>
    <t>AQ-040</t>
  </si>
  <si>
    <t>Who can approve a HumanOS skill/evaluator update that affects employee assessments?</t>
  </si>
  <si>
    <t>Named domain expert plus AI governance/security review; high-impact changes require DPO/HR review.</t>
  </si>
  <si>
    <t>Weak approval could cause harmful regression.</t>
  </si>
  <si>
    <t>AI Platform/HR/DPO</t>
  </si>
  <si>
    <t>Foundation Threat Model and Control Register</t>
  </si>
  <si>
    <t>Initial Stage 0–1 threat register. Scores use 1–5 likelihood and impact. Residual scores are provisional until controls are implemented and tested.</t>
  </si>
  <si>
    <t>Threat category</t>
  </si>
  <si>
    <t>Threat scenario</t>
  </si>
  <si>
    <t>Affected asset / people</t>
  </si>
  <si>
    <t>Inherent likelihood</t>
  </si>
  <si>
    <t>Inherent impact</t>
  </si>
  <si>
    <t>Required controls</t>
  </si>
  <si>
    <t>Residual likelihood</t>
  </si>
  <si>
    <t>Residual impact</t>
  </si>
  <si>
    <t>Residual score</t>
  </si>
  <si>
    <t>Validation / test</t>
  </si>
  <si>
    <t>Gate status</t>
  </si>
  <si>
    <t>THR-001</t>
  </si>
  <si>
    <t>Passwords, authentication codes or secrets are captured in keys, text, terminal output or screenshots.</t>
  </si>
  <si>
    <t>Employees, source code, credentials, customers</t>
  </si>
  <si>
    <t>Secure-field blocking; local secret detection/redaction; excluded apps/domains; zero-retention suppression; DLP tests; emergency disable.</t>
  </si>
  <si>
    <t>CISO/Desktop Lead</t>
  </si>
  <si>
    <t>Adversarial secure-field and secret-corpus test; zero known-secret retention.</t>
  </si>
  <si>
    <t>Blocking</t>
  </si>
  <si>
    <t>THR-002</t>
  </si>
  <si>
    <t>Homeworking capture includes household, family or personal content.</t>
  </si>
  <si>
    <t>Employees and household members</t>
  </si>
  <si>
    <t>Company-managed devices; defined hours; visible status; private pause; monitor/app exclusions; minimal visual capture; worker notice.</t>
  </si>
  <si>
    <t>Remote-work scenario tests and employee consultation.</t>
  </si>
  <si>
    <t>THR-003</t>
  </si>
  <si>
    <t>Capture policy is too broad, vague or used 'just in case'.</t>
  </si>
  <si>
    <t>All employees</t>
  </si>
  <si>
    <t>Purpose Policy Matrix; policy versioning; task/session scope; DPO approval; periodic review; policy-as-code.</t>
  </si>
  <si>
    <t>Policy review against approved purposes and less-intrusive alternatives.</t>
  </si>
  <si>
    <t>THR-004</t>
  </si>
  <si>
    <t>Managers misuse raw evidence for curiosity, live surveillance or unsupported allegations.</t>
  </si>
  <si>
    <t>Employees and organisational trust</t>
  </si>
  <si>
    <t>Summary-first reports; purpose codes; role/task/time limits; approval for raw access; immutable audit; misuse sanctions.</t>
  </si>
  <si>
    <t>Access-control penetration test and audit review exercise.</t>
  </si>
  <si>
    <t>THR-005</t>
  </si>
  <si>
    <t>AI fairness</t>
  </si>
  <si>
    <t>Legitimate thinking, reading, meetings or automated waits are classified as idle.</t>
  </si>
  <si>
    <t>Employees, performance records</t>
  </si>
  <si>
    <t>Contextual process/meeting signals; employee correction; confidence; alternative explanation; no automatic adverse action.</t>
  </si>
  <si>
    <t>AI Evaluation Lead</t>
  </si>
  <si>
    <t>Pilot false-idle rate by work pattern and accommodation group.</t>
  </si>
  <si>
    <t>Pilot metric</t>
  </si>
  <si>
    <t>THR-006</t>
  </si>
  <si>
    <t>Supportive research or another assigned task is classified as off-task.</t>
  </si>
  <si>
    <t>Employees and task reports</t>
  </si>
  <si>
    <t>Multiple task context; supporting-task class; employee correction; threshold calibration; human review.</t>
  </si>
  <si>
    <t>Labelled task-alignment evaluation with confusion matrix.</t>
  </si>
  <si>
    <t>THR-007</t>
  </si>
  <si>
    <t>AI reliability</t>
  </si>
  <si>
    <t>Model generates a confident narrative unsupported by evidence.</t>
  </si>
  <si>
    <t>Employees, managers, decisions</t>
  </si>
  <si>
    <t>Evidence citations; fact/inference separation; calibrated confidence; missing-evidence flags; deterministic validators; human review.</t>
  </si>
  <si>
    <t>Hallucination/evidence-grounding evaluation suite.</t>
  </si>
  <si>
    <t>THR-008</t>
  </si>
  <si>
    <t>Capability fairness</t>
  </si>
  <si>
    <t>One failed task permanently lowers a capability or implies deception.</t>
  </si>
  <si>
    <t>Employees, careers</t>
  </si>
  <si>
    <t>Multiple evidence requirement; context and task difficulty; contradiction; recency; human review; neutral claim-discrepancy language.</t>
  </si>
  <si>
    <t>Capability Lead/HR</t>
  </si>
  <si>
    <t>Synthetic and pilot cases; reviewer agreement; appeal outcomes.</t>
  </si>
  <si>
    <t>THR-009</t>
  </si>
  <si>
    <t>Accessibility accommodations or different valid working styles are treated as poor performance.</t>
  </si>
  <si>
    <t>Disabled/neurodivergent employees</t>
  </si>
  <si>
    <t>Outcome-based criteria; reasonable-adjustment context; worker input; fairness tests; no activity-volume scoring.</t>
  </si>
  <si>
    <t>Accessibility review and subgroup error analysis.</t>
  </si>
  <si>
    <t>THR-010</t>
  </si>
  <si>
    <t>Unvalidated pilot outputs influence discipline, dismissal, pay, promotion or probation.</t>
  </si>
  <si>
    <t>Pilot participants</t>
  </si>
  <si>
    <t>Participant terms; HR policy; system label 'pilot/non-consequential'; human review; audit; executive stop authority.</t>
  </si>
  <si>
    <t>Decision-audit sampling and manager training test.</t>
  </si>
  <si>
    <t>THR-011</t>
  </si>
  <si>
    <t>Insider threat</t>
  </si>
  <si>
    <t>Privileged administrator or reviewer accesses sensitive evidence outside purpose.</t>
  </si>
  <si>
    <t>Employees, customers, IP</t>
  </si>
  <si>
    <t>Separation of duties; just-in-time access; purpose codes; dual approval for sensitive classes; immutable audit; anomaly alerts.</t>
  </si>
  <si>
    <t>Privilege abuse simulation and audit review.</t>
  </si>
  <si>
    <t>THR-012</t>
  </si>
  <si>
    <t>Cloud security</t>
  </si>
  <si>
    <t>Central evidence store is breached or misconfigured.</t>
  </si>
  <si>
    <t>Screens, text, code, employee data</t>
  </si>
  <si>
    <t>Regional tenant isolation; encryption; per-tenant keys; object policy; short retention; DLP; monitoring; incident response.</t>
  </si>
  <si>
    <t>CISO/Platform</t>
  </si>
  <si>
    <t>Threat modelling, pen test, configuration audit and recovery test.</t>
  </si>
  <si>
    <t>THR-013</t>
  </si>
  <si>
    <t>Endpoint security</t>
  </si>
  <si>
    <t>Agent is compromised, tampered with or used for privilege escalation.</t>
  </si>
  <si>
    <t>Device, credentials, evidence integrity</t>
  </si>
  <si>
    <t>Least privilege; signed binaries; sandboxing; code review; device attestation; tamper evidence; rapid revoke/update.</t>
  </si>
  <si>
    <t>Desktop Security Lead</t>
  </si>
  <si>
    <t>Endpoint penetration test and tamper laboratory.</t>
  </si>
  <si>
    <t>Stage 3 gate</t>
  </si>
  <si>
    <t>THR-014</t>
  </si>
  <si>
    <t>Evidence integrity</t>
  </si>
  <si>
    <t>Employee, malware or service fabricates, deletes or reorders events.</t>
  </si>
  <si>
    <t>Task/provenance reports</t>
  </si>
  <si>
    <t>Signed batches; device/session sequence; hash chains; idempotency; gap events; authoritative artefact corroboration.</t>
  </si>
  <si>
    <t>Data/Security</t>
  </si>
  <si>
    <t>Replay, deletion, duplicate and spoofed-event tests.</t>
  </si>
  <si>
    <t>Stage 4 gate</t>
  </si>
  <si>
    <t>THR-015</t>
  </si>
  <si>
    <t>Supply chain</t>
  </si>
  <si>
    <t>Malicious or compromised update reaches endpoint agents.</t>
  </si>
  <si>
    <t>All managed devices</t>
  </si>
  <si>
    <t>Code signing; reproducible/provenance builds; staged rollout; update signatures; rollback; SBOM; dependency scanning.</t>
  </si>
  <si>
    <t>CISO/Desktop/DevSecOps</t>
  </si>
  <si>
    <t>Update attack simulation and signing-key incident exercise.</t>
  </si>
  <si>
    <t>THR-016</t>
  </si>
  <si>
    <t>Performance</t>
  </si>
  <si>
    <t>Capture causes keyboard/mouse latency, high CPU, battery drain or application instability.</t>
  </si>
  <si>
    <t>Employees and delivery</t>
  </si>
  <si>
    <t>Event-driven capture; budgets; native profiling; backpressure; adaptive throttling; kill switch; benchmark matrix.</t>
  </si>
  <si>
    <t>Long-duration endpoint performance and application compatibility tests.</t>
  </si>
  <si>
    <t>THR-017</t>
  </si>
  <si>
    <t>Reliability</t>
  </si>
  <si>
    <t>Offline queue is lost, corrupted or grows without bound.</t>
  </si>
  <si>
    <t>Evidence completeness and device storage</t>
  </si>
  <si>
    <t>Encrypted WAL; checksums; bounded quota; priority retention; safe compaction; health alert; resumable upload.</t>
  </si>
  <si>
    <t>72-hour offline, crash-recovery and disk-pressure tests.</t>
  </si>
  <si>
    <t>THR-018</t>
  </si>
  <si>
    <t>Distributed systems</t>
  </si>
  <si>
    <t>Duplicate, late or out-of-order events create incorrect timelines and assessments.</t>
  </si>
  <si>
    <t>Evidence and AI findings</t>
  </si>
  <si>
    <t>Idempotency keys; device sequence; event-time/watermarks; late correction; deterministic replay.</t>
  </si>
  <si>
    <t>Chaos and replay tests with duplicates/out-of-order batches.</t>
  </si>
  <si>
    <t>THR-019</t>
  </si>
  <si>
    <t>Legal/data transfer</t>
  </si>
  <si>
    <t>Employee evidence crosses borders or processors without valid assessment/contracts.</t>
  </si>
  <si>
    <t>Employees and Nessovo compliance</t>
  </si>
  <si>
    <t>Data-flow map; regional storage/routing; transfer mechanism; processor due diligence; model-provider controls.</t>
  </si>
  <si>
    <t>Data-flow audit and contract register.</t>
  </si>
  <si>
    <t>THR-020</t>
  </si>
  <si>
    <t>Third-party AI</t>
  </si>
  <si>
    <t>Model provider retains, trains on or exposes employee evidence.</t>
  </si>
  <si>
    <t>Employees, IP, customers</t>
  </si>
  <si>
    <t>Approved Model Gateway; no-training/retention terms; regional/private models; minimised prompts; content filters; vendor review.</t>
  </si>
  <si>
    <t>AI Platform/Legal/CISO</t>
  </si>
  <si>
    <t>Provider contract review and technical egress test.</t>
  </si>
  <si>
    <t>THR-021</t>
  </si>
  <si>
    <t>Prompt injection</t>
  </si>
  <si>
    <t>Text visible on screen, webpages or repositories manipulates AI evaluators or coaching agents.</t>
  </si>
  <si>
    <t>Assessment integrity, data access</t>
  </si>
  <si>
    <t>Treat observed content as data; tool/capability restrictions; prompt isolation; allowlisted retrieval; output validation; adversarial tests.</t>
  </si>
  <si>
    <t>Indirect prompt-injection benchmark using captured-screen scenarios.</t>
  </si>
  <si>
    <t>Stage 7 gate</t>
  </si>
  <si>
    <t>THR-022</t>
  </si>
  <si>
    <t>Self-improvement</t>
  </si>
  <si>
    <t>Skill Forge automatically deploys a harmful or biased prompt/evaluator update.</t>
  </si>
  <si>
    <t>Employees and system quality</t>
  </si>
  <si>
    <t>Proposal-only observation; offline eval; domain/security/DPO review; canary; version pinning; rollback; impact classification.</t>
  </si>
  <si>
    <t>AI Platform/Governance</t>
  </si>
  <si>
    <t>Regression, red-team and rollback tests.</t>
  </si>
  <si>
    <t>Stage 11 gate</t>
  </si>
  <si>
    <t>THR-023</t>
  </si>
  <si>
    <t>Confidentiality</t>
  </si>
  <si>
    <t>Employee/project details leak into reusable or open-source skills.</t>
  </si>
  <si>
    <t>IP, customers, employees</t>
  </si>
  <si>
    <t>Internal/open-source classification; generalisation; redaction; source linkage; approval; publication scanning.</t>
  </si>
  <si>
    <t>Skill Forge/Legal</t>
  </si>
  <si>
    <t>Confidentiality test corpus and publication review.</t>
  </si>
  <si>
    <t>THR-024</t>
  </si>
  <si>
    <t>Licensing</t>
  </si>
  <si>
    <t>Source-available or OSS code is used beyond licence terms.</t>
  </si>
  <si>
    <t>Nessovo IP and commercial product</t>
  </si>
  <si>
    <t>Licence register; legal approval; SBOM; provenance; clean-room implementation when needed.</t>
  </si>
  <si>
    <t>Dependency and source-provenance audit.</t>
  </si>
  <si>
    <t>Stage 1 gate</t>
  </si>
  <si>
    <t>THR-025</t>
  </si>
  <si>
    <t>Premature nano-services increase failure modes, latency and operational burden.</t>
  </si>
  <si>
    <t>Delivery speed and reliability</t>
  </si>
  <si>
    <t>Bounded contexts; approximately eight initial deployables; split triggers; architecture board review.</t>
  </si>
  <si>
    <t>Deployment dependency and change-coupling review.</t>
  </si>
  <si>
    <t>THR-026</t>
  </si>
  <si>
    <t>Screenshot, event, embedding and model costs scale beyond the product value.</t>
  </si>
  <si>
    <t>Business viability</t>
  </si>
  <si>
    <t>Event-driven capture; dedup; tiered retention; edge summaries; sampling; low/base/high model; budgets/quotas.</t>
  </si>
  <si>
    <t>FinOps/Product/Data</t>
  </si>
  <si>
    <t>Pilot cost per employee/task and scale sensitivity.</t>
  </si>
  <si>
    <t>Stage 1/pilot</t>
  </si>
  <si>
    <t>THR-027</t>
  </si>
  <si>
    <t>Trust</t>
  </si>
  <si>
    <t>Employees perceive the product as punitive surveillance and withhold honest feedback or leave.</t>
  </si>
  <si>
    <t>Adoption, culture and data quality</t>
  </si>
  <si>
    <t>Employee value; consultation; transparent evidence; correction; coaching; no pilot adverse action; manager training.</t>
  </si>
  <si>
    <t>HR/Product/Executive Sponsor</t>
  </si>
  <si>
    <t>Pre/post trust survey, interviews and dispute analysis.</t>
  </si>
  <si>
    <t>THR-028</t>
  </si>
  <si>
    <t>Gaming</t>
  </si>
  <si>
    <t>Employees optimise visible activity or route work through unmonitored devices/tools.</t>
  </si>
  <si>
    <t>Evidence validity and culture</t>
  </si>
  <si>
    <t>Outcome-based assessment; clear policy; legitimate workflows; employee benefit; evidence triangulation; no activity scores.</t>
  </si>
  <si>
    <t>Pilot anomaly review without punitive assumptions.</t>
  </si>
  <si>
    <t>THR-029</t>
  </si>
  <si>
    <t>Management quality</t>
  </si>
  <si>
    <t>System flags employee gaps when the real cause is poor requirements, access, workload or management.</t>
  </si>
  <si>
    <t>Employees and organisational decisions</t>
  </si>
  <si>
    <t>Task contract quality; blocker classes; environment and manager context; team-level process analysis; employee response.</t>
  </si>
  <si>
    <t>Product/HR/Operations</t>
  </si>
  <si>
    <t>Root-cause review and manager/employee agreement metrics.</t>
  </si>
  <si>
    <t>Stage 7/8</t>
  </si>
  <si>
    <t>THR-030</t>
  </si>
  <si>
    <t>Platform tries to support every HumanOS vertical before proving the core.</t>
  </si>
  <si>
    <t>Programme cost and quality</t>
  </si>
  <si>
    <t>Initial software-development vertical; domain-neutral ontology; explicit expansion gates.</t>
  </si>
  <si>
    <t>Pilot outcome and next-vertical business case.</t>
  </si>
  <si>
    <t>Programme gate</t>
  </si>
  <si>
    <t>Internal Pilot Definition — Foundation Draft</t>
  </si>
  <si>
    <t>Controlled Nessovo pilot for AI-assisted software-development work. All targets are initial hypotheses until owners, legal reviewers and employee representatives approve them.</t>
  </si>
  <si>
    <t>Pilot element</t>
  </si>
  <si>
    <t>Draft definition / rule</t>
  </si>
  <si>
    <t>Evidence / metric</t>
  </si>
  <si>
    <t>Approval / note</t>
  </si>
  <si>
    <t>PIL-001</t>
  </si>
  <si>
    <t>Pilot purpose</t>
  </si>
  <si>
    <t>Validate technical capture, task/provenance accuracy, employee benefit, manager usefulness, privacy controls and endpoint feasibility.</t>
  </si>
  <si>
    <t>The pilot is a product and governance evaluation, not a disciplinary programme.</t>
  </si>
  <si>
    <t>Approved pilot protocol.</t>
  </si>
  <si>
    <t>PIL-002</t>
  </si>
  <si>
    <t>Pilot vertical</t>
  </si>
  <si>
    <t>AI-assisted software engineering, QA and platform/DevOps work.</t>
  </si>
  <si>
    <t>Git, tests, builds, reviews and agent hooks provide comparatively objective evidence.</t>
  </si>
  <si>
    <t>Selected teams and role list.</t>
  </si>
  <si>
    <t>PIL-003</t>
  </si>
  <si>
    <t>Participant range</t>
  </si>
  <si>
    <t>Planning assumption: 10–30 employees across one or two technical teams.</t>
  </si>
  <si>
    <t>Enough variety for workflow and trust learning while keeping support manageable.</t>
  </si>
  <si>
    <t>Final participant roster.</t>
  </si>
  <si>
    <t>Confirm through consultation and capacity.</t>
  </si>
  <si>
    <t>PIL-004</t>
  </si>
  <si>
    <t>Participant selection</t>
  </si>
  <si>
    <t>Use an appropriately consulted and protected cohort; document voluntariness/selection logic and bias.</t>
  </si>
  <si>
    <t>Selection method affects trust and evaluation validity.</t>
  </si>
  <si>
    <t>Selection and consultation record.</t>
  </si>
  <si>
    <t>PIL-005</t>
  </si>
  <si>
    <t>Locations</t>
  </si>
  <si>
    <t>UK and Lahore participation only after separate jurisdiction-specific legal approval; otherwise restrict pilot to the approved location.</t>
  </si>
  <si>
    <t>Legal and cross-border conditions differ.</t>
  </si>
  <si>
    <t>Legal/DPO</t>
  </si>
  <si>
    <t>UK and Pakistan legal memoranda.</t>
  </si>
  <si>
    <t>Blocking for each jurisdiction.</t>
  </si>
  <si>
    <t>PIL-006</t>
  </si>
  <si>
    <t>Devices</t>
  </si>
  <si>
    <t>Company-managed Windows 11 and recent macOS devices; no BYOD; Linux deferred.</t>
  </si>
  <si>
    <t>Limits permissions, privacy and support uncertainty.</t>
  </si>
  <si>
    <t>IT/Desktop</t>
  </si>
  <si>
    <t>Device inventory and MDM readiness.</t>
  </si>
  <si>
    <t>PIL-007</t>
  </si>
  <si>
    <t>Duration</t>
  </si>
  <si>
    <t>Technical dry run 2–4 weeks followed by controlled work pilot 6–8 weeks.</t>
  </si>
  <si>
    <t>Separates system defects from employee-facing evaluation.</t>
  </si>
  <si>
    <t>Approved schedule.</t>
  </si>
  <si>
    <t>Duration may change after Stage 3–7.</t>
  </si>
  <si>
    <t>PIL-008</t>
  </si>
  <si>
    <t>Working hours</t>
  </si>
  <si>
    <t>Capture only within approved work-session/task-session states and policy hours.</t>
  </si>
  <si>
    <t>Prevents continuous out-of-hours monitoring.</t>
  </si>
  <si>
    <t>Session-state audit and worker notice.</t>
  </si>
  <si>
    <t>PIL-009</t>
  </si>
  <si>
    <t>Visible status</t>
  </si>
  <si>
    <t>Persistent tray/menu status, current task, sensors active, last upload and pause/stop controls.</t>
  </si>
  <si>
    <t>Employees must understand when and what is active.</t>
  </si>
  <si>
    <t>Desktop/Product</t>
  </si>
  <si>
    <t>UX test and screenshots.</t>
  </si>
  <si>
    <t>Stage 3 blocking control.</t>
  </si>
  <si>
    <t>PIL-010</t>
  </si>
  <si>
    <t>Only approved project tasks with a Task Execution Contract are used for task assurance.</t>
  </si>
  <si>
    <t>Prevents arbitrary evaluation without agreed criteria.</t>
  </si>
  <si>
    <t>Product/Engineering Leads</t>
  </si>
  <si>
    <t>Task contract register.</t>
  </si>
  <si>
    <t>Stage 2 dependency.</t>
  </si>
  <si>
    <t>PIL-011</t>
  </si>
  <si>
    <t>Excluded work</t>
  </si>
  <si>
    <t>Personal activity, HR/medical/legal conversations, authentication, banking, personal email/messages and specifically excluded applications/domains.</t>
  </si>
  <si>
    <t>High sensitivity and not necessary for pilot purpose.</t>
  </si>
  <si>
    <t>Exclusion policy and tests.</t>
  </si>
  <si>
    <t>PIL-012</t>
  </si>
  <si>
    <t>Audio</t>
  </si>
  <si>
    <t>No microphone or system-audio recording.</t>
  </si>
  <si>
    <t>Not required for initial vertical and materially increases intrusion.</t>
  </si>
  <si>
    <t>Agent capability disabled and audited.</t>
  </si>
  <si>
    <t>PIL-013</t>
  </si>
  <si>
    <t>Visual capture</t>
  </si>
  <si>
    <t>Event-driven screenshots/changed regions only; no default continuous manager live view.</t>
  </si>
  <si>
    <t>Supports evidence while reducing volume and intrusion.</t>
  </si>
  <si>
    <t>Desktop/DPO</t>
  </si>
  <si>
    <t>Capture-rate, dedup and access tests.</t>
  </si>
  <si>
    <t>PIL-014</t>
  </si>
  <si>
    <t>Keyboard capture</t>
  </si>
  <si>
    <t>Metadata and approved-control text deltas; raw key values narrowly scoped and never from secure/excluded controls.</t>
  </si>
  <si>
    <t>Exact work reconstruction requires provenance but unrestricted keylogging is unacceptable.</t>
  </si>
  <si>
    <t>DPO/Desktop/Security</t>
  </si>
  <si>
    <t>Secure-field and text-reconciliation evaluation.</t>
  </si>
  <si>
    <t>DPIA approval required.</t>
  </si>
  <si>
    <t>PIL-015</t>
  </si>
  <si>
    <t>Manager experience</t>
  </si>
  <si>
    <t>Exception-led task outcome, quality, blocker and support report; raw evidence drill-down requires purpose and scope.</t>
  </si>
  <si>
    <t>Managers need usable information, not surveillance firehose.</t>
  </si>
  <si>
    <t>Manager usability study and access logs.</t>
  </si>
  <si>
    <t>PIL-016</t>
  </si>
  <si>
    <t>Own timeline, task alignment, evidence, coaching, capability observations, corrections and dispute access.</t>
  </si>
  <si>
    <t>Employee agency improves fairness and data quality.</t>
  </si>
  <si>
    <t>Product/HR/DPO</t>
  </si>
  <si>
    <t>Employee UX study and correction workflow.</t>
  </si>
  <si>
    <t>PIL-017</t>
  </si>
  <si>
    <t>Material negative findings and all capability changes require qualified human review during pilot.</t>
  </si>
  <si>
    <t>Models and policies are not yet validated for high-impact use.</t>
  </si>
  <si>
    <t>HR/Domain Reviewers</t>
  </si>
  <si>
    <t>Review record and override rate.</t>
  </si>
  <si>
    <t>PIL-018</t>
  </si>
  <si>
    <t>Employment boundary</t>
  </si>
  <si>
    <t>No adverse employment action may be based solely or primarily on pilot output.</t>
  </si>
  <si>
    <t>Participant protection and honest feedback are required.</t>
  </si>
  <si>
    <t>Executive Sponsor/HR/Legal</t>
  </si>
  <si>
    <t>Signed participant/policy terms.</t>
  </si>
  <si>
    <t>Formal approval required.</t>
  </si>
  <si>
    <t>PIL-019</t>
  </si>
  <si>
    <t>Coaching</t>
  </si>
  <si>
    <t>Begin with observe mode; add opt-in or controlled nudge/assist interventions after baseline evaluation.</t>
  </si>
  <si>
    <t>Avoids contaminating baseline and over-interrupting employees.</t>
  </si>
  <si>
    <t>Intervention experiment design.</t>
  </si>
  <si>
    <t>PIL-020</t>
  </si>
  <si>
    <t>Capability use</t>
  </si>
  <si>
    <t>Pilot capability results are developmental and provisional; no permanent role-fit label from a single task.</t>
  </si>
  <si>
    <t>Capability model needs repeated evidence and fairness review.</t>
  </si>
  <si>
    <t>HR/Capability Lead</t>
  </si>
  <si>
    <t>Capability review protocol.</t>
  </si>
  <si>
    <t>Stage 8 dependency.</t>
  </si>
  <si>
    <t>PIL-021</t>
  </si>
  <si>
    <t>Raw retention</t>
  </si>
  <si>
    <t>Planning proposal: 7–30 days for screenshots/text, 30–90 days for event metadata, subject to DPIA/legal decision.</t>
  </si>
  <si>
    <t>Supports debugging and disputes while limiting exposure.</t>
  </si>
  <si>
    <t>Approved retention schedule.</t>
  </si>
  <si>
    <t>Not final.</t>
  </si>
  <si>
    <t>PIL-022</t>
  </si>
  <si>
    <t>Derived retention</t>
  </si>
  <si>
    <t>Task assessments, corrections and validated capability evidence retained only for approved project/employment purpose and review periods.</t>
  </si>
  <si>
    <t>Derived records may have longer value but higher employment impact.</t>
  </si>
  <si>
    <t>Retention and deletion policy.</t>
  </si>
  <si>
    <t>PIL-023</t>
  </si>
  <si>
    <t>Model routing</t>
  </si>
  <si>
    <t>Only approved HumanOS Model Gateway routes; sensitive raw evidence uses permitted regional/private configurations.</t>
  </si>
  <si>
    <t>Prevents uncontrolled third-party processing.</t>
  </si>
  <si>
    <t>AI Platform/CISO/DPO</t>
  </si>
  <si>
    <t>Provider contract and egress tests.</t>
  </si>
  <si>
    <t>PIL-024</t>
  </si>
  <si>
    <t>Support model</t>
  </si>
  <si>
    <t>Named employee support contact, technical support, DPO/privacy contact and rapid agent-disable path.</t>
  </si>
  <si>
    <t>Employees need immediate resolution and safe escalation.</t>
  </si>
  <si>
    <t>Programme/HR/Security</t>
  </si>
  <si>
    <t>Support rota and SLA.</t>
  </si>
  <si>
    <t>PIL-025</t>
  </si>
  <si>
    <t>Stop authority</t>
  </si>
  <si>
    <t>Executive sponsor, DPO and CISO each have authority to pause affected capture or the pilot for blocking risk.</t>
  </si>
  <si>
    <t>Safety action must not depend on commercial pressure.</t>
  </si>
  <si>
    <t>Executive Sponsor/DPO/CISO</t>
  </si>
  <si>
    <t>Incident and stop procedure.</t>
  </si>
  <si>
    <t>PIL-026</t>
  </si>
  <si>
    <t>Stop trigger</t>
  </si>
  <si>
    <t>Any retained password/secret, unauthorised capture, critical breach, unsupported legal basis, persistent high false-classification, unacceptable endpoint impact or inability to operate employee rights.</t>
  </si>
  <si>
    <t>Defines non-negotiable pilot boundaries.</t>
  </si>
  <si>
    <t>Automated/manual trigger records.</t>
  </si>
  <si>
    <t>PIL-027</t>
  </si>
  <si>
    <t>Capture completeness target</t>
  </si>
  <si>
    <t>≥99% foreground application changes on supported systems.</t>
  </si>
  <si>
    <t>Measures technical reliability rather than employee productivity.</t>
  </si>
  <si>
    <t>Desktop/QA</t>
  </si>
  <si>
    <t>Controlled benchmark result.</t>
  </si>
  <si>
    <t>Target Draft</t>
  </si>
  <si>
    <t>Validate in Stage 5.</t>
  </si>
  <si>
    <t>PIL-028</t>
  </si>
  <si>
    <t>Click/state correlation target</t>
  </si>
  <si>
    <t>≥98% clicks linked to correct before/after visual state for supported apps.</t>
  </si>
  <si>
    <t>Core evidence-graph quality target.</t>
  </si>
  <si>
    <t>Labelled interaction benchmark.</t>
  </si>
  <si>
    <t>PIL-029</t>
  </si>
  <si>
    <t>Text reconstruction target</t>
  </si>
  <si>
    <t>≥95% resulting-text reconstruction in supported non-secure controls; zero known secure-field content retained.</t>
  </si>
  <si>
    <t>Supports provenance while making secret leakage a zero-tolerance metric.</t>
  </si>
  <si>
    <t>Desktop/Security/QA</t>
  </si>
  <si>
    <t>Adversarial corpus and supported-app benchmark.</t>
  </si>
  <si>
    <t>PIL-030</t>
  </si>
  <si>
    <t>Agent provenance target</t>
  </si>
  <si>
    <t>≥95% actor attribution accuracy for instrumented Codex/Claude/tool events.</t>
  </si>
  <si>
    <t>Fairly separates human direction, AI generation and automation.</t>
  </si>
  <si>
    <t>AI Integrations/QA</t>
  </si>
  <si>
    <t>Labelled session benchmark.</t>
  </si>
  <si>
    <t>PIL-031</t>
  </si>
  <si>
    <t>Task alignment target</t>
  </si>
  <si>
    <t>≥90% precision for defined pilot task categories, with confidence and correction.</t>
  </si>
  <si>
    <t>Prevents overclaiming general task understanding.</t>
  </si>
  <si>
    <t>Holdout task-alignment dataset.</t>
  </si>
  <si>
    <t>PIL-032</t>
  </si>
  <si>
    <t>False-idle target</t>
  </si>
  <si>
    <t>&lt;5% false-idle rate in labelled pilot periods, including builds, reviews, reading and meetings.</t>
  </si>
  <si>
    <t>Idle errors are high-impact and damage trust.</t>
  </si>
  <si>
    <t>AI Evaluation/DPO</t>
  </si>
  <si>
    <t>Context-labelled sample.</t>
  </si>
  <si>
    <t>PIL-033</t>
  </si>
  <si>
    <t>Endpoint budget</t>
  </si>
  <si>
    <t>Typical CPU &lt;7%, memory &lt;750 MB, no perceptible keyboard/mouse latency; storage and battery budgets configurable.</t>
  </si>
  <si>
    <t>Agent cannot harm work it is intended to support.</t>
  </si>
  <si>
    <t>Long-duration performance tests.</t>
  </si>
  <si>
    <t>PIL-034</t>
  </si>
  <si>
    <t>Employee usefulness</t>
  </si>
  <si>
    <t>≥70% of participants rate at least one coaching/report feature as useful, with qualitative explanation.</t>
  </si>
  <si>
    <t>Direct employee benefit is a core product condition.</t>
  </si>
  <si>
    <t>Survey/interviews.</t>
  </si>
  <si>
    <t>Threshold subject to research design.</t>
  </si>
  <si>
    <t>PIL-035</t>
  </si>
  <si>
    <t>Manager usefulness</t>
  </si>
  <si>
    <t>≥80% of pilot managers find task/blocker reports more actionable than current status reporting.</t>
  </si>
  <si>
    <t>Tests operational value.</t>
  </si>
  <si>
    <t>Structured manager evaluation.</t>
  </si>
  <si>
    <t>PIL-036</t>
  </si>
  <si>
    <t>Trust and fairness</t>
  </si>
  <si>
    <t>No material decline in trust attributable to opaque capture; disputes resolved with evidence and measured overturn rate.</t>
  </si>
  <si>
    <t>Trust is both a governance and product-quality metric.</t>
  </si>
  <si>
    <t>Pre/post survey, interviews, dispute data.</t>
  </si>
  <si>
    <t>Use independent/facilitated feedback.</t>
  </si>
  <si>
    <t>PIL-037</t>
  </si>
  <si>
    <t>Data incident target</t>
  </si>
  <si>
    <t>Zero unauthorised raw-evidence access and zero known secret/secure-field retention.</t>
  </si>
  <si>
    <t>Any occurrence is a major control failure.</t>
  </si>
  <si>
    <t>Audit and incident log.</t>
  </si>
  <si>
    <t>Blocking.</t>
  </si>
  <si>
    <t>PIL-038</t>
  </si>
  <si>
    <t>Decision after pilot</t>
  </si>
  <si>
    <t>Proceed, modify, restrict or stop based on technical metrics, employee/manager evidence, legal review, cost and strategic value.</t>
  </si>
  <si>
    <t>Prevents rollout based on enthusiasm alone.</t>
  </si>
  <si>
    <t>Executive Sponsor/CTO/DPO/CISO</t>
  </si>
  <si>
    <t>Pilot report and gate decision.</t>
  </si>
  <si>
    <t>Stage 2–3 Dashboard — Ontology and Device-Agent Foundation</t>
  </si>
  <si>
    <t>Execution status for Stage 2 Role/Task/Capability Ontology and Stage 3 Device Agent Foundation. This workbook provides implementation-ready specifications; code implementation remains backlog work.</t>
  </si>
  <si>
    <t>Readiness %</t>
  </si>
  <si>
    <t>Stage 2 gate</t>
  </si>
  <si>
    <t>Stage 2 backlog</t>
  </si>
  <si>
    <t>Stage 3 backlog</t>
  </si>
  <si>
    <t>Stage 2 mandatory not started/blocked</t>
  </si>
  <si>
    <t>Stage 3 mandatory not started/blocked</t>
  </si>
  <si>
    <t>Stage 2 risks open</t>
  </si>
  <si>
    <t>Stage 3 threats open</t>
  </si>
  <si>
    <t>Stage 2 source count</t>
  </si>
  <si>
    <t>Stage 3 source count</t>
  </si>
  <si>
    <t>Stage 2 decisions accepted/in principle</t>
  </si>
  <si>
    <t>Stage 3 decisions accepted/in principle</t>
  </si>
  <si>
    <t>Current interpretation</t>
  </si>
  <si>
    <t>Stage 2 is specification-complete in the workbook: ontology, entities, relationships, rubrics, role templates, task templates, evidence scoring, examples, APIs/events, backlog, risks, decisions and gate criteria.</t>
  </si>
  <si>
    <t>Stage 3 is specification-complete in the workbook: endpoint architecture, OS matrix, modules, state machine, identity/key model, policy bundle, local journal, APIs/events, spikes, performance budgets, threat model, tests, CI/CD, backlog, ADRs and gate criteria.</t>
  </si>
  <si>
    <t>Neither Stage 2 nor Stage 3 is organisationally approved until Nessovo records the gate decisions and assigns named owners.</t>
  </si>
  <si>
    <t>Stage 3 does not approve unrestricted keylogging or full screenshot capture. It approves only the secure foundation and technical spikes required before Stage 5 capture.</t>
  </si>
  <si>
    <t>The next execution prompts are Stage 4 Telemetry Ingestion &amp; Evidence Storage and Stage 5 Universal Capture MVP.</t>
  </si>
  <si>
    <t>Stage 2 — Ontology Overview</t>
  </si>
  <si>
    <t>Core model for role requirements, employee claims, task contracts, evidence, capability states, learning and review. The core is domain-neutral; software-development examples are specialisations.</t>
  </si>
  <si>
    <t>Concept / rule</t>
  </si>
  <si>
    <t>Definition</t>
  </si>
  <si>
    <t>Acceptance / gate</t>
  </si>
  <si>
    <t>ONT-001</t>
  </si>
  <si>
    <t>Design principle</t>
  </si>
  <si>
    <t>Requirement is not evidence</t>
  </si>
  <si>
    <t>A role/job-description statement creates a requirement; an employee CV or self-assessment creates a claim; neither proves capability.</t>
  </si>
  <si>
    <t>Prevents unsupported role-fit or honesty conclusions.</t>
  </si>
  <si>
    <t>Capability Lead</t>
  </si>
  <si>
    <t>User non-negotiable rule</t>
  </si>
  <si>
    <t>ONT-002</t>
  </si>
  <si>
    <t>Task outcome over activity volume</t>
  </si>
  <si>
    <t>Capability evidence depends on task outcome, quality, independence, context and verification—not hours, clicks, key count or code volume.</t>
  </si>
  <si>
    <t>Keeps the system developmental and evidence-based.</t>
  </si>
  <si>
    <t>Stage 0 charter</t>
  </si>
  <si>
    <t>ONT-003</t>
  </si>
  <si>
    <t>Repeated, context-qualified capability evidence</t>
  </si>
  <si>
    <t>Capability states update only through qualified evidence items across tasks, difficulty levels, contexts and review outcomes.</t>
  </si>
  <si>
    <t>Prevents permanent conclusions from one success/failure.</t>
  </si>
  <si>
    <t>SFIA/NICE patterns</t>
  </si>
  <si>
    <t>ONT-004</t>
  </si>
  <si>
    <t>Human review for high-impact conclusions</t>
  </si>
  <si>
    <t>AI scoring and extraction produce recommendations; domain reviewers own high-impact capability, employment or remediation decisions.</t>
  </si>
  <si>
    <t>Maintains meaningful human review and challenge.</t>
  </si>
  <si>
    <t>ICO/NIST AI RMF</t>
  </si>
  <si>
    <t>ONT-005</t>
  </si>
  <si>
    <t>Domain-neutral core</t>
  </si>
  <si>
    <t>The ontology separates Role, Capability, TaskContract, EvidenceRequirement and Artefact from software-specific task/evidence subtypes.</t>
  </si>
  <si>
    <t>Allows future HumanOS verticals without redesign.</t>
  </si>
  <si>
    <t>ESCO/O*NET/NICE</t>
  </si>
  <si>
    <t>ONT-006</t>
  </si>
  <si>
    <t>Multiple valid methods</t>
  </si>
  <si>
    <t>Task contracts define objectives, constraints, evidence and quality gates rather than one rigid execution path unless the task itself requires a fixed process.</t>
  </si>
  <si>
    <t>Avoids penalising valid alternate methods.</t>
  </si>
  <si>
    <t>Product/Domain Experts</t>
  </si>
  <si>
    <t>Fairness control</t>
  </si>
  <si>
    <t>ONT-007</t>
  </si>
  <si>
    <t>Core flow</t>
  </si>
  <si>
    <t>Job description to role contract</t>
  </si>
  <si>
    <t>A JobDescriptionVersion is converted into a RoleVersion containing outcomes, responsibilities, capability requirements, tools and review rules.</t>
  </si>
  <si>
    <t>Makes vague job descriptions measurable while versioning changes.</t>
  </si>
  <si>
    <t>Stage 2</t>
  </si>
  <si>
    <t>SFIA/O*NET reference</t>
  </si>
  <si>
    <t>ONT-008</t>
  </si>
  <si>
    <t>Employee claim to observed evidence</t>
  </si>
  <si>
    <t>An EmployeeClaim starts as Declared/Not Yet Observed and changes only through reviewed capability evidence.</t>
  </si>
  <si>
    <t>Supports fair role readiness and honest development.</t>
  </si>
  <si>
    <t>HR/Capability</t>
  </si>
  <si>
    <t>User requirement</t>
  </si>
  <si>
    <t>ONT-009</t>
  </si>
  <si>
    <t>Task assignment to execution contract</t>
  </si>
  <si>
    <t>A HumanOS task is compiled into a TaskContract containing objective, acceptance criteria, evidence requirements, quality gates and required capabilities.</t>
  </si>
  <si>
    <t>Creates the basis for task assurance.</t>
  </si>
  <si>
    <t>Task/Product</t>
  </si>
  <si>
    <t>ONT-010</t>
  </si>
  <si>
    <t>Observed work to evidence graph</t>
  </si>
  <si>
    <t>WorkEpisodes, Artefacts and EvidenceRequirements link observed activity to the current task, actor provenance and capability evidence.</t>
  </si>
  <si>
    <t>Maintains traceability from screen/tool evidence to decisions.</t>
  </si>
  <si>
    <t>Evidence architecture</t>
  </si>
  <si>
    <t>ONT-011</t>
  </si>
  <si>
    <t>Evidence to capability update</t>
  </si>
  <si>
    <t>CapabilityEvidence is weighted by task difficulty, quality, independence, guidance, confidence, recency and consistency before a PersonCapabilityState changes.</t>
  </si>
  <si>
    <t>Prevents simplistic scoring.</t>
  </si>
  <si>
    <t>Capability/Data</t>
  </si>
  <si>
    <t>NICE TKS and assessment logic</t>
  </si>
  <si>
    <t>ONT-012</t>
  </si>
  <si>
    <t>Gap to learning to reassessment</t>
  </si>
  <si>
    <t>A Gap produces a LearningIntervention; capability improves only when subsequent work evidence shows improved application.</t>
  </si>
  <si>
    <t>Avoids training-completion inflation.</t>
  </si>
  <si>
    <t>L&amp;D/Capability</t>
  </si>
  <si>
    <t>xAPI/learning evidence</t>
  </si>
  <si>
    <t>ONT-013</t>
  </si>
  <si>
    <t>Evidence classes</t>
  </si>
  <si>
    <t>Authoritative artefact</t>
  </si>
  <si>
    <t>Git commits, test results, build logs, PR review decisions, deployment outcomes or domain-system transactions.</t>
  </si>
  <si>
    <t>Highest-value outcome evidence.</t>
  </si>
  <si>
    <t>Stage 0 evidence hierarchy</t>
  </si>
  <si>
    <t>ONT-014</t>
  </si>
  <si>
    <t>Semantic tool event</t>
  </si>
  <si>
    <t>AI-agent hook events, shell commands, IDE diagnostics, browser/domain metadata and file-system events.</t>
  </si>
  <si>
    <t>Explains how artefacts were produced.</t>
  </si>
  <si>
    <t>AI/Integrations</t>
  </si>
  <si>
    <t>Codex hooks/OpenTelemetry</t>
  </si>
  <si>
    <t>ONT-015</t>
  </si>
  <si>
    <t>Visual/UI evidence</t>
  </si>
  <si>
    <t>Screenshots, changed regions, OCR/accessibility states and user interactions.</t>
  </si>
  <si>
    <t>Supports opaque-app reconstruction but remains more privacy-sensitive.</t>
  </si>
  <si>
    <t>Evidence Product</t>
  </si>
  <si>
    <t>Screenpipe/OpenAdapt patterns</t>
  </si>
  <si>
    <t>ONT-016</t>
  </si>
  <si>
    <t>Human statement</t>
  </si>
  <si>
    <t>Employee explanation, manager review, mentor note, peer feedback or reviewer decision.</t>
  </si>
  <si>
    <t>Contextual evidence; must be distinguished from captured system facts.</t>
  </si>
  <si>
    <t>HR/Governance</t>
  </si>
  <si>
    <t>Review workflow</t>
  </si>
  <si>
    <t>ONT-017</t>
  </si>
  <si>
    <t>AI inference</t>
  </si>
  <si>
    <t>Model-produced alignment, gap, quality or coaching recommendation with evidence links and confidence.</t>
  </si>
  <si>
    <t>Useful but never final for high-impact decisions.</t>
  </si>
  <si>
    <t>ONT-018</t>
  </si>
  <si>
    <t>Capability dimensions</t>
  </si>
  <si>
    <t>Knowledge</t>
  </si>
  <si>
    <t>Can explain concepts, constraints, terminology and risks relevant to the capability.</t>
  </si>
  <si>
    <t>Supports learning diagnosis.</t>
  </si>
  <si>
    <t>NICE knowledge statements</t>
  </si>
  <si>
    <t>ONT-019</t>
  </si>
  <si>
    <t>Execution</t>
  </si>
  <si>
    <t>Can perform the required work steps or outcomes with correct tool use.</t>
  </si>
  <si>
    <t>Core ability dimension.</t>
  </si>
  <si>
    <t>NICE skill/task statements</t>
  </si>
  <si>
    <t>ONT-020</t>
  </si>
  <si>
    <t>Autonomy</t>
  </si>
  <si>
    <t>Can complete the work with appropriate level of guidance and escalation.</t>
  </si>
  <si>
    <t>Critical to role-readiness.</t>
  </si>
  <si>
    <t>SFIA responsibility levels</t>
  </si>
  <si>
    <t>ONT-021</t>
  </si>
  <si>
    <t>Quality and verification</t>
  </si>
  <si>
    <t>Produces correct, secure, maintainable and verified outcomes.</t>
  </si>
  <si>
    <t>Prevents output without quality from being overcredited.</t>
  </si>
  <si>
    <t>Domain Expert</t>
  </si>
  <si>
    <t>Engineering standards</t>
  </si>
  <si>
    <t>ONT-022</t>
  </si>
  <si>
    <t>Transfer</t>
  </si>
  <si>
    <t>Can apply the capability across tools, domains or contexts rather than only copying a single worked example.</t>
  </si>
  <si>
    <t>Differentiates memorised procedure from capability.</t>
  </si>
  <si>
    <t>Learning transfer principle</t>
  </si>
  <si>
    <t>ONT-023</t>
  </si>
  <si>
    <t>Recovery</t>
  </si>
  <si>
    <t>Can detect, explain and recover from mistakes or unexpected results.</t>
  </si>
  <si>
    <t>Validates mature capability under uncertainty.</t>
  </si>
  <si>
    <t>Incident/debugging tasks</t>
  </si>
  <si>
    <t>ONT-024</t>
  </si>
  <si>
    <t>Mentoring</t>
  </si>
  <si>
    <t>Can help others perform the capability and improve team standards.</t>
  </si>
  <si>
    <t>Supports advanced/mastery levels.</t>
  </si>
  <si>
    <t>SFIA levels and L&amp;D design</t>
  </si>
  <si>
    <t>Stage 2 — Entity Dictionary</t>
  </si>
  <si>
    <t>Canonical entities for the Role Capability Contract, Task Execution Contract and evidence ontology. These are logical/domain entities, not necessarily one table per microservice.</t>
  </si>
  <si>
    <t>Kind</t>
  </si>
  <si>
    <t>Key attributes</t>
  </si>
  <si>
    <t>System of record</t>
  </si>
  <si>
    <t>Implementation contract</t>
  </si>
  <si>
    <t>Primary relationships</t>
  </si>
  <si>
    <t>Governance rule</t>
  </si>
  <si>
    <t>ENT-001</t>
  </si>
  <si>
    <t>Role</t>
  </si>
  <si>
    <t>Aggregate root</t>
  </si>
  <si>
    <t>A named work role family such as Software Engineer or QA Engineer.</t>
  </si>
  <si>
    <t>role_id, tenant_id, name, family, domain, active_version_id</t>
  </si>
  <si>
    <t>Organisation/Role Service; Capability Domain</t>
  </si>
  <si>
    <t>Java entity + PostgreSQL table roles</t>
  </si>
  <si>
    <t>RoleVersion</t>
  </si>
  <si>
    <t>Role name itself is not a capability level.</t>
  </si>
  <si>
    <t>SFIA/ESCO/O*NET</t>
  </si>
  <si>
    <t>ENT-002</t>
  </si>
  <si>
    <t>Versioned aggregate</t>
  </si>
  <si>
    <t>A time-bound structured version of a role with outcomes, responsibilities, capabilities and evidence rubrics.</t>
  </si>
  <si>
    <t>role_version_id, role_id, version, effective_from, effective_to, status, approval_workflow_id</t>
  </si>
  <si>
    <t>Capability Domain</t>
  </si>
  <si>
    <t>Java entity + role_versions</t>
  </si>
  <si>
    <t>Role, Responsibility, Outcome, RoleCapabilityRequirement</t>
  </si>
  <si>
    <t>Assessment uses the version active at task assignment time.</t>
  </si>
  <si>
    <t>Versioned role governance</t>
  </si>
  <si>
    <t>ENT-003</t>
  </si>
  <si>
    <t>Responsibility</t>
  </si>
  <si>
    <t>Child entity</t>
  </si>
  <si>
    <t>A recurring area of accountability in a role.</t>
  </si>
  <si>
    <t>responsibility_id, role_version_id, statement, domain_area, criticality</t>
  </si>
  <si>
    <t>role_responsibilities</t>
  </si>
  <si>
    <t>RoleVersion, Outcome, Capability</t>
  </si>
  <si>
    <t>Must be observable or explicitly marked non-observable.</t>
  </si>
  <si>
    <t>Job description transformation</t>
  </si>
  <si>
    <t>ENT-004</t>
  </si>
  <si>
    <t>Outcome</t>
  </si>
  <si>
    <t>A result the role is expected to produce.</t>
  </si>
  <si>
    <t>outcome_id, role_version_id, description, quality_standard, evidence_type</t>
  </si>
  <si>
    <t>role_outcomes</t>
  </si>
  <si>
    <t>RoleVersion, TaskContract</t>
  </si>
  <si>
    <t>Outcome must connect to task types or review evidence.</t>
  </si>
  <si>
    <t>Outcome-based assessment</t>
  </si>
  <si>
    <t>ENT-005</t>
  </si>
  <si>
    <t>Reference aggregate</t>
  </si>
  <si>
    <t>A demonstrable ability to perform a type of work at defined levels.</t>
  </si>
  <si>
    <t>capability_id, domain, name, description, parent_id, version, status</t>
  </si>
  <si>
    <t>capabilities</t>
  </si>
  <si>
    <t>CapabilityLevel, RoleCapabilityRequirement, CapabilityEvidence</t>
  </si>
  <si>
    <t>Capabilities are not personality traits.</t>
  </si>
  <si>
    <t>SFIA/ESCO/NICE</t>
  </si>
  <si>
    <t>ENT-006</t>
  </si>
  <si>
    <t>CapabilityLevel</t>
  </si>
  <si>
    <t>Reference entity</t>
  </si>
  <si>
    <t>Observable level descriptor from 0 Unverified to 5 Mastery.</t>
  </si>
  <si>
    <t>level_id, capability_id, level_number, label, descriptors_json</t>
  </si>
  <si>
    <t>capability_levels</t>
  </si>
  <si>
    <t>Level requires descriptors for all required dimensions.</t>
  </si>
  <si>
    <t>SFIA/NICE adapted</t>
  </si>
  <si>
    <t>ENT-007</t>
  </si>
  <si>
    <t>BehaviouralIndicator</t>
  </si>
  <si>
    <t>Rubric entity</t>
  </si>
  <si>
    <t>Observable behaviour showing a capability dimension at a level.</t>
  </si>
  <si>
    <t>indicator_id, capability_level_id, dimension, positive_indicator, negative_indicator, evidence_examples</t>
  </si>
  <si>
    <t>capability_indicators</t>
  </si>
  <si>
    <t>Indicators must be role-relevant and non-discriminatory.</t>
  </si>
  <si>
    <t>Rubric design</t>
  </si>
  <si>
    <t>ENT-008</t>
  </si>
  <si>
    <t>ToolEnvironment</t>
  </si>
  <si>
    <t>Tool, platform, language, framework, system or environment relevant to tasks or capabilities.</t>
  </si>
  <si>
    <t>tool_env_id, type, name, version_range, criticality, evidence_rules</t>
  </si>
  <si>
    <t>Capability + Task domains</t>
  </si>
  <si>
    <t>tool_environments</t>
  </si>
  <si>
    <t>RoleRequirement, TaskContract, EvidenceRequirement</t>
  </si>
  <si>
    <t>Tool familiarity is not the same as capability.</t>
  </si>
  <si>
    <t>Software-dev specialisation</t>
  </si>
  <si>
    <t>ENT-009</t>
  </si>
  <si>
    <t>RoleCapabilityRequirement</t>
  </si>
  <si>
    <t>Join/rule entity</t>
  </si>
  <si>
    <t>Required capability level, evidence and autonomy expectations for a role version.</t>
  </si>
  <si>
    <t>requirement_id, role_version_id, capability_id, required_level, autonomy_required, evidence_minimum, review_required</t>
  </si>
  <si>
    <t>role_capability_requirements</t>
  </si>
  <si>
    <t>RoleVersion, Capability</t>
  </si>
  <si>
    <t>This creates role requirement; it does not prove employee skill.</t>
  </si>
  <si>
    <t>Core traceability</t>
  </si>
  <si>
    <t>ENT-010</t>
  </si>
  <si>
    <t>PersonCapabilityState</t>
  </si>
  <si>
    <t>Aggregate</t>
  </si>
  <si>
    <t>Current evidence-backed capability state for a person in a capability.</t>
  </si>
  <si>
    <t>state_id, person_id, capability_id, current_level, confidence, consistency, recency, status, reviewer_id</t>
  </si>
  <si>
    <t>person_capability_states</t>
  </si>
  <si>
    <t>CapabilityEvidence, EmployeeClaim, ReviewDecision</t>
  </si>
  <si>
    <t>Must show confidence and evidence count.</t>
  </si>
  <si>
    <t>Employee growth model</t>
  </si>
  <si>
    <t>ENT-011</t>
  </si>
  <si>
    <t>EmployeeClaim</t>
  </si>
  <si>
    <t>Claim entity</t>
  </si>
  <si>
    <t>A self-declared or CV/interview-declared capability or experience claim.</t>
  </si>
  <si>
    <t>claim_id, person_id, capability_id, claimed_level, claim_source, claim_status, declared_at</t>
  </si>
  <si>
    <t>employee_claims</t>
  </si>
  <si>
    <t>Person, Capability, CapabilityEvidence</t>
  </si>
  <si>
    <t>Claim discrepancy is neutral; not dishonesty.</t>
  </si>
  <si>
    <t>ENT-012</t>
  </si>
  <si>
    <t>BaselineAssessment</t>
  </si>
  <si>
    <t>Assessment aggregate</t>
  </si>
  <si>
    <t>Structured initial evaluation before or during onboarding.</t>
  </si>
  <si>
    <t>assessment_id, person_id, role_version_id, method, tasks, assessor_id, result_status</t>
  </si>
  <si>
    <t>Capability/L&amp;D</t>
  </si>
  <si>
    <t>baseline_assessments</t>
  </si>
  <si>
    <t>EmployeeClaim, CapabilityEvidence</t>
  </si>
  <si>
    <t>Baseline starts a profile but is not permanent.</t>
  </si>
  <si>
    <t>Onboarding model</t>
  </si>
  <si>
    <t>ENT-013</t>
  </si>
  <si>
    <t>TaskContract</t>
  </si>
  <si>
    <t>Structured execution contract compiled from a HumanOS task.</t>
  </si>
  <si>
    <t>task_contract_id, task_id, version, objective, required_capabilities, status, approved_by, effective_at</t>
  </si>
  <si>
    <t>Task Assurance Domain</t>
  </si>
  <si>
    <t>task_contracts</t>
  </si>
  <si>
    <t>HumanOS Task, AcceptanceCriterion, EvidenceRequirement, QualityGate</t>
  </si>
  <si>
    <t>No task assurance without contract.</t>
  </si>
  <si>
    <t>Task assurance model</t>
  </si>
  <si>
    <t>ENT-014</t>
  </si>
  <si>
    <t>AcceptanceCriterion</t>
  </si>
  <si>
    <t>Specific condition that must be met to consider a task complete.</t>
  </si>
  <si>
    <t>criterion_id, task_contract_id, description, verification_method, required_evidence, status</t>
  </si>
  <si>
    <t>acceptance_criteria</t>
  </si>
  <si>
    <t>TaskContract, EvidenceRequirement</t>
  </si>
  <si>
    <t>Criteria can be deterministic, reviewer-verified or AI-assisted.</t>
  </si>
  <si>
    <t>Quality gate</t>
  </si>
  <si>
    <t>ENT-015</t>
  </si>
  <si>
    <t>QualityGate</t>
  </si>
  <si>
    <t>Required check before completion, such as tests, review, security scan or customer validation.</t>
  </si>
  <si>
    <t>quality_gate_id, task_contract_id, gate_type, threshold, owner, blocking</t>
  </si>
  <si>
    <t>quality_gates</t>
  </si>
  <si>
    <t>TaskContract, Artefact</t>
  </si>
  <si>
    <t>Gates can block completion when required.</t>
  </si>
  <si>
    <t>Task quality model</t>
  </si>
  <si>
    <t>ENT-016</t>
  </si>
  <si>
    <t>EvidenceRequirement</t>
  </si>
  <si>
    <t>Specifies what evidence proves or supports a criterion or capability.</t>
  </si>
  <si>
    <t>evidence_requirement_id, target_type, target_id, evidence_class, minimum_quality, privacy_class</t>
  </si>
  <si>
    <t>Task/Capability</t>
  </si>
  <si>
    <t>evidence_requirements</t>
  </si>
  <si>
    <t>AcceptanceCriterion, RoleRequirement, Capability</t>
  </si>
  <si>
    <t>Must state evidence class and minimum reliability.</t>
  </si>
  <si>
    <t>ENT-017</t>
  </si>
  <si>
    <t>WorkEpisode</t>
  </si>
  <si>
    <t>Derived entity</t>
  </si>
  <si>
    <t>A time-bounded sequence of observed activity classified against a task.</t>
  </si>
  <si>
    <t>episode_id, session_id, task_id, start_at, end_at, classification, confidence, evidence_refs</t>
  </si>
  <si>
    <t>Evidence &amp; Task AI</t>
  </si>
  <si>
    <t>work_episodes</t>
  </si>
  <si>
    <t>ActivityEvent, TaskContract</t>
  </si>
  <si>
    <t>AI-derived and always challengeable.</t>
  </si>
  <si>
    <t>Stage 7 dependency</t>
  </si>
  <si>
    <t>ENT-018</t>
  </si>
  <si>
    <t>Artefact</t>
  </si>
  <si>
    <t>Evidence entity</t>
  </si>
  <si>
    <t>A produced or modified item such as code file, test result, document, build, PR or deployment record.</t>
  </si>
  <si>
    <t>artefact_id, type, source_system, uri, hash, classification, created_by_actor</t>
  </si>
  <si>
    <t>Evidence Domain</t>
  </si>
  <si>
    <t>artefacts</t>
  </si>
  <si>
    <t>EvidenceRequirement, CapabilityEvidence</t>
  </si>
  <si>
    <t>Artefact may be sensitive; store reference not content where possible.</t>
  </si>
  <si>
    <t>Evidence model</t>
  </si>
  <si>
    <t>ENT-019</t>
  </si>
  <si>
    <t>CapabilityEvidence</t>
  </si>
  <si>
    <t>Evidence aggregate</t>
  </si>
  <si>
    <t>Qualified evidence item used to update capability state.</t>
  </si>
  <si>
    <t>capability_evidence_id, person_id, capability_id, task_id, evidence_refs, score_vector, confidence, reviewer_status</t>
  </si>
  <si>
    <t>capability_evidence</t>
  </si>
  <si>
    <t>Artefact, WorkEpisode, ReviewDecision</t>
  </si>
  <si>
    <t>Requires context and lineage.</t>
  </si>
  <si>
    <t>Capability update rule</t>
  </si>
  <si>
    <t>ENT-020</t>
  </si>
  <si>
    <t>Gap</t>
  </si>
  <si>
    <t>Derived/review entity</t>
  </si>
  <si>
    <t>A potential capability or process gap explaining poor task progress or quality.</t>
  </si>
  <si>
    <t>gap_id, person_id, capability_id, task_id, gap_type, severity, confidence, review_status</t>
  </si>
  <si>
    <t>gaps</t>
  </si>
  <si>
    <t>CapabilityEvidence, TaskAssessment</t>
  </si>
  <si>
    <t>Gap is not a permanent label.</t>
  </si>
  <si>
    <t>Learning loop</t>
  </si>
  <si>
    <t>ENT-021</t>
  </si>
  <si>
    <t>LearningIntervention</t>
  </si>
  <si>
    <t>Learning entity</t>
  </si>
  <si>
    <t>A coaching, lesson, simulation, practice task or mentor action assigned to address a gap.</t>
  </si>
  <si>
    <t>intervention_id, gap_id, type, content_ref, assigned_at, completion_status, outcome_evidence_id</t>
  </si>
  <si>
    <t>Learning Domain</t>
  </si>
  <si>
    <t>learning_interventions</t>
  </si>
  <si>
    <t>Gap, CapabilityEvidence</t>
  </si>
  <si>
    <t>Completion does not equal capability improvement.</t>
  </si>
  <si>
    <t>xAPI-inspired</t>
  </si>
  <si>
    <t>ENT-022</t>
  </si>
  <si>
    <t>ReviewDecision</t>
  </si>
  <si>
    <t>Governance entity</t>
  </si>
  <si>
    <t>Human decision on an assessment, dispute, capability update or task-completion finding.</t>
  </si>
  <si>
    <t>review_decision_id, subject_type, subject_id, reviewer_id, decision, rationale, evidence_refs</t>
  </si>
  <si>
    <t>Governance &amp; Review</t>
  </si>
  <si>
    <t>review_decisions</t>
  </si>
  <si>
    <t>TaskAssessment, CapabilityState, Dispute</t>
  </si>
  <si>
    <t>Required for high-impact outcomes.</t>
  </si>
  <si>
    <t>ICO human review</t>
  </si>
  <si>
    <t>ENT-023</t>
  </si>
  <si>
    <t>RoleReadiness</t>
  </si>
  <si>
    <t>Fit/progress state comparing a person's evidence-backed capability to a role version.</t>
  </si>
  <si>
    <t>role_readiness_id, person_id, role_version_id, readiness_percent, gaps, status, review_status</t>
  </si>
  <si>
    <t>role_readiness</t>
  </si>
  <si>
    <t>PersonCapabilityState, RoleRequirement</t>
  </si>
  <si>
    <t>Developmental in pilot; not automatic employment decision.</t>
  </si>
  <si>
    <t>Role progression</t>
  </si>
  <si>
    <t>Stage 2 — Relationship Model</t>
  </si>
  <si>
    <t>Traceability model connecting roles, capabilities, task contracts, evidence, learning and review. This is the spine of Role → Task → Evidence → Capability → Readiness.</t>
  </si>
  <si>
    <t>Subject</t>
  </si>
  <si>
    <t>Relationship</t>
  </si>
  <si>
    <t>Object</t>
  </si>
  <si>
    <t>Cardinality</t>
  </si>
  <si>
    <t>Rule / constraint</t>
  </si>
  <si>
    <t>Implementation note</t>
  </si>
  <si>
    <t>REL-001</t>
  </si>
  <si>
    <t>has versions</t>
  </si>
  <si>
    <t>1:N</t>
  </si>
  <si>
    <t>Role versioning</t>
  </si>
  <si>
    <t>Role is stable label; RoleVersion owns current requirements.</t>
  </si>
  <si>
    <t>Java FK role_versions.role_id</t>
  </si>
  <si>
    <t>Core domain</t>
  </si>
  <si>
    <t>REL-002</t>
  </si>
  <si>
    <t>contains</t>
  </si>
  <si>
    <t>Role requirement decomposition</t>
  </si>
  <si>
    <t>Responsibilities must trace to outcomes or capabilities.</t>
  </si>
  <si>
    <t>role_responsibilities.role_version_id</t>
  </si>
  <si>
    <t>REL-003</t>
  </si>
  <si>
    <t>expects</t>
  </si>
  <si>
    <t>Outcome basis</t>
  </si>
  <si>
    <t>Outcomes can link to task templates and review standards.</t>
  </si>
  <si>
    <t>role_outcomes.role_version_id</t>
  </si>
  <si>
    <t>REL-004</t>
  </si>
  <si>
    <t>requires</t>
  </si>
  <si>
    <t>Capability via RoleCapabilityRequirement</t>
  </si>
  <si>
    <t>M:N</t>
  </si>
  <si>
    <t>Capability requirement</t>
  </si>
  <si>
    <t>Creates required level and evidence rule.</t>
  </si>
  <si>
    <t>REL-005</t>
  </si>
  <si>
    <t>has levels</t>
  </si>
  <si>
    <t>Rubric</t>
  </si>
  <si>
    <t>Each level has observable descriptors and indicators.</t>
  </si>
  <si>
    <t>capability_levels.capability_id</t>
  </si>
  <si>
    <t>REL-006</t>
  </si>
  <si>
    <t>has</t>
  </si>
  <si>
    <t>Assessment detail</t>
  </si>
  <si>
    <t>Indicators are evidence prompts, not deterministic proof alone.</t>
  </si>
  <si>
    <t>capability_indicators.level_id</t>
  </si>
  <si>
    <t>REL-007</t>
  </si>
  <si>
    <t>Person</t>
  </si>
  <si>
    <t>declares</t>
  </si>
  <si>
    <t>Claim capture</t>
  </si>
  <si>
    <t>Claim remains a claim until evidence changes status.</t>
  </si>
  <si>
    <t>employee_claims.person_id</t>
  </si>
  <si>
    <t>REL-008</t>
  </si>
  <si>
    <t>references</t>
  </si>
  <si>
    <t>N:1</t>
  </si>
  <si>
    <t>Claim capability mapping</t>
  </si>
  <si>
    <t>Unmapped claims require taxonomy review.</t>
  </si>
  <si>
    <t>employee_claims.capability_id</t>
  </si>
  <si>
    <t>REL-009</t>
  </si>
  <si>
    <t>produces</t>
  </si>
  <si>
    <t>Initial evidence</t>
  </si>
  <si>
    <t>Baseline evidence has lower weight until confirmed in live work.</t>
  </si>
  <si>
    <t>capability_evidence.assessment_id nullable</t>
  </si>
  <si>
    <t>REL-010</t>
  </si>
  <si>
    <t>HumanOS Task</t>
  </si>
  <si>
    <t>compiled into</t>
  </si>
  <si>
    <t>1:N versions</t>
  </si>
  <si>
    <t>Task assurance</t>
  </si>
  <si>
    <t>Assessment uses active contract version.</t>
  </si>
  <si>
    <t>task_contracts.task_id</t>
  </si>
  <si>
    <t>REL-011</t>
  </si>
  <si>
    <t>Completion criteria</t>
  </si>
  <si>
    <t>Criterion must define verification method.</t>
  </si>
  <si>
    <t>acceptance_criteria.task_contract_id</t>
  </si>
  <si>
    <t>REL-012</t>
  </si>
  <si>
    <t>Capability trace</t>
  </si>
  <si>
    <t>Required capability does not imply evidence will be produced.</t>
  </si>
  <si>
    <t>task_required_capabilities</t>
  </si>
  <si>
    <t>REL-013</t>
  </si>
  <si>
    <t>Evidence rule</t>
  </si>
  <si>
    <t>Criteria with no evidence requirement are not machine-assessable.</t>
  </si>
  <si>
    <t>evidence_requirements.target_type/id</t>
  </si>
  <si>
    <t>REL-014</t>
  </si>
  <si>
    <t>blocks or supports</t>
  </si>
  <si>
    <t>TaskContract completion</t>
  </si>
  <si>
    <t>Completion state</t>
  </si>
  <si>
    <t>Blocking gates prevent verified completion.</t>
  </si>
  <si>
    <t>quality_gates.task_contract_id</t>
  </si>
  <si>
    <t>REL-015</t>
  </si>
  <si>
    <t>ActivityEvent</t>
  </si>
  <si>
    <t>groups into</t>
  </si>
  <si>
    <t>N:1 derived</t>
  </si>
  <si>
    <t>Episodes are derived and challengeable.</t>
  </si>
  <si>
    <t>episode_event_links</t>
  </si>
  <si>
    <t>Stage 7</t>
  </si>
  <si>
    <t>REL-016</t>
  </si>
  <si>
    <t>aligned to</t>
  </si>
  <si>
    <t>Task alignment</t>
  </si>
  <si>
    <t>May be on-task, supporting, blocked, unrelated or insufficient evidence.</t>
  </si>
  <si>
    <t>work_episodes.task_contract_id</t>
  </si>
  <si>
    <t>REL-017</t>
  </si>
  <si>
    <t>satisfies</t>
  </si>
  <si>
    <t>Evidence satisfaction</t>
  </si>
  <si>
    <t>Evidence can satisfy a criterion with confidence and review status.</t>
  </si>
  <si>
    <t>evidence_satisfactions</t>
  </si>
  <si>
    <t>REL-018</t>
  </si>
  <si>
    <t>contributes to</t>
  </si>
  <si>
    <t>Capability support</t>
  </si>
  <si>
    <t>Episode alone is insufficient; outcome/artefact evidence preferred.</t>
  </si>
  <si>
    <t>capability_evidence_refs</t>
  </si>
  <si>
    <t>REL-019</t>
  </si>
  <si>
    <t>updates</t>
  </si>
  <si>
    <t>Capability state update</t>
  </si>
  <si>
    <t>Update requires scoring, thresholds and review status.</t>
  </si>
  <si>
    <t>REL-020</t>
  </si>
  <si>
    <t>may confirm/challenge</t>
  </si>
  <si>
    <t>N:M</t>
  </si>
  <si>
    <t>Claim reconciliation</t>
  </si>
  <si>
    <t>Discrepancy must be neutral and context-aware.</t>
  </si>
  <si>
    <t>claim_evidence_links</t>
  </si>
  <si>
    <t>REL-021</t>
  </si>
  <si>
    <t>is inferred from</t>
  </si>
  <si>
    <t>TaskAssessment/CapabilityEvidence</t>
  </si>
  <si>
    <t>Gap diagnosis</t>
  </si>
  <si>
    <t>Gap requires cause classification and review when high-impact.</t>
  </si>
  <si>
    <t>gaps.task_assessment_id</t>
  </si>
  <si>
    <t>REL-022</t>
  </si>
  <si>
    <t>triggers</t>
  </si>
  <si>
    <t>Intervention chosen by gap type, severity and employee context.</t>
  </si>
  <si>
    <t>learning_interventions.gap_id</t>
  </si>
  <si>
    <t>REL-023</t>
  </si>
  <si>
    <t>requires applied proof through</t>
  </si>
  <si>
    <t>N:1 optional</t>
  </si>
  <si>
    <t>Applied learning</t>
  </si>
  <si>
    <t>Completion cannot raise level unless subsequent evidence supports it.</t>
  </si>
  <si>
    <t>learning_interventions.outcome_evidence_id</t>
  </si>
  <si>
    <t>REL-024</t>
  </si>
  <si>
    <t>governs</t>
  </si>
  <si>
    <t>TaskAssessment/CapabilityState/Gaps/Disputes</t>
  </si>
  <si>
    <t>High-impact changes require review decision and rationale.</t>
  </si>
  <si>
    <t>review_subject_links</t>
  </si>
  <si>
    <t>REL-025</t>
  </si>
  <si>
    <t>compares</t>
  </si>
  <si>
    <t>PersonCapabilityState to RoleCapabilityRequirement</t>
  </si>
  <si>
    <t>Derived M:N</t>
  </si>
  <si>
    <t>Role fit/progression</t>
  </si>
  <si>
    <t>Readiness is developmental unless HR policy approves other use.</t>
  </si>
  <si>
    <t>materialized view or table</t>
  </si>
  <si>
    <t>Stage 2 — Capability-Level Rubric</t>
  </si>
  <si>
    <t>Observable developmental levels for every capability. Levels are evidence-backed, confidence-scored and contextual; they are not personality traits or permanent labels.</t>
  </si>
  <si>
    <t>Label</t>
  </si>
  <si>
    <t>Summary</t>
  </si>
  <si>
    <t>Complexity</t>
  </si>
  <si>
    <t>Quality</t>
  </si>
  <si>
    <t>Error recovery</t>
  </si>
  <si>
    <t>Recommended use</t>
  </si>
  <si>
    <t>Misuse guardrail</t>
  </si>
  <si>
    <t>CAPLVL-0</t>
  </si>
  <si>
    <t>No reliable work evidence yet.</t>
  </si>
  <si>
    <t>May have declared interest or claim but no verified knowledge evidence.</t>
  </si>
  <si>
    <t>No verified execution evidence.</t>
  </si>
  <si>
    <t>No autonomy conclusion.</t>
  </si>
  <si>
    <t>No complexity conclusion.</t>
  </si>
  <si>
    <t>No quality conclusion.</t>
  </si>
  <si>
    <t>No transfer evidence.</t>
  </si>
  <si>
    <t>No recovery evidence.</t>
  </si>
  <si>
    <t>No mentoring expectation.</t>
  </si>
  <si>
    <t>Employee claim can remain Not Yet Observed.</t>
  </si>
  <si>
    <t>Do not treat as incapable; gather evidence.</t>
  </si>
  <si>
    <t>CAPLVL-1</t>
  </si>
  <si>
    <t>Needs instruction and close guidance.</t>
  </si>
  <si>
    <t>Understands basic concepts after explanation; gaps are expected.</t>
  </si>
  <si>
    <t>Completes very small tasks or exercises with step-by-step guidance.</t>
  </si>
  <si>
    <t>Requires direct supervision and frequent correction.</t>
  </si>
  <si>
    <t>Handles simple controlled tasks only.</t>
  </si>
  <si>
    <t>Quality inconsistent; verification mostly guided.</t>
  </si>
  <si>
    <t>Limited to taught examples.</t>
  </si>
  <si>
    <t>Needs help diagnosing and recovering from errors.</t>
  </si>
  <si>
    <t>Can share learning notes but not coach others.</t>
  </si>
  <si>
    <t>Learning intervention and supported practice.</t>
  </si>
  <si>
    <t>Do not assign independent production-critical task.</t>
  </si>
  <si>
    <t>CAPLVL-2</t>
  </si>
  <si>
    <t>Explains common concepts and relevant constraints.</t>
  </si>
  <si>
    <t>Completes routine tasks with checklists, peer/AI help or reviewer support.</t>
  </si>
  <si>
    <t>Works with periodic guidance; escalates predictable blockers.</t>
  </si>
  <si>
    <t>Handles standard low-to-medium complexity tasks.</t>
  </si>
  <si>
    <t>Meets quality when criteria are clear and review is available.</t>
  </si>
  <si>
    <t>Transfers to closely related tools/contexts.</t>
  </si>
  <si>
    <t>Can recover from common errors using known guidance.</t>
  </si>
  <si>
    <t>Can help peers with narrow known routines.</t>
  </si>
  <si>
    <t>Routine tasks with review; training to increase independence.</t>
  </si>
  <si>
    <t>Do not interpret use of support as failure if role level is 2.</t>
  </si>
  <si>
    <t>CAPLVL-3</t>
  </si>
  <si>
    <t>Reliably completes standard role work independently.</t>
  </si>
  <si>
    <t>Explains core concepts, trade-offs and risks.</t>
  </si>
  <si>
    <t>Completes standard tasks end-to-end with appropriate verification.</t>
  </si>
  <si>
    <t>Works independently; asks focused clarification when needed.</t>
  </si>
  <si>
    <t>Handles normal production complexity for the role.</t>
  </si>
  <si>
    <t>Consistently passes quality gates and documents residual risks.</t>
  </si>
  <si>
    <t>Transfers across related projects/tools with minimal support.</t>
  </si>
  <si>
    <t>Diagnoses and recovers from typical unexpected errors.</t>
  </si>
  <si>
    <t>Can guide peers on standard tasks.</t>
  </si>
  <si>
    <t>Eligible for role requirement requiring independent execution.</t>
  </si>
  <si>
    <t>One success is insufficient; require repeated evidence.</t>
  </si>
  <si>
    <t>CAPLVL-4</t>
  </si>
  <si>
    <t>Handles complex and non-routine work and improves team methods.</t>
  </si>
  <si>
    <t>Explains deeper system interactions, edge cases and risk trade-offs.</t>
  </si>
  <si>
    <t>Solves complex tasks, ambiguous problems and cross-system issues.</t>
  </si>
  <si>
    <t>Works independently and coordinates others or dependencies.</t>
  </si>
  <si>
    <t>Handles high complexity, ambiguity, partial information and high risk with appropriate escalation.</t>
  </si>
  <si>
    <t>Creates high-quality solutions and improves verification standards.</t>
  </si>
  <si>
    <t>Transfers capability to new domains, frameworks or teams.</t>
  </si>
  <si>
    <t>Diagnoses subtle failures and designs preventive controls.</t>
  </si>
  <si>
    <t>Coaches others and reviews complex work.</t>
  </si>
  <si>
    <t>Can own complex project areas and mentor.</t>
  </si>
  <si>
    <t>Requires evidence across varied contexts.</t>
  </si>
  <si>
    <t>CAPLVL-5</t>
  </si>
  <si>
    <t>Defines standards and advances organisational capability.</t>
  </si>
  <si>
    <t>Creates mental models, standards and teaching material for the organisation.</t>
  </si>
  <si>
    <t>Solves novel, strategic or critical problems; establishes reusable methods.</t>
  </si>
  <si>
    <t>Leads without routine supervision; sets direction and quality norms.</t>
  </si>
  <si>
    <t>Handles novel high-impact complexity and uncertainty.</t>
  </si>
  <si>
    <t>Defines and audits quality gates; reduces systemic failure modes.</t>
  </si>
  <si>
    <t>Transfers across domains and creates frameworks for others.</t>
  </si>
  <si>
    <t>Anticipates, prevents and recovers from systemic errors.</t>
  </si>
  <si>
    <t>Develops others, standards and reusable HumanOS skills.</t>
  </si>
  <si>
    <t>Candidate for Skill Forge contribution and expert reviewer role.</t>
  </si>
  <si>
    <t>Must not be awarded from volume or title alone.</t>
  </si>
  <si>
    <t>Stage 2 — Role Templates</t>
  </si>
  <si>
    <t>Initial software-development role examples. These are not HR-approved job descriptions; they demonstrate how role requirements become capability contracts.</t>
  </si>
  <si>
    <t>Role ID</t>
  </si>
  <si>
    <t>Role template</t>
  </si>
  <si>
    <t>Role family</t>
  </si>
  <si>
    <t>Target level</t>
  </si>
  <si>
    <t>Purpose / outcomes</t>
  </si>
  <si>
    <t>Responsibilities</t>
  </si>
  <si>
    <t>Tools / environments</t>
  </si>
  <si>
    <t>Evidence of readiness</t>
  </si>
  <si>
    <t>Required capabilities</t>
  </si>
  <si>
    <t>Task complexity</t>
  </si>
  <si>
    <t>Fairness / misuse guardrail</t>
  </si>
  <si>
    <t>ROLE-DEV-001</t>
  </si>
  <si>
    <t>Software Engineer I</t>
  </si>
  <si>
    <t>Software Engineering</t>
  </si>
  <si>
    <t>Level 2 Assisted → Level 3 Independent</t>
  </si>
  <si>
    <t>Implement scoped features/bug fixes; write tests; use Git; review AI output; escalate blockers.</t>
  </si>
  <si>
    <t>Backend/API, frontend implementation, tests, Git workflow, AI supervision basics</t>
  </si>
  <si>
    <t>Python/Java/TypeScript; IDE; GitHub; CI; Codex/Claude Code under supervision</t>
  </si>
  <si>
    <t>Completed routine tasks with tests; PRs approved with minor changes; safe AI use; evidence of responding to feedback.</t>
  </si>
  <si>
    <t>Feature implementation L2–3; test-driven debugging L2–3; Git workflow L2–3; AI-agent supervision L2.</t>
  </si>
  <si>
    <t>Low–medium complexity; direct team support available.</t>
  </si>
  <si>
    <t>Gaps first create coaching/training; no adverse claim from single task.</t>
  </si>
  <si>
    <t>Stage 2 examples</t>
  </si>
  <si>
    <t>ROLE-DEV-002</t>
  </si>
  <si>
    <t>Software Engineer II</t>
  </si>
  <si>
    <t>Level 3 Independent</t>
  </si>
  <si>
    <t>Deliver standard production tasks independently; diagnose defects; use AI agents responsibly; document trade-offs.</t>
  </si>
  <si>
    <t>API design, debugging, test discipline, secure coding basics, review readiness</t>
  </si>
  <si>
    <t>Project stack; CI/CD; observability; AI agents</t>
  </si>
  <si>
    <t>Repeated independent completion; targeted/full tests; low rework; good task evidence; clear PR explanations.</t>
  </si>
  <si>
    <t>Feature implementation L3; debugging L3; secure coding L2–3; AI supervision L3; task decomposition L3.</t>
  </si>
  <si>
    <t>Medium complexity; some ambiguity.</t>
  </si>
  <si>
    <t>Support requests are valid when requirements/access are incomplete.</t>
  </si>
  <si>
    <t>ROLE-DEV-003</t>
  </si>
  <si>
    <t>Senior Software Engineer</t>
  </si>
  <si>
    <t>Level 4 Advanced</t>
  </si>
  <si>
    <t>Own complex features, architecture decisions, mentoring and quality improvement.</t>
  </si>
  <si>
    <t>Architecture, cross-service debugging, security, performance, review leadership, AI governance</t>
  </si>
  <si>
    <t>Distributed services; Java/Spring; Python services; databases; CI/CD; observability</t>
  </si>
  <si>
    <t>Solves complex issues; improves standards; mentors; reduces defects; converts patterns into reusable skills/playbooks.</t>
  </si>
  <si>
    <t>Architecture L4; secure coding L4; debugging L4; mentorship L3–4; Skill Forge contribution L3–4.</t>
  </si>
  <si>
    <t>High complexity; ambiguous requirements.</t>
  </si>
  <si>
    <t>Advanced role still needs task context and cannot be judged from speed alone.</t>
  </si>
  <si>
    <t>ROLE-QA-001</t>
  </si>
  <si>
    <t>QA / Test Automation Engineer</t>
  </si>
  <si>
    <t>Quality Engineering</t>
  </si>
  <si>
    <t>Create, maintain and execute automated/manual quality gates; reproduce defects; validate acceptance criteria.</t>
  </si>
  <si>
    <t>Test design, automation, defect triage, acceptance criteria, evidence documentation</t>
  </si>
  <si>
    <t>Test frameworks; CI; browsers/devices; issue tracker; AI-assisted test generation</t>
  </si>
  <si>
    <t>Reliable reproduction; clear failing/passing evidence; automation merged; defects classified; false positives controlled.</t>
  </si>
  <si>
    <t>Test design L3; debugging L2–3; evidence documentation L3; AI supervision L2–3.</t>
  </si>
  <si>
    <t>Medium complexity; cross-browser/tool variation.</t>
  </si>
  <si>
    <t>Exploratory testing and careful observation are valid work even with low code output.</t>
  </si>
  <si>
    <t>ROLE-OPS-001</t>
  </si>
  <si>
    <t>DevOps / Platform Engineer</t>
  </si>
  <si>
    <t>Platform Engineering</t>
  </si>
  <si>
    <t>Level 3–4</t>
  </si>
  <si>
    <t>Maintain environments, pipelines, deployment reliability, infrastructure automation and incident support.</t>
  </si>
  <si>
    <t>CI/CD, containers, cloud, observability, scripting, security, incident response</t>
  </si>
  <si>
    <t>Docker/Kubernetes/cloud; CI; Terraform; logs/metrics/traces; shell; AI agents</t>
  </si>
  <si>
    <t>Successful deployment/pipeline changes; rollback readiness; incident evidence; infra tests; audit trail.</t>
  </si>
  <si>
    <t>CI/CD L3; automation L3; incident response L3–4; secure operations L3.</t>
  </si>
  <si>
    <t>Medium–high complexity; production risk.</t>
  </si>
  <si>
    <t>Waiting on deployments/builds must be classified as automated execution/wait, not idle.</t>
  </si>
  <si>
    <t>ROLE-LEAD-001</t>
  </si>
  <si>
    <t>Technical Lead</t>
  </si>
  <si>
    <t>Engineering Leadership</t>
  </si>
  <si>
    <t>Level 4 Advanced → Level 5 Mastery</t>
  </si>
  <si>
    <t>Plan work, decompose tasks, review outcomes, mentor engineers, ensure quality and improve team standards.</t>
  </si>
  <si>
    <t>Technical judgement, planning, review, coaching, architecture, delivery risk, AI-work governance</t>
  </si>
  <si>
    <t>HumanOS project/task tools; Git/CI; architecture docs; AI agents; dashboards</t>
  </si>
  <si>
    <t>Clear task contracts; effective review; reduction in rework; improved team capability; reusable patterns in Skill Forge.</t>
  </si>
  <si>
    <t>Task decomposition L4; review L4; mentorship L4; architecture L4; skill creation L3–5.</t>
  </si>
  <si>
    <t>High ambiguity and multi-person coordination.</t>
  </si>
  <si>
    <t>Lead performance should not be assessed solely from their own keyboard/screen output.</t>
  </si>
  <si>
    <t>Stage 2 — Task Contract Templates</t>
  </si>
  <si>
    <t>Representative Task Execution Contracts. These examples show how HumanOS tasks become objective, reviewable and evidence-linked.</t>
  </si>
  <si>
    <t>Task template ID</t>
  </si>
  <si>
    <t>Task template</t>
  </si>
  <si>
    <t>Domain</t>
  </si>
  <si>
    <t>Evidence requirements</t>
  </si>
  <si>
    <t>Quality gates</t>
  </si>
  <si>
    <t>Difficulty</t>
  </si>
  <si>
    <t>Valid work methods</t>
  </si>
  <si>
    <t>Invalid / weak evidence</t>
  </si>
  <si>
    <t>TASK-API-001</t>
  </si>
  <si>
    <t>Fix refresh-token reuse vulnerability</t>
  </si>
  <si>
    <t>Security/backend</t>
  </si>
  <si>
    <t>Reject token reuse while preserving valid refresh flow.</t>
  </si>
  <si>
    <t>Authentication debugging L3; secure coding L3; test-driven debugging L3; AI supervision L2–3</t>
  </si>
  <si>
    <t>Reproduce defect; root cause documented; token reuse rejected; valid refresh still works; tests pass; no secrets in logs; PR explanation.</t>
  </si>
  <si>
    <t>Failing test before fix; code diff; targeted tests; regression tests; security log review; PR.</t>
  </si>
  <si>
    <t>Unit/integration tests; security review; code review.</t>
  </si>
  <si>
    <t>Medium–high</t>
  </si>
  <si>
    <t>On-task debugging, supporting research, AI-assisted patch, automated test wait.</t>
  </si>
  <si>
    <t>Changing expiry only without invalidation evidence; no regression tests; secrets in logs.</t>
  </si>
  <si>
    <t>Software-dev pilot</t>
  </si>
  <si>
    <t>TASK-API-002</t>
  </si>
  <si>
    <t>Implement paginated API endpoint</t>
  </si>
  <si>
    <t>Backend/API</t>
  </si>
  <si>
    <t>Deliver endpoint with pagination, validation, tests and docs.</t>
  </si>
  <si>
    <t>API design L2–3; Java/Spring L2–3; testing L2–3; Git workflow L2</t>
  </si>
  <si>
    <t>Endpoint returns correct page; invalid params handled; performance acceptable; docs updated; tests pass.</t>
  </si>
  <si>
    <t>OpenAPI diff; code diff; unit/controller tests; performance notes; PR.</t>
  </si>
  <si>
    <t>API contract validation; test suite; review.</t>
  </si>
  <si>
    <t>Implementation, documentation, test execution.</t>
  </si>
  <si>
    <t>Only happy-path test; undocumented query params; breaking existing clients.</t>
  </si>
  <si>
    <t>OpenAPI</t>
  </si>
  <si>
    <t>TASK-API-003</t>
  </si>
  <si>
    <t>Diagnose intermittent 500 error</t>
  </si>
  <si>
    <t>Backend/debugging</t>
  </si>
  <si>
    <t>Identify cause, reproduce and fix or create supported escalation evidence.</t>
  </si>
  <si>
    <t>Debugging L3; observability L2–3; incident analysis L3</t>
  </si>
  <si>
    <t>Reproduction or trace evidence; root cause or narrowed hypothesis; fix/tests or escalation package.</t>
  </si>
  <si>
    <t>Logs/traces; failing request; timeline; code diff or incident note; test result.</t>
  </si>
  <si>
    <t>Reviewer verifies diagnosis; no speculative conclusion.</t>
  </si>
  <si>
    <t>Reading logs is work; waiting for reproduction is not idle.</t>
  </si>
  <si>
    <t>Confident fix without evidence; broad unrelated changes.</t>
  </si>
  <si>
    <t>NIST NICE task/evidence model</t>
  </si>
  <si>
    <t>TASK-FE-001</t>
  </si>
  <si>
    <t>Implement accessible form validation</t>
  </si>
  <si>
    <t>Frontend/UI</t>
  </si>
  <si>
    <t>Add validation while preserving accessibility and UX.</t>
  </si>
  <si>
    <t>Frontend implementation L2–3; accessibility L2–3; testing L2</t>
  </si>
  <si>
    <t>Keyboard navigation; screen-reader labels; validation messages; tests; design match.</t>
  </si>
  <si>
    <t>UI diff; screenshots; accessibility check; component tests; review.</t>
  </si>
  <si>
    <t>A11y check; browser/device check; code review.</t>
  </si>
  <si>
    <t>UI interaction/testing generates visual evidence.</t>
  </si>
  <si>
    <t>Visual-only validation; inaccessible error messages.</t>
  </si>
  <si>
    <t>Accessibility guardrail</t>
  </si>
  <si>
    <t>TASK-QA-001</t>
  </si>
  <si>
    <t>Create regression tests for login flow</t>
  </si>
  <si>
    <t>QA/testing</t>
  </si>
  <si>
    <t>Automate login flow regression tests and document coverage.</t>
  </si>
  <si>
    <t>Test design L3; automation L3; evidence documentation L3</t>
  </si>
  <si>
    <t>Tests cover success/failure; deterministic; CI-ready; results attached.</t>
  </si>
  <si>
    <t>Test files; CI run; failure/success screenshots if applicable; coverage note.</t>
  </si>
  <si>
    <t>CI pass; flaky-test review.</t>
  </si>
  <si>
    <t>Test writing, running, diagnosing failures.</t>
  </si>
  <si>
    <t>Flaky tests accepted; no negative case.</t>
  </si>
  <si>
    <t>QA role</t>
  </si>
  <si>
    <t>TASK-QA-002</t>
  </si>
  <si>
    <t>Reproduce customer-reported defect</t>
  </si>
  <si>
    <t>QA/debugging</t>
  </si>
  <si>
    <t>Convert vague report into reproducible evidence or ruled-out reproduction package.</t>
  </si>
  <si>
    <t>Defect triage L3; communication L2–3; evidence documentation L3</t>
  </si>
  <si>
    <t>Steps, environment, expected/actual, logs/screens, severity, reproducibility state.</t>
  </si>
  <si>
    <t>Repro video/screenshot; browser/device metadata; issue update; logs.</t>
  </si>
  <si>
    <t>Reviewer validates steps.</t>
  </si>
  <si>
    <t>Low–medium</t>
  </si>
  <si>
    <t>Exploratory activity is valid when evidence is collected.</t>
  </si>
  <si>
    <t>Closing as unreproducible without environment evidence.</t>
  </si>
  <si>
    <t>Task mining/task evidence</t>
  </si>
  <si>
    <t>TASK-OPS-001</t>
  </si>
  <si>
    <t>Repair failing CI pipeline</t>
  </si>
  <si>
    <t>DevOps/CI</t>
  </si>
  <si>
    <t>Restore CI with root-cause explanation and preventive evidence.</t>
  </si>
  <si>
    <t>CI/CD L3; shell/debugging L3; automation L3</t>
  </si>
  <si>
    <t>Failure identified; fix scoped; CI passes; no secrets exposed; rollback/impact note.</t>
  </si>
  <si>
    <t>CI logs; command history; config diff; passing run; PR.</t>
  </si>
  <si>
    <t>CI pass; reviewer verifies config.</t>
  </si>
  <si>
    <t>Automated execution wait is a valid work episode.</t>
  </si>
  <si>
    <t>Random dependency upgrades without root-cause evidence.</t>
  </si>
  <si>
    <t>DevOps role</t>
  </si>
  <si>
    <t>TASK-OPS-002</t>
  </si>
  <si>
    <t>Add deployment rollback runbook</t>
  </si>
  <si>
    <t>Operations/documentation</t>
  </si>
  <si>
    <t>Create actionable runbook and validate with dry run or peer review.</t>
  </si>
  <si>
    <t>Ops documentation L3; risk management L2–3; review L3</t>
  </si>
  <si>
    <t>Steps, preconditions, failure modes, contacts, validation, rollback evidence.</t>
  </si>
  <si>
    <t>Runbook diff; dry-run log; reviewer sign-off.</t>
  </si>
  <si>
    <t>Peer review; dry-run success.</t>
  </si>
  <si>
    <t>Documentation is an artefact; no code output expected.</t>
  </si>
  <si>
    <t>Runbook lacks validation or owner.</t>
  </si>
  <si>
    <t>Operational evidence</t>
  </si>
  <si>
    <t>TASK-AI-001</t>
  </si>
  <si>
    <t>Use Codex to propose test fix and review output</t>
  </si>
  <si>
    <t>AI-assisted development</t>
  </si>
  <si>
    <t>Direct agent to investigate, produce patch, review scope and verify.</t>
  </si>
  <si>
    <t>AI supervision L3; debugging L2–3; test verification L3</t>
  </si>
  <si>
    <t>Prompt bounded; agent inspected before editing; patch reviewed; unrelated changes rejected; tests run.</t>
  </si>
  <si>
    <t>Prompt/tool logs; diff review; rejected changes; test result; PR comment.</t>
  </si>
  <si>
    <t>Human review; tests; scope check.</t>
  </si>
  <si>
    <t>Human value is direction/review, not manual typing volume.</t>
  </si>
  <si>
    <t>Accepting broad agent patch unreviewed.</t>
  </si>
  <si>
    <t>TASK-AI-002</t>
  </si>
  <si>
    <t>Create reusable team prompt for API debugging</t>
  </si>
  <si>
    <t>Skill/process improvement</t>
  </si>
  <si>
    <t>Convert successful debugging workflow into draft reusable prompt/skill.</t>
  </si>
  <si>
    <t>Skill creation L2–3; domain knowledge L3; documentation L3</t>
  </si>
  <si>
    <t>Trigger, inputs, steps, verification, failure handling, examples.</t>
  </si>
  <si>
    <t>Prompt/skill document; sample application; review decision.</t>
  </si>
  <si>
    <t>Skill review; no confidential leakage.</t>
  </si>
  <si>
    <t>Skill Forge candidate, not automatic production skill.</t>
  </si>
  <si>
    <t>Contains project secrets or over-specific instructions.</t>
  </si>
  <si>
    <t>Task Observer/Skill Forge</t>
  </si>
  <si>
    <t>TASK-DATA-001</t>
  </si>
  <si>
    <t>Build metric reconciliation report</t>
  </si>
  <si>
    <t>Analytics/data</t>
  </si>
  <si>
    <t>Reconcile two metric sources and explain differences.</t>
  </si>
  <si>
    <t>Data analysis L3; evidence documentation L3; communication L3</t>
  </si>
  <si>
    <t>Definitions compared; query/source evidence; discrepancy quantified; caveats and recommendation.</t>
  </si>
  <si>
    <t>Queries; source links; calculations; report.</t>
  </si>
  <si>
    <t>Peer review; reproducibility check.</t>
  </si>
  <si>
    <t>Future vertical example beyond software code.</t>
  </si>
  <si>
    <t>Uncited numbers; unsupported causal claims.</t>
  </si>
  <si>
    <t>Data-analysis extension</t>
  </si>
  <si>
    <t>TASK-SUP-001</t>
  </si>
  <si>
    <t>Resolve escalated customer support issue</t>
  </si>
  <si>
    <t>Support/future vertical</t>
  </si>
  <si>
    <t>Diagnose issue, communicate update and close with evidence.</t>
  </si>
  <si>
    <t>Support diagnosis L3; communication L3; product knowledge L2–3</t>
  </si>
  <si>
    <t>Customer issue understood; correct action; clear response; evidence and escalation if needed.</t>
  </si>
  <si>
    <t>Ticket notes; system logs; customer response; closure reason.</t>
  </si>
  <si>
    <t>QA/reviewer audit.</t>
  </si>
  <si>
    <t>Domain-neutral task contract model should support this later.</t>
  </si>
  <si>
    <t>Blaming employee without system/access context.</t>
  </si>
  <si>
    <t>Cross-vertical extension</t>
  </si>
  <si>
    <t>Stage 2 — Evidence Scoring and Capability Update Rules</t>
  </si>
  <si>
    <t>Scoring model for evidence weighting, confidence, recency, independence and fairness. Numeric factors are planning defaults and must be calibrated in pilot data.</t>
  </si>
  <si>
    <t>Scoring area</t>
  </si>
  <si>
    <t>Rule / factor</t>
  </si>
  <si>
    <t>Default weight</t>
  </si>
  <si>
    <t>Used by</t>
  </si>
  <si>
    <t>SCORE-001</t>
  </si>
  <si>
    <t>Evidence class reliability</t>
  </si>
  <si>
    <t>Authoritative artefact/system result</t>
  </si>
  <si>
    <t>Test pass/fail, commit hash, PR review, deployment result, database transaction.</t>
  </si>
  <si>
    <t>Strongest outcome evidence; still needs scope/context.</t>
  </si>
  <si>
    <t>Task Assurance / Capability</t>
  </si>
  <si>
    <t>SCORE-002</t>
  </si>
  <si>
    <t>Tool-semantic event</t>
  </si>
  <si>
    <t>Terminal command, IDE diagnostic, agent tool call, browser task metadata.</t>
  </si>
  <si>
    <t>Useful provenance; can be incomplete or spoofed without corroboration.</t>
  </si>
  <si>
    <t>Codex hooks/OTel</t>
  </si>
  <si>
    <t>SCORE-003</t>
  </si>
  <si>
    <t>OS/device event</t>
  </si>
  <si>
    <t>Foreground app, process, file event, input event metadata.</t>
  </si>
  <si>
    <t>Good context; weak for quality/intent by itself.</t>
  </si>
  <si>
    <t>ActivityWatch/OS APIs</t>
  </si>
  <si>
    <t>SCORE-004</t>
  </si>
  <si>
    <t>Accessibility/UI text state</t>
  </si>
  <si>
    <t>Focused control value, UI tree, visible labels.</t>
  </si>
  <si>
    <t>Useful for opaque apps; app support varies.</t>
  </si>
  <si>
    <t>UI Automation/AX</t>
  </si>
  <si>
    <t>SCORE-005</t>
  </si>
  <si>
    <t>Visual/OCR evidence</t>
  </si>
  <si>
    <t>Screenshot, changed region, OCR text.</t>
  </si>
  <si>
    <t>Supports reconstruction; privacy-sensitive and sometimes ambiguous.</t>
  </si>
  <si>
    <t>Screenpipe/OpenAdapt</t>
  </si>
  <si>
    <t>SCORE-006</t>
  </si>
  <si>
    <t>Human statement/review</t>
  </si>
  <si>
    <t>Employee explanation, peer review, manager note.</t>
  </si>
  <si>
    <t>High contextual value; subjective and needs source/rationale.</t>
  </si>
  <si>
    <t>SCORE-007</t>
  </si>
  <si>
    <t>Model task alignment, gap classification, quality assessment.</t>
  </si>
  <si>
    <t>Always requires evidence links and review for high impact.</t>
  </si>
  <si>
    <t>AI Evaluators</t>
  </si>
  <si>
    <t>SCORE-008</t>
  </si>
  <si>
    <t>Task difficulty multiplier</t>
  </si>
  <si>
    <t>Known routine task with clear inputs and low risk.</t>
  </si>
  <si>
    <t>Lower evidence weight for capability progression.</t>
  </si>
  <si>
    <t>Capability Scoring</t>
  </si>
  <si>
    <t>Assessment design</t>
  </si>
  <si>
    <t>SCORE-009</t>
  </si>
  <si>
    <t>Standard role task with normal complexity.</t>
  </si>
  <si>
    <t>Default difficulty multiplier.</t>
  </si>
  <si>
    <t>SCORE-010</t>
  </si>
  <si>
    <t>Ambiguous, cross-system, high-risk or novel task.</t>
  </si>
  <si>
    <t>Higher weight only when outcome quality is strong.</t>
  </si>
  <si>
    <t>SCORE-011</t>
  </si>
  <si>
    <t>Outcome quality factor</t>
  </si>
  <si>
    <t>Verified complete</t>
  </si>
  <si>
    <t>Required criteria and quality gates satisfied.</t>
  </si>
  <si>
    <t>Supports capability evidence.</t>
  </si>
  <si>
    <t>SCORE-012</t>
  </si>
  <si>
    <t>Partially verified</t>
  </si>
  <si>
    <t>Some criteria complete but missing important evidence.</t>
  </si>
  <si>
    <t>May show progress but not full capability.</t>
  </si>
  <si>
    <t>SCORE-013</t>
  </si>
  <si>
    <t>Failed with useful diagnosis</t>
  </si>
  <si>
    <t>Task not completed but root cause/blocker evidence is strong.</t>
  </si>
  <si>
    <t>Can show debugging/communication capability.</t>
  </si>
  <si>
    <t>SCORE-014</t>
  </si>
  <si>
    <t>Failed without evidence</t>
  </si>
  <si>
    <t>No valid output, no diagnosis, repeated unsupported changes.</t>
  </si>
  <si>
    <t>Gap candidate; never permanent alone.</t>
  </si>
  <si>
    <t>SCORE-015</t>
  </si>
  <si>
    <t>Independence factor</t>
  </si>
  <si>
    <t>Completed with normal clarification only.</t>
  </si>
  <si>
    <t>Required for level 3+ evidence.</t>
  </si>
  <si>
    <t>SCORE-016</t>
  </si>
  <si>
    <t>Completed with checklists, coaching or peer/AI guidance.</t>
  </si>
  <si>
    <t>Valid evidence for level 2–3 depending role expectation.</t>
  </si>
  <si>
    <t>SCORE-017</t>
  </si>
  <si>
    <t>Directed</t>
  </si>
  <si>
    <t>Step-by-step help needed.</t>
  </si>
  <si>
    <t>Primarily learning evidence.</t>
  </si>
  <si>
    <t>SCORE-018</t>
  </si>
  <si>
    <t>Guidance penalty</t>
  </si>
  <si>
    <t>Repeated same guidance after training</t>
  </si>
  <si>
    <t>Same avoidable error repeats after appropriate support.</t>
  </si>
  <si>
    <t>Possible gap evidence but needs context.</t>
  </si>
  <si>
    <t>SCORE-019</t>
  </si>
  <si>
    <t>Recency factor</t>
  </si>
  <si>
    <t>Evidence within current review period or last 90 days for fast-changing tech.</t>
  </si>
  <si>
    <t>Full recency weight.</t>
  </si>
  <si>
    <t>SCORE-020</t>
  </si>
  <si>
    <t>Stale</t>
  </si>
  <si>
    <t>Evidence older than review threshold or based on obsolete tool/version.</t>
  </si>
  <si>
    <t>Requires reassessment.</t>
  </si>
  <si>
    <t>SCORE-021</t>
  </si>
  <si>
    <t>Consistency rule</t>
  </si>
  <si>
    <t>3+ aligned evidence items</t>
  </si>
  <si>
    <t>Multiple qualified items across comparable tasks.</t>
  </si>
  <si>
    <t>Minimum threshold for stable capability update.</t>
  </si>
  <si>
    <t>SCORE-022</t>
  </si>
  <si>
    <t>Contradictory evidence</t>
  </si>
  <si>
    <t>Evidence shows mixed outcomes.</t>
  </si>
  <si>
    <t>Do not average blindly; route to review and context analysis.</t>
  </si>
  <si>
    <t>Capability Review</t>
  </si>
  <si>
    <t>SCORE-023</t>
  </si>
  <si>
    <t>Fairness guardrail</t>
  </si>
  <si>
    <t>Environmental blocker</t>
  </si>
  <si>
    <t>Missing access, broken environment, unclear requirements or external dependency.</t>
  </si>
  <si>
    <t>Exclude or reclassify negative evidence.</t>
  </si>
  <si>
    <t>SCORE-024</t>
  </si>
  <si>
    <t>Accessibility accommodation</t>
  </si>
  <si>
    <t>Different input method, workflow, timing or environment due to accommodation.</t>
  </si>
  <si>
    <t>Do not lower capability; evaluate outcome and agreed criteria.</t>
  </si>
  <si>
    <t>SCORE-025</t>
  </si>
  <si>
    <t>Capability update threshold</t>
  </si>
  <si>
    <t>Level increase candidate</t>
  </si>
  <si>
    <t>3+ positive items, sufficient difficulty, independence compatible with target level, no unresolved contradictory evidence.</t>
  </si>
  <si>
    <t>Create review decision; not automatic high-impact update.</t>
  </si>
  <si>
    <t>SCORE-026</t>
  </si>
  <si>
    <t>Gap candidate</t>
  </si>
  <si>
    <t>Repeated comparable misses after adequate context/support, with clear evidence and no environmental blocker.</t>
  </si>
  <si>
    <t>Trigger coaching/training and review.</t>
  </si>
  <si>
    <t>Stage 2 — Worked Examples</t>
  </si>
  <si>
    <t>Concrete examples showing valid and invalid task, claim and capability interpretation. These become initial test cases for Stage 7–8 evaluators.</t>
  </si>
  <si>
    <t>Example type</t>
  </si>
  <si>
    <t>Scenario</t>
  </si>
  <si>
    <t>Correct interpretation</t>
  </si>
  <si>
    <t>Evidence needed</t>
  </si>
  <si>
    <t>Confidence if evidence present</t>
  </si>
  <si>
    <t>Assessment type</t>
  </si>
  <si>
    <t>Guardrail / next action</t>
  </si>
  <si>
    <t>EX-001</t>
  </si>
  <si>
    <t>Valid task completion</t>
  </si>
  <si>
    <t>Software Engineer II fixes refresh-token reuse with failing test, scoped patch, targeted and regression tests, PR review and no secrets in logs.</t>
  </si>
  <si>
    <t>Capability evidence candidate for authentication debugging L3 and test-driven debugging L3.</t>
  </si>
  <si>
    <t>Authoritative tests + code diff + review + agent prompt/tool logs.</t>
  </si>
  <si>
    <t>Valid</t>
  </si>
  <si>
    <t>3+ similar tasks required for stable state increase.</t>
  </si>
  <si>
    <t>EX-002</t>
  </si>
  <si>
    <t>Invalid capability conclusion</t>
  </si>
  <si>
    <t>Employee fails one unfamiliar Xcode simulator task due to missing local SDK and no access to required certificate.</t>
  </si>
  <si>
    <t>Do not reduce capability; classify environmental blocker and tool-access gap.</t>
  </si>
  <si>
    <t>Device logs, access request, task context, employee explanation.</t>
  </si>
  <si>
    <t>Invalid negative</t>
  </si>
  <si>
    <t>Capability model must exclude environmental blockers.</t>
  </si>
  <si>
    <t>EX-003</t>
  </si>
  <si>
    <t>Claim-evidence discrepancy</t>
  </si>
  <si>
    <t>Employee claimed independent Kubernetes experience but three comparable tasks required direct step-by-step support despite correct access and clear requirements.</t>
  </si>
  <si>
    <t>Open neutral claim-evidence discrepancy; assign training/reassessment; do not call lying.</t>
  </si>
  <si>
    <t>Task evidence, reviewer notes, coaching history, access checks.</t>
  </si>
  <si>
    <t>Valid gap candidate</t>
  </si>
  <si>
    <t>Human review required before role impact.</t>
  </si>
  <si>
    <t>EX-004</t>
  </si>
  <si>
    <t>AI agent overreach</t>
  </si>
  <si>
    <t>Codex changed six files; employee reviewed diff and rejected four unrelated changes before committing scoped fix.</t>
  </si>
  <si>
    <t>Positive AI-supervision evidence despite low manual typing volume.</t>
  </si>
  <si>
    <t>Agent tool log, git diff, rejected files, final tests.</t>
  </si>
  <si>
    <t>Valid positive</t>
  </si>
  <si>
    <t>Employee value is review/judgement.</t>
  </si>
  <si>
    <t>EX-005</t>
  </si>
  <si>
    <t>False idle risk</t>
  </si>
  <si>
    <t>Employee appears inactive for 14 minutes while full CI job runs after they initiated it and monitored logs.</t>
  </si>
  <si>
    <t>Automated execution wait, not idle; may count as valid task time.</t>
  </si>
  <si>
    <t>Terminal command, process tree, CI run, no unrelated apps.</t>
  </si>
  <si>
    <t>Valid work context</t>
  </si>
  <si>
    <t>Idle classification must check automation state.</t>
  </si>
  <si>
    <t>EX-006</t>
  </si>
  <si>
    <t>Training completion not enough</t>
  </si>
  <si>
    <t>Employee completes secure logging lesson but next task still logs token values and misses review comments.</t>
  </si>
  <si>
    <t>Training completed; capability not increased; gap remains and intervention must change.</t>
  </si>
  <si>
    <t>LMS record, code diff, review comment, security scan.</t>
  </si>
  <si>
    <t>Valid negative</t>
  </si>
  <si>
    <t>Applied evidence required.</t>
  </si>
  <si>
    <t>EX-007</t>
  </si>
  <si>
    <t>Alternative valid method</t>
  </si>
  <si>
    <t>Senior engineer fixes bug by writing a diagnostic script and log analysis before changing code; task template expected failing unit test first.</t>
  </si>
  <si>
    <t>Accept as valid method if evidence satisfies objective and quality gates.</t>
  </si>
  <si>
    <t>Script artefact, logs, patch, tests, reviewer note.</t>
  </si>
  <si>
    <t>Valid alternative</t>
  </si>
  <si>
    <t>Contract must not enforce one path unnecessarily.</t>
  </si>
  <si>
    <t>EX-008</t>
  </si>
  <si>
    <t>Unverified claim</t>
  </si>
  <si>
    <t>Employee states they know Rust but no Rust task, assessment or code review exists.</t>
  </si>
  <si>
    <t>Claim status stays Declared/Not Yet Observed; no negative conclusion.</t>
  </si>
  <si>
    <t>Self-assessment only.</t>
  </si>
  <si>
    <t>Invalid proof</t>
  </si>
  <si>
    <t>Claims are not evidence.</t>
  </si>
  <si>
    <t>EX-009</t>
  </si>
  <si>
    <t>Capability transfer</t>
  </si>
  <si>
    <t>QA engineer applies browser-test debugging method to mobile emulator after one guidance session and creates stable tests.</t>
  </si>
  <si>
    <t>Evidence for transfer dimension and potential level progression.</t>
  </si>
  <si>
    <t>Test files, emulator logs, CI, reviewer note.</t>
  </si>
  <si>
    <t>Transfer requires new context evidence.</t>
  </si>
  <si>
    <t>EX-010</t>
  </si>
  <si>
    <t>Manager requirement failure</t>
  </si>
  <si>
    <t>Task says 'fix payment issue' with no reproduction, customer ID, logs or expected behaviour; employee spends time gathering information.</t>
  </si>
  <si>
    <t>Do not mark off-task or incapable; mark requirement ambiguity and manager/process gap.</t>
  </si>
  <si>
    <t>Task text, questions, missing inputs, employee explanation.</t>
  </si>
  <si>
    <t>Task contract quality matters.</t>
  </si>
  <si>
    <t>EX-011</t>
  </si>
  <si>
    <t>Employee uses voice input and longer review pauses but completes task with strong quality evidence.</t>
  </si>
  <si>
    <t>No reduction in autonomy/capability due to alternate input method.</t>
  </si>
  <si>
    <t>Outcome artefacts, agreed accommodation context, review.</t>
  </si>
  <si>
    <t>Do not infer capability from input style.</t>
  </si>
  <si>
    <t>EX-012</t>
  </si>
  <si>
    <t>Skill Forge candidate</t>
  </si>
  <si>
    <t>A repeated debugging prompt pattern reduces time-to-root-cause across five tasks and reviewers approve it.</t>
  </si>
  <si>
    <t>Create draft HumanOS skill; do not auto-activate until evaluation/canary.</t>
  </si>
  <si>
    <t>Prompt versions, task outcomes, review decisions.</t>
  </si>
  <si>
    <t>Valid skill candidate</t>
  </si>
  <si>
    <t>Stage 11 governance.</t>
  </si>
  <si>
    <t>Stage 2 — APIs and Events</t>
  </si>
  <si>
    <t>Implementation contracts for Role Capability Contracts, Task Execution Contracts, claims, evidence and capability updates. REST APIs are Java/Spring; AI scoring is Python behind governed APIs.</t>
  </si>
  <si>
    <t>Contract type</t>
  </si>
  <si>
    <t>Name / endpoint</t>
  </si>
  <si>
    <t>Owning service</t>
  </si>
  <si>
    <t>Input / payload</t>
  </si>
  <si>
    <t>Output / consumer</t>
  </si>
  <si>
    <t>Security / governance</t>
  </si>
  <si>
    <t>Source / standard</t>
  </si>
  <si>
    <t>API-201</t>
  </si>
  <si>
    <t>REST</t>
  </si>
  <si>
    <t>GET /wi/capabilities</t>
  </si>
  <si>
    <t>List capability definitions and filters.</t>
  </si>
  <si>
    <t>Java/Spring</t>
  </si>
  <si>
    <t>Capability definitions</t>
  </si>
  <si>
    <t>No sensitive employee evidence.</t>
  </si>
  <si>
    <t>OpenAPI 3.1</t>
  </si>
  <si>
    <t>API-202</t>
  </si>
  <si>
    <t>POST /wi/capabilities</t>
  </si>
  <si>
    <t>Create/update capability definition through governed workflow.</t>
  </si>
  <si>
    <t>Capability request</t>
  </si>
  <si>
    <t>Capability version</t>
  </si>
  <si>
    <t>Requires Capability Admin and audit.</t>
  </si>
  <si>
    <t>API-203</t>
  </si>
  <si>
    <t>GET /wi/roles/{roleId}/versions/{version}</t>
  </si>
  <si>
    <t>Retrieve Role Capability Contract.</t>
  </si>
  <si>
    <t>Role contract JSON</t>
  </si>
  <si>
    <t>Role contracts are versioned.</t>
  </si>
  <si>
    <t>API-204</t>
  </si>
  <si>
    <t>POST /wi/roles/{roleId}/versions</t>
  </si>
  <si>
    <t>Create new role version from job description transformation.</t>
  </si>
  <si>
    <t>Java/Spring + optional Python extraction</t>
  </si>
  <si>
    <t>JobDescriptionVersion + proposed contract</t>
  </si>
  <si>
    <t>Draft RoleVersion</t>
  </si>
  <si>
    <t>Human approval required before active.</t>
  </si>
  <si>
    <t>API-205</t>
  </si>
  <si>
    <t>POST /wi/claims</t>
  </si>
  <si>
    <t>Record employee capability claim.</t>
  </si>
  <si>
    <t>Claim ID/status</t>
  </si>
  <si>
    <t>Employee can see and correct.</t>
  </si>
  <si>
    <t>API-206</t>
  </si>
  <si>
    <t>GET /wi/persons/{personId}/capabilities</t>
  </si>
  <si>
    <t>Retrieve employee capability states and evidence summaries.</t>
  </si>
  <si>
    <t>Person ID</t>
  </si>
  <si>
    <t>Capability state list</t>
  </si>
  <si>
    <t>Purpose-limited access; employee self-access.</t>
  </si>
  <si>
    <t>API-207</t>
  </si>
  <si>
    <t>POST /wi/baseline-assessments</t>
  </si>
  <si>
    <t>Create baseline assessment record and tasks.</t>
  </si>
  <si>
    <t>Assessment plan</t>
  </si>
  <si>
    <t>Participant notice and review required.</t>
  </si>
  <si>
    <t>API-208</t>
  </si>
  <si>
    <t>POST /wi/tasks/{taskId}/contracts</t>
  </si>
  <si>
    <t>Create Task Execution Contract from HumanOS task.</t>
  </si>
  <si>
    <t>HumanOS Task + draft criteria</t>
  </si>
  <si>
    <t>Reviewer approval required for use.</t>
  </si>
  <si>
    <t>API-209</t>
  </si>
  <si>
    <t>GET /wi/tasks/{taskId}/contracts/current</t>
  </si>
  <si>
    <t>Get current active Task Execution Contract.</t>
  </si>
  <si>
    <t>Task ID</t>
  </si>
  <si>
    <t>TaskContract JSON</t>
  </si>
  <si>
    <t>Used by Stage 7 assurance.</t>
  </si>
  <si>
    <t>API-210</t>
  </si>
  <si>
    <t>POST /wi/evidence/qualify</t>
  </si>
  <si>
    <t>Create qualified capability evidence from artefacts/episodes/review.</t>
  </si>
  <si>
    <t>Evidence references + scoring vector</t>
  </si>
  <si>
    <t>CapabilityEvidence candidate</t>
  </si>
  <si>
    <t>High-impact changes require review.</t>
  </si>
  <si>
    <t>API-211</t>
  </si>
  <si>
    <t>POST /wi/capability-scoring/evaluate</t>
  </si>
  <si>
    <t>Request AI/Python scoring recommendation for evidence.</t>
  </si>
  <si>
    <t>Python/FastAPI</t>
  </si>
  <si>
    <t>Evidence summary + rubric refs</t>
  </si>
  <si>
    <t>Score recommendation</t>
  </si>
  <si>
    <t>No final state write; model/skill version recorded.</t>
  </si>
  <si>
    <t>API-212</t>
  </si>
  <si>
    <t>POST /wi/reviews</t>
  </si>
  <si>
    <t>Create review request for capability/task/gap decision.</t>
  </si>
  <si>
    <t>Review subject and evidence refs</t>
  </si>
  <si>
    <t>Review workflow ID</t>
  </si>
  <si>
    <t>Meaningful human review standard.</t>
  </si>
  <si>
    <t>API-213</t>
  </si>
  <si>
    <t>role.version.proposed</t>
  </si>
  <si>
    <t>A new RoleVersion draft is created.</t>
  </si>
  <si>
    <t>CloudEvents-style</t>
  </si>
  <si>
    <t>Workflow review consumers</t>
  </si>
  <si>
    <t>No employee data.</t>
  </si>
  <si>
    <t>API-214</t>
  </si>
  <si>
    <t>role.version.approved</t>
  </si>
  <si>
    <t>Role contract becomes active for a role.</t>
  </si>
  <si>
    <t>RoleVersion ID</t>
  </si>
  <si>
    <t>Task/compiler and reporting</t>
  </si>
  <si>
    <t>Version effective date required.</t>
  </si>
  <si>
    <t>API-215</t>
  </si>
  <si>
    <t>employee.claim.created</t>
  </si>
  <si>
    <t>Employee capability claim recorded.</t>
  </si>
  <si>
    <t>EmployeeClaim metadata</t>
  </si>
  <si>
    <t>Capability state/readiness</t>
  </si>
  <si>
    <t>Employee-visible.</t>
  </si>
  <si>
    <t>API-216</t>
  </si>
  <si>
    <t>task.contract.proposed</t>
  </si>
  <si>
    <t>Task Execution Contract draft created.</t>
  </si>
  <si>
    <t>TaskContract metadata</t>
  </si>
  <si>
    <t>Workflow reviewers</t>
  </si>
  <si>
    <t>Task criteria need approval.</t>
  </si>
  <si>
    <t>API-217</t>
  </si>
  <si>
    <t>task.contract.approved</t>
  </si>
  <si>
    <t>Task contract approved for assurance.</t>
  </si>
  <si>
    <t>TaskContract ID/version</t>
  </si>
  <si>
    <t>Device agent context, Task Assurance Engine</t>
  </si>
  <si>
    <t>Agent may use minimal task metadata only.</t>
  </si>
  <si>
    <t>API-218</t>
  </si>
  <si>
    <t>evidence.requirement.satisfied</t>
  </si>
  <si>
    <t>A criterion/evidence requirement is satisfied or partially satisfied.</t>
  </si>
  <si>
    <t>Requirement ID + evidence refs + confidence</t>
  </si>
  <si>
    <t>Task/capability assessment</t>
  </si>
  <si>
    <t>Evidence refs not raw content.</t>
  </si>
  <si>
    <t>API-219</t>
  </si>
  <si>
    <t>capability.evidence.created</t>
  </si>
  <si>
    <t>Qualified evidence candidate created.</t>
  </si>
  <si>
    <t>CapabilityEvidence metadata</t>
  </si>
  <si>
    <t>Scoring/review/readiness</t>
  </si>
  <si>
    <t>Status may be candidate/pending/approved.</t>
  </si>
  <si>
    <t>API-220</t>
  </si>
  <si>
    <t>capability.state.updated</t>
  </si>
  <si>
    <t>Person capability state changes after review/rules.</t>
  </si>
  <si>
    <t>Person, capability, old/new level, confidence</t>
  </si>
  <si>
    <t>Reporting/learning</t>
  </si>
  <si>
    <t>High-impact updates require review decision.</t>
  </si>
  <si>
    <t>API-221</t>
  </si>
  <si>
    <t>claim.discrepancy.opened</t>
  </si>
  <si>
    <t>Claim and evidence appear misaligned.</t>
  </si>
  <si>
    <t>Claim ID, evidence summary, neutral reason</t>
  </si>
  <si>
    <t>Learning/review workflow</t>
  </si>
  <si>
    <t>Do not call deception.</t>
  </si>
  <si>
    <t>API-222</t>
  </si>
  <si>
    <t>gap.detected</t>
  </si>
  <si>
    <t>Potential capability/process gap detected.</t>
  </si>
  <si>
    <t>Capability/Growth</t>
  </si>
  <si>
    <t>Gap candidate metadata</t>
  </si>
  <si>
    <t>Learning/coaching/review</t>
  </si>
  <si>
    <t>Cause classification and confidence required.</t>
  </si>
  <si>
    <t>API-223</t>
  </si>
  <si>
    <t>learning.intervention.assigned</t>
  </si>
  <si>
    <t>Training or coaching intervention assigned.</t>
  </si>
  <si>
    <t>Intervention ID/type</t>
  </si>
  <si>
    <t>Employee portal/notification</t>
  </si>
  <si>
    <t>Employee can see rationale.</t>
  </si>
  <si>
    <t>API-224</t>
  </si>
  <si>
    <t>JSON Schema</t>
  </si>
  <si>
    <t>RoleCapabilityContract.schema.json</t>
  </si>
  <si>
    <t>Schema for role version contracts.</t>
  </si>
  <si>
    <t>Validation result</t>
  </si>
  <si>
    <t>Must validate before approval.</t>
  </si>
  <si>
    <t>API-225</t>
  </si>
  <si>
    <t>TaskExecutionContract.schema.json</t>
  </si>
  <si>
    <t>Schema for task contracts.</t>
  </si>
  <si>
    <t>Task contract JSON</t>
  </si>
  <si>
    <t>Must validate before use.</t>
  </si>
  <si>
    <t>API-226</t>
  </si>
  <si>
    <t>CapabilityEvidence.schema.json</t>
  </si>
  <si>
    <t>Schema for capability evidence candidates.</t>
  </si>
  <si>
    <t>Evidence candidate JSON</t>
  </si>
  <si>
    <t>Evidence refs required.</t>
  </si>
  <si>
    <t>Stage 2 — Implementation Backlog</t>
  </si>
  <si>
    <t>Implementation-ready backlog for the ontology, role contracts, task contracts, schemas, APIs, events, scoring prototype and review workflows.</t>
  </si>
  <si>
    <t>Task</t>
  </si>
  <si>
    <t>Completion</t>
  </si>
  <si>
    <t>S2-BL-001</t>
  </si>
  <si>
    <t>Ontology</t>
  </si>
  <si>
    <t>Create canonical entity schema files</t>
  </si>
  <si>
    <t>Implement Role, RoleVersion, Capability, TaskContract and CapabilityEvidence JSON Schemas.</t>
  </si>
  <si>
    <t>Capability Architect</t>
  </si>
  <si>
    <t>JSON Schema package</t>
  </si>
  <si>
    <t>Schemas validate positive/negative examples.</t>
  </si>
  <si>
    <t>S2-BL-002</t>
  </si>
  <si>
    <t>Define PostgreSQL logical schema</t>
  </si>
  <si>
    <t>Translate entity dictionary into tables, constraints and indexes.</t>
  </si>
  <si>
    <t>Backend</t>
  </si>
  <si>
    <t>DDL draft</t>
  </si>
  <si>
    <t>DDL represents relationships and versioning without one table per trivial concept.</t>
  </si>
  <si>
    <t>S2-BL-003</t>
  </si>
  <si>
    <t>Build capability catalogue seed</t>
  </si>
  <si>
    <t>Seed software-development capability taxonomy and generic core dimensions.</t>
  </si>
  <si>
    <t>Domain Experts/HR</t>
  </si>
  <si>
    <t>Capability seed data</t>
  </si>
  <si>
    <t>Includes capability IDs, dimensions, levels and indicators.</t>
  </si>
  <si>
    <t>SFIA/NICE/ESCO</t>
  </si>
  <si>
    <t>S2-BL-004</t>
  </si>
  <si>
    <t>Role contracts</t>
  </si>
  <si>
    <t>Transform four role templates into RoleVersion contracts</t>
  </si>
  <si>
    <t>Use Software Engineer I/II/Senior, QA, DevOps and Tech Lead examples as structured contracts.</t>
  </si>
  <si>
    <t>Domain Experts</t>
  </si>
  <si>
    <t>Each role traces outcomes/responsibilities to capability requirements.</t>
  </si>
  <si>
    <t>S2-BL-005</t>
  </si>
  <si>
    <t>Create twelve task contract templates</t>
  </si>
  <si>
    <t>Convert task examples into TaskExecutionContract JSON with criteria, gates and evidence.</t>
  </si>
  <si>
    <t>Task Product Lead</t>
  </si>
  <si>
    <t>Task contract library</t>
  </si>
  <si>
    <t>Each criterion has verification method and evidence requirement.</t>
  </si>
  <si>
    <t>S2-BL-006</t>
  </si>
  <si>
    <t>Scoring</t>
  </si>
  <si>
    <t>Implement evidence scoring prototype</t>
  </si>
  <si>
    <t>Python scoring function returning confidence, factor breakdown and warnings.</t>
  </si>
  <si>
    <t>Python/Capability</t>
  </si>
  <si>
    <t>S2-BL-001,S2-BL-003</t>
  </si>
  <si>
    <t>Scoring prototype</t>
  </si>
  <si>
    <t>Produces no final state change; handles contradictions and blockers.</t>
  </si>
  <si>
    <t>S2-BL-007</t>
  </si>
  <si>
    <t>Define capability review workflow</t>
  </si>
  <si>
    <t>Human review states, reviewer roles, reason codes and decision lineage.</t>
  </si>
  <si>
    <t>HR/DPO/Workflow</t>
  </si>
  <si>
    <t>Workflow spec</t>
  </si>
  <si>
    <t>High-impact update cannot bypass review.</t>
  </si>
  <si>
    <t>S2-BL-008</t>
  </si>
  <si>
    <t>API</t>
  </si>
  <si>
    <t>Draft OpenAPI 3.1 specifications</t>
  </si>
  <si>
    <t>Define Java/Spring API contracts for capability, claims, roles and task contracts.</t>
  </si>
  <si>
    <t>Backend Lead</t>
  </si>
  <si>
    <t>Architecture/API</t>
  </si>
  <si>
    <t>OpenAPI spec</t>
  </si>
  <si>
    <t>APIs validate with generated clients and security scopes.</t>
  </si>
  <si>
    <t>S2-BL-009</t>
  </si>
  <si>
    <t>Events</t>
  </si>
  <si>
    <t>Define CloudEvents domain events</t>
  </si>
  <si>
    <t>Create schemas for role.version, task.contract, capability.evidence and learning events.</t>
  </si>
  <si>
    <t>Backend/Event</t>
  </si>
  <si>
    <t>Event schema package</t>
  </si>
  <si>
    <t>Events use content references not raw sensitive content.</t>
  </si>
  <si>
    <t>S2-BL-010</t>
  </si>
  <si>
    <t>Examples</t>
  </si>
  <si>
    <t>Create evaluator test corpus</t>
  </si>
  <si>
    <t>Convert worked examples into labelled positive/negative/edge cases.</t>
  </si>
  <si>
    <t>Domain Reviewers</t>
  </si>
  <si>
    <t>Initial test corpus</t>
  </si>
  <si>
    <t>Examples cover blockers, accommodations, AI overreach and claim gaps.</t>
  </si>
  <si>
    <t>S2-BL-011</t>
  </si>
  <si>
    <t>Fairness</t>
  </si>
  <si>
    <t>Run fairness and misuse review</t>
  </si>
  <si>
    <t>Review ontology for protected-trait, accessibility, activity-volume and single-task harms.</t>
  </si>
  <si>
    <t>Product/AI</t>
  </si>
  <si>
    <t>Fairness review</t>
  </si>
  <si>
    <t>All non-negotiable rules are tested.</t>
  </si>
  <si>
    <t>Stage 2 rules</t>
  </si>
  <si>
    <t>S2-BL-012</t>
  </si>
  <si>
    <t>Traceability</t>
  </si>
  <si>
    <t>Build role-task-capability-evidence trace matrix</t>
  </si>
  <si>
    <t>Validate every role requirement and task criterion has evidence trace.</t>
  </si>
  <si>
    <t>Data/QA</t>
  </si>
  <si>
    <t>S2-BL-004,S2-BL-005</t>
  </si>
  <si>
    <t>Traceability matrix</t>
  </si>
  <si>
    <t>No orphan requirement or criterion.</t>
  </si>
  <si>
    <t>Validation requirement</t>
  </si>
  <si>
    <t>S2-BL-013</t>
  </si>
  <si>
    <t>Migration</t>
  </si>
  <si>
    <t>Map to existing HumanOS services</t>
  </si>
  <si>
    <t>Confirm entity ownership and integration boundaries with role/task/workflow/audit services.</t>
  </si>
  <si>
    <t>Platform Leads</t>
  </si>
  <si>
    <t>Integration map</t>
  </si>
  <si>
    <t>No duplicate HumanOS foundation service.</t>
  </si>
  <si>
    <t>S2-BL-014</t>
  </si>
  <si>
    <t>Documentation</t>
  </si>
  <si>
    <t>Write Stage 2 implementation package</t>
  </si>
  <si>
    <t>Consolidate ontology, schemas, APIs, events, examples, decisions and gate evidence.</t>
  </si>
  <si>
    <t>S2-BL-001:S2-BL-013</t>
  </si>
  <si>
    <t>Stage 2 package</t>
  </si>
  <si>
    <t>Ready for architecture, HR, DPO and product review.</t>
  </si>
  <si>
    <t>Stage 2 — Risk Register</t>
  </si>
  <si>
    <t>Ontology, fairness, implementation and governance risks specific to Stage 2.</t>
  </si>
  <si>
    <t>Score</t>
  </si>
  <si>
    <t>Mitigation</t>
  </si>
  <si>
    <t>S2-R-001</t>
  </si>
  <si>
    <t>Capability model overstates certainty from insufficient evidence.</t>
  </si>
  <si>
    <t>Employment/Fairness</t>
  </si>
  <si>
    <t>Require multiple evidence items, confidence, recency, contradiction handling and review.</t>
  </si>
  <si>
    <t>Capability Lead/DPO</t>
  </si>
  <si>
    <t>Gate blocking if unresolved.</t>
  </si>
  <si>
    <t>S2-R-002</t>
  </si>
  <si>
    <t>Job description is vague, outdated or unrealistic and creates unfair task/capability expectations.</t>
  </si>
  <si>
    <t>Human-approved role contracts and task criteria; manager/process gap category.</t>
  </si>
  <si>
    <t>S2-R-003</t>
  </si>
  <si>
    <t>Software-development ontology does not extend to future verticals.</t>
  </si>
  <si>
    <t>Domain-neutral core and future-vertical examples in task templates.</t>
  </si>
  <si>
    <t>S2-R-004</t>
  </si>
  <si>
    <t>Capability scoring becomes opaque or unchallengeable.</t>
  </si>
  <si>
    <t>Score vector, evidence links, model/version, employee access and human review.</t>
  </si>
  <si>
    <t>S2-R-005</t>
  </si>
  <si>
    <t>Training completion is incorrectly treated as proof of capability.</t>
  </si>
  <si>
    <t>L&amp;D/Product</t>
  </si>
  <si>
    <t>Applied-work evidence rule and separate LearningIntervention completion state.</t>
  </si>
  <si>
    <t>S2-R-006</t>
  </si>
  <si>
    <t>Accessibility accommodations or alternate methods are penalised.</t>
  </si>
  <si>
    <t>Fairness/Inclusion</t>
  </si>
  <si>
    <t>Outcome-over-activity rule, accommodation context and valid-method examples.</t>
  </si>
  <si>
    <t>S2-R-007</t>
  </si>
  <si>
    <t>Implementation duplicates existing HumanOS role/task/workflow services.</t>
  </si>
  <si>
    <t>System-of-record map and integration decisions.</t>
  </si>
  <si>
    <t>S2-R-008</t>
  </si>
  <si>
    <t>External skills frameworks are copied rigidly and do not fit Nessovo work.</t>
  </si>
  <si>
    <t>Use SFIA/NICE/ESCO/O*NET as references/mappings, not sole ontology.</t>
  </si>
  <si>
    <t>Stage 2 — Architecture and Product Decisions</t>
  </si>
  <si>
    <t>Decision register for the ontology, capability model, task contracts and implementation responsibilities.</t>
  </si>
  <si>
    <t>Context</t>
  </si>
  <si>
    <t>Alternatives</t>
  </si>
  <si>
    <t>Risk / trade-off</t>
  </si>
  <si>
    <t>Validation</t>
  </si>
  <si>
    <t>Source</t>
  </si>
  <si>
    <t>S2-ADR-001</t>
  </si>
  <si>
    <t>Claim is not evidence</t>
  </si>
  <si>
    <t>Employee claims/CVs are inputs to evidence search, not proof.</t>
  </si>
  <si>
    <t>Use EmployeeClaim status model and neutral discrepancy language.</t>
  </si>
  <si>
    <t>Honesty classification; manager judgement only.</t>
  </si>
  <si>
    <t>Prevents harm and supports fair development.</t>
  </si>
  <si>
    <t>Needs HR/legal review.</t>
  </si>
  <si>
    <t>User rule</t>
  </si>
  <si>
    <t>S2-ADR-002</t>
  </si>
  <si>
    <t>Five-level capability model</t>
  </si>
  <si>
    <t>Need developmental levels but not over-complex ratings.</t>
  </si>
  <si>
    <t>Use Level 0–5: Unverified, Learning, Assisted, Independent, Advanced, Mastery.</t>
  </si>
  <si>
    <t>SFIA levels exactly; 10-level gamified score.</t>
  </si>
  <si>
    <t>Readable, game-like, still professional.</t>
  </si>
  <si>
    <t>Need calibration and external mapping.</t>
  </si>
  <si>
    <t>Pilot data.</t>
  </si>
  <si>
    <t>S2-ADR-003</t>
  </si>
  <si>
    <t>Evidence-weighted capability state</t>
  </si>
  <si>
    <t>Capabilities must reflect quality, difficulty and independence.</t>
  </si>
  <si>
    <t>Use scoring vector and human review for stable changes.</t>
  </si>
  <si>
    <t>Simple points; manager-only ratings.</t>
  </si>
  <si>
    <t>Transparent and challengeable.</t>
  </si>
  <si>
    <t>More complex implementation.</t>
  </si>
  <si>
    <t>Evaluator tests.</t>
  </si>
  <si>
    <t>AI/Capability</t>
  </si>
  <si>
    <t>S2-ADR-004</t>
  </si>
  <si>
    <t>Domain-neutral core with vertical extensions</t>
  </si>
  <si>
    <t>HumanOS will cover multiple verticals.</t>
  </si>
  <si>
    <t>Core entities are role/task/evidence/capability; verticals add templates/adapters/evaluators.</t>
  </si>
  <si>
    <t>Software-dev-only schema.</t>
  </si>
  <si>
    <t>Future-proof architecture.</t>
  </si>
  <si>
    <t>Abstract model may be harder to explain.</t>
  </si>
  <si>
    <t>Future vertical worked examples.</t>
  </si>
  <si>
    <t>ESCO/O*NET</t>
  </si>
  <si>
    <t>S2-ADR-005</t>
  </si>
  <si>
    <t>Task contract before assurance</t>
  </si>
  <si>
    <t>Without acceptance criteria the system cannot fairly assess task quality.</t>
  </si>
  <si>
    <t>Require TaskExecutionContract for task assurance.</t>
  </si>
  <si>
    <t>Free-form task analysis only.</t>
  </si>
  <si>
    <t>Fairness and verifiability.</t>
  </si>
  <si>
    <t>Managers must write/approve better task criteria.</t>
  </si>
  <si>
    <t>Traceability tests.</t>
  </si>
  <si>
    <t>S2-ADR-006</t>
  </si>
  <si>
    <t>Java owns state, Python recommends scores</t>
  </si>
  <si>
    <t>Durable state must be governed; AI changes evolve rapidly.</t>
  </si>
  <si>
    <t>Java domain services own capability/task state; Python returns recommendations.</t>
  </si>
  <si>
    <t>Python owns final state; all deterministic Java.</t>
  </si>
  <si>
    <t>Auditability and AI iteration.</t>
  </si>
  <si>
    <t>More integration contracts.</t>
  </si>
  <si>
    <t>API contract tests.</t>
  </si>
  <si>
    <t>CTO/AI Architect</t>
  </si>
  <si>
    <t>Architecture constraint</t>
  </si>
  <si>
    <t>S2-ADR-007</t>
  </si>
  <si>
    <t>Applied learning rule</t>
  </si>
  <si>
    <t>Training completion alone does not prove capability.</t>
  </si>
  <si>
    <t>LearningIntervention completion is separate from CapabilityEvidence improvement.</t>
  </si>
  <si>
    <t>LMS completion auto-increases capability.</t>
  </si>
  <si>
    <t>Avoids performative training.</t>
  </si>
  <si>
    <t>Needs subsequent task evidence.</t>
  </si>
  <si>
    <t>Worked examples and Stage 9 integration.</t>
  </si>
  <si>
    <t>Stage 2 — Go / No-Go Gate</t>
  </si>
  <si>
    <t>Readiness criteria for the Role Capability Contract, Task Execution Contract and evidence ontology.</t>
  </si>
  <si>
    <t>Gate ID</t>
  </si>
  <si>
    <t>Readiness</t>
  </si>
  <si>
    <t>Authority</t>
  </si>
  <si>
    <t>S2-G-001</t>
  </si>
  <si>
    <t>Ontology completeness</t>
  </si>
  <si>
    <t>All required canonical entities are defined with attributes, owners and relationships.</t>
  </si>
  <si>
    <t>Entity Dictionary + Relationship Model</t>
  </si>
  <si>
    <t>No required entity missing.</t>
  </si>
  <si>
    <t>Stage 2 readiness</t>
  </si>
  <si>
    <t>S2-G-002</t>
  </si>
  <si>
    <t>Capability levels</t>
  </si>
  <si>
    <t>Capability levels include knowledge, execution, autonomy, complexity, quality, transfer, recovery and mentoring descriptors.</t>
  </si>
  <si>
    <t>No dimension missing.</t>
  </si>
  <si>
    <t>Mandatory not started/blocked</t>
  </si>
  <si>
    <t>S2-G-003</t>
  </si>
  <si>
    <t>Every role requirement traces to capability; every task criterion traces to evidence requirement.</t>
  </si>
  <si>
    <t>Traceability matrix / examples</t>
  </si>
  <si>
    <t>No orphan criteria.</t>
  </si>
  <si>
    <t>Met/draft-ready items</t>
  </si>
  <si>
    <t>S2-G-004</t>
  </si>
  <si>
    <t>Role templates</t>
  </si>
  <si>
    <t>At least four role profiles are drafted.</t>
  </si>
  <si>
    <t>Fewer than four roles.</t>
  </si>
  <si>
    <t>Formal decision count</t>
  </si>
  <si>
    <t>S2-G-005</t>
  </si>
  <si>
    <t>At least twelve task contracts are drafted.</t>
  </si>
  <si>
    <t>Fewer than twelve task examples.</t>
  </si>
  <si>
    <t>S2-G-006</t>
  </si>
  <si>
    <t>Evidence scoring</t>
  </si>
  <si>
    <t>Evidence weighting, confidence, recency, consistency, task difficulty and guidance dependence are defined.</t>
  </si>
  <si>
    <t>Scoring not explainable.</t>
  </si>
  <si>
    <t>S2-G-007</t>
  </si>
  <si>
    <t>Claim workflow</t>
  </si>
  <si>
    <t>Claim statuses and claim-evidence discrepancy workflow use neutral language and human review.</t>
  </si>
  <si>
    <t>Entity Dictionary / Decisions</t>
  </si>
  <si>
    <t>Discrepancy labelled as dishonesty.</t>
  </si>
  <si>
    <t>S2-G-008</t>
  </si>
  <si>
    <t>Fairness controls</t>
  </si>
  <si>
    <t>Accessibility, alternate methods, blockers and single-task limits are represented.</t>
  </si>
  <si>
    <t>Worked Examples / Risks</t>
  </si>
  <si>
    <t>Accessibility or blockers penalised.</t>
  </si>
  <si>
    <t>S2-G-009</t>
  </si>
  <si>
    <t>Implementation contracts</t>
  </si>
  <si>
    <t>JSON Schemas, OpenAPI resources and CloudEvents-style events are specified.</t>
  </si>
  <si>
    <t>No implementable API/event contract.</t>
  </si>
  <si>
    <t>S2-G-010</t>
  </si>
  <si>
    <t>System-of-record boundaries with existing HumanOS services are defined.</t>
  </si>
  <si>
    <t>Architecture/Backlog</t>
  </si>
  <si>
    <t>Duplicate foundation service.</t>
  </si>
  <si>
    <t>S2-G-011</t>
  </si>
  <si>
    <t>Evaluator test cases</t>
  </si>
  <si>
    <t>Worked examples can become evaluator tests for valid/invalid assessment decisions.</t>
  </si>
  <si>
    <t>No negative/fairness examples.</t>
  </si>
  <si>
    <t>S2-G-012</t>
  </si>
  <si>
    <t>Review and audit</t>
  </si>
  <si>
    <t>Human review, employee correction, appeal, audit and lineage controls are included.</t>
  </si>
  <si>
    <t>APIs/Events/Governance</t>
  </si>
  <si>
    <t>High-impact change can bypass review.</t>
  </si>
  <si>
    <t>S2-G-013</t>
  </si>
  <si>
    <t>Implementation backlog has owners, dependencies, effort, deliverables and acceptance criteria.</t>
  </si>
  <si>
    <t>No executable backlog.</t>
  </si>
  <si>
    <t>S2-G-014</t>
  </si>
  <si>
    <t>Stage 2 formal decision</t>
  </si>
  <si>
    <t>Product, HR, DPO, Architecture and Engineering review the ontology and record gate decision.</t>
  </si>
  <si>
    <t>Review minutes and decision</t>
  </si>
  <si>
    <t>Executive Sponsor/CTO</t>
  </si>
  <si>
    <t>Stage 2 — Source Register</t>
  </si>
  <si>
    <t>Stage 2 research and standards sources for skills, tasks, schemas, APIs, events, learning evidence and AI governance.</t>
  </si>
  <si>
    <t>Use / note</t>
  </si>
  <si>
    <t>S2-SRC-001</t>
  </si>
  <si>
    <t>SFIA Foundation</t>
  </si>
  <si>
    <t>Responsibility levels, professional skill descriptions and role-mapping inspiration.</t>
  </si>
  <si>
    <t>Use as mapping/reference, not sole ontology.</t>
  </si>
  <si>
    <t>S2-SRC-002</t>
  </si>
  <si>
    <t>NIST NICE Framework</t>
  </si>
  <si>
    <t>Workforce framework</t>
  </si>
  <si>
    <t>Task, Knowledge and Skill statements; work roles; competency areas.</t>
  </si>
  <si>
    <t>https://www.nist.gov/itl/applied-cybersecurity/nice/nice-framework-resource-center</t>
  </si>
  <si>
    <t>Strong cybersecurity/software-role reference.</t>
  </si>
  <si>
    <t>S2-SRC-003</t>
  </si>
  <si>
    <t>Current NICE components with Work Role, Task, Knowledge and Skill data.</t>
  </si>
  <si>
    <t>NICE Framework Components current version 2.2.0 as of April 28 2025.</t>
  </si>
  <si>
    <t>S2-SRC-004</t>
  </si>
  <si>
    <t>ESCO</t>
  </si>
  <si>
    <t>Skills/occupations taxonomy</t>
  </si>
  <si>
    <t>European multilingual classification of skills, competences and occupations.</t>
  </si>
  <si>
    <t>https://esco.ec.europa.eu/en/about-esco</t>
  </si>
  <si>
    <t>Useful for future cross-vertical mappings.</t>
  </si>
  <si>
    <t>S2-SRC-005</t>
  </si>
  <si>
    <t>ESCO Skills &amp; Competences</t>
  </si>
  <si>
    <t>Taxonomy data</t>
  </si>
  <si>
    <t>Skills pillar and knowledge/skill concepts.</t>
  </si>
  <si>
    <t>https://esco.ec.europa.eu/en/classification/skill-main</t>
  </si>
  <si>
    <t>Use for broader business verticals.</t>
  </si>
  <si>
    <t>S2-SRC-006</t>
  </si>
  <si>
    <t>O*NET OnLine</t>
  </si>
  <si>
    <t>Occupational data</t>
  </si>
  <si>
    <t>Task, skills, knowledge, abilities and tools for occupation mapping.</t>
  </si>
  <si>
    <t>https://www.onetonline.org/</t>
  </si>
  <si>
    <t>Use as external reference only.</t>
  </si>
  <si>
    <t>S2-SRC-007</t>
  </si>
  <si>
    <t>OpenAPI 3.1.1</t>
  </si>
  <si>
    <t>API specification</t>
  </si>
  <si>
    <t>Language-agnostic REST API specification.</t>
  </si>
  <si>
    <t>Use for Java/Spring API contracts.</t>
  </si>
  <si>
    <t>S2-SRC-008</t>
  </si>
  <si>
    <t>Schema standard</t>
  </si>
  <si>
    <t>Structural validation of JSON documents.</t>
  </si>
  <si>
    <t>Use for role/task/evidence schemas.</t>
  </si>
  <si>
    <t>S2-SRC-009</t>
  </si>
  <si>
    <t>Event standard</t>
  </si>
  <si>
    <t>Common event metadata for interoperability.</t>
  </si>
  <si>
    <t>Use CloudEvents-style event envelopes.</t>
  </si>
  <si>
    <t>S2-SRC-010</t>
  </si>
  <si>
    <t>xAPI / ADL</t>
  </si>
  <si>
    <t>Learning evidence</t>
  </si>
  <si>
    <t>Learning experience statements for training and activity evidence patterns.</t>
  </si>
  <si>
    <t>https://adlnet.gov/projects/xapi/</t>
  </si>
  <si>
    <t>Reference for learning intervention evidence.</t>
  </si>
  <si>
    <t>S2-SRC-011</t>
  </si>
  <si>
    <t>Govern, map, measure and manage AI risk.</t>
  </si>
  <si>
    <t>Use for evaluator and capability scoring governance.</t>
  </si>
  <si>
    <t>S2-SRC-012</t>
  </si>
  <si>
    <t>Regulatory guidance</t>
  </si>
  <si>
    <t>Meaningful human review for AI-supported decisions.</t>
  </si>
  <si>
    <t>Stage 2 high-impact capability decisions.</t>
  </si>
  <si>
    <t>Stage 3 — Device Agent Architecture</t>
  </si>
  <si>
    <t>Endpoint architecture for a policy-controlled, visible, secure and extensible company-managed device agent.</t>
  </si>
  <si>
    <t>Component</t>
  </si>
  <si>
    <t>Boundary</t>
  </si>
  <si>
    <t>Runtime / implementation</t>
  </si>
  <si>
    <t>Integrates with</t>
  </si>
  <si>
    <t>Non-negotiable rule</t>
  </si>
  <si>
    <t>AG-ARC-001</t>
  </si>
  <si>
    <t>Endpoint Agent Boundary</t>
  </si>
  <si>
    <t>Company-managed endpoint binary, not a cloud microservice.</t>
  </si>
  <si>
    <t>Runs locally; enforces policy; collects only authorised events; stores encrypted journal; uploads signed batches.</t>
  </si>
  <si>
    <t>Rust shared core + OS-native bridges</t>
  </si>
  <si>
    <t>Device Control &amp; Policy Gateway; Telemetry Ingestion</t>
  </si>
  <si>
    <t>No covert mode; visible state required.</t>
  </si>
  <si>
    <t>Stage 3</t>
  </si>
  <si>
    <t>AG-ARC-002</t>
  </si>
  <si>
    <t>Shared Core</t>
  </si>
  <si>
    <t>Cross-platform core for policy, session state, journal, redaction, batching and health.</t>
  </si>
  <si>
    <t>Defines invariant behaviour independent of OS-specific APIs.</t>
  </si>
  <si>
    <t>Native bridges; browser extension; adapter SDK</t>
  </si>
  <si>
    <t>Memory-safe long-running core; no Python/Electron for capture.</t>
  </si>
  <si>
    <t>AG-ARC-003</t>
  </si>
  <si>
    <t>Windows Bridge</t>
  </si>
  <si>
    <t>Windows-specific event, UI, capture and installation integration.</t>
  </si>
  <si>
    <t>Foreground app/window, process/file events, UI Automation, raw input/hook spike, Windows Graphics Capture spike.</t>
  </si>
  <si>
    <t>Must respect Windows signing, permissions and performance constraints.</t>
  </si>
  <si>
    <t>AG-ARC-004</t>
  </si>
  <si>
    <t>macOS Bridge</t>
  </si>
  <si>
    <t>macOS-specific capture, accessibility, process and packaging integration.</t>
  </si>
  <si>
    <t>ScreenCaptureKit spike, Accessibility/AX, Endpoint Security spike, notarized distribution.</t>
  </si>
  <si>
    <t>macOS APIs</t>
  </si>
  <si>
    <t>Requires user/admin TCC permissions; signed/notarized distribution.</t>
  </si>
  <si>
    <t>AG-ARC-005</t>
  </si>
  <si>
    <t>Linux Bridge</t>
  </si>
  <si>
    <t>Deferred/capability-scoped support.</t>
  </si>
  <si>
    <t>Document X11/Wayland limitations and future portal integration; no initial parity claim.</t>
  </si>
  <si>
    <t>Rust + portal/compositor adapters later</t>
  </si>
  <si>
    <t>XDG portals, compositor APIs</t>
  </si>
  <si>
    <t>Linux excluded from first employee pilot unless specific environment is validated.</t>
  </si>
  <si>
    <t>AG-ARC-006</t>
  </si>
  <si>
    <t>Browser semantic adapter.</t>
  </si>
  <si>
    <t>Active tab/domain/title/navigation, approved URLs, task bookmarks and native messaging to agent.</t>
  </si>
  <si>
    <t>Chrome/Edge native messaging</t>
  </si>
  <si>
    <t>URL path/query/content only allowlisted.</t>
  </si>
  <si>
    <t>Stage 6</t>
  </si>
  <si>
    <t>AG-ARC-007</t>
  </si>
  <si>
    <t>Tool/IDE/AI agent integration point.</t>
  </si>
  <si>
    <t>Normalises shell, Git, Codex, Claude Code, IDE and simulator events to local core.</t>
  </si>
  <si>
    <t>Rust/TypeScript/Python/Java SDKs</t>
  </si>
  <si>
    <t>Local agent IPC</t>
  </si>
  <si>
    <t>Adapter cannot bypass policy or redaction.</t>
  </si>
  <si>
    <t>AG-ARC-008</t>
  </si>
  <si>
    <t>Policy Engine</t>
  </si>
  <si>
    <t>Signed policy validation and local decisions.</t>
  </si>
  <si>
    <t>Checks tenant, person, device, task, hours, app/domain/display, capture capability and retention rules.</t>
  </si>
  <si>
    <t>Rust policy evaluator; optional OPA bundle spike</t>
  </si>
  <si>
    <t>HumanOS Policy Service</t>
  </si>
  <si>
    <t>Fail safe when invalid/expired/unavailable.</t>
  </si>
  <si>
    <t>AG-ARC-009</t>
  </si>
  <si>
    <t>Session Controller</t>
  </si>
  <si>
    <t>User-visible work-day and task-session state machine.</t>
  </si>
  <si>
    <t>Start/pause/switch/stop tasks; private/excluded mode; offline/disabled/revoked states.</t>
  </si>
  <si>
    <t>Rust core + native UI</t>
  </si>
  <si>
    <t>HumanOS task/session APIs</t>
  </si>
  <si>
    <t>No capture outside approved state.</t>
  </si>
  <si>
    <t>AG-ARC-010</t>
  </si>
  <si>
    <t>Secure Field / Secret Guard</t>
  </si>
  <si>
    <t>Suppress sensitive inputs/screens/content before persistence.</t>
  </si>
  <si>
    <t>OS secure-control detection; secret scanning; exclusion rules; suppression audit event.</t>
  </si>
  <si>
    <t>Rust + native APIs + local rules/models</t>
  </si>
  <si>
    <t>Policy bundle</t>
  </si>
  <si>
    <t>Zero known password/secret retention is pilot-blocking.</t>
  </si>
  <si>
    <t>Stage 3/5</t>
  </si>
  <si>
    <t>AG-ARC-011</t>
  </si>
  <si>
    <t>Local Journal</t>
  </si>
  <si>
    <t>Encrypted append-only event and object cache.</t>
  </si>
  <si>
    <t>WAL, sequence, checksums, content addressing, quota, crash recovery, compaction and upload status.</t>
  </si>
  <si>
    <t>Rust + SQLite/SQLCipher-style storage</t>
  </si>
  <si>
    <t>OS secure storage/KMS</t>
  </si>
  <si>
    <t>Bounded local storage and per-session keys.</t>
  </si>
  <si>
    <t>AG-ARC-012</t>
  </si>
  <si>
    <t>Batcher/Uploader</t>
  </si>
  <si>
    <t>Reliable, signed, idempotent upload.</t>
  </si>
  <si>
    <t>Batch events; compress; sign; retry/backoff; ack; de-duplicate; telemetry-gap reporting.</t>
  </si>
  <si>
    <t>Telemetry Ingestion</t>
  </si>
  <si>
    <t>No raw candidate evidence upload before policy/redaction.</t>
  </si>
  <si>
    <t>AG-ARC-013</t>
  </si>
  <si>
    <t>Health and Diagnostics</t>
  </si>
  <si>
    <t>Agent health without leaking evidence.</t>
  </si>
  <si>
    <t>Version, policy status, queue depth, upload latency, sensor availability, permission state and errors.</t>
  </si>
  <si>
    <t>Rust + Java API consumer</t>
  </si>
  <si>
    <t>Device Control Gateway</t>
  </si>
  <si>
    <t>No raw evidence in diagnostics.</t>
  </si>
  <si>
    <t>AG-ARC-014</t>
  </si>
  <si>
    <t>Update/Rollback</t>
  </si>
  <si>
    <t>Secure endpoint software lifecycle.</t>
  </si>
  <si>
    <t>Signed updates, canaries, rollback, SBOM, dependency scan, signing-key incident path.</t>
  </si>
  <si>
    <t>Platform CI/CD + native installer</t>
  </si>
  <si>
    <t>MDM/update service</t>
  </si>
  <si>
    <t>Update path cannot bypass policy or compromise devices.</t>
  </si>
  <si>
    <t>AG-ARC-015</t>
  </si>
  <si>
    <t>Employee UI</t>
  </si>
  <si>
    <t>Tray/menu/task panel and support access.</t>
  </si>
  <si>
    <t>Visible monitoring state, active task, sensors, last upload, pause, report issue, correction links.</t>
  </si>
  <si>
    <t>Tauri/native UI; web shell possible, not capture owner</t>
  </si>
  <si>
    <t>HumanOS frontend APIs</t>
  </si>
  <si>
    <t>Employee transparency and accessibility are core functions.</t>
  </si>
  <si>
    <t>Architecture Amendment A-01 — Endpoint AI Extension</t>
  </si>
  <si>
    <t>AG-A01-001</t>
  </si>
  <si>
    <t>Separate endpoint AI execution boundary; not a capture sensor.</t>
  </si>
  <si>
    <t>Discover/inventory approved CLIs and local runtimes; check health/auth; execute sandboxed jobs; enforce resources; notify employee; normalise results.</t>
  </si>
  <si>
    <t>Rust core + provider-specific process/HTTP adapters</t>
  </si>
  <si>
    <t>AI Orchestrator/Standalone Router; Device Policy; OS secure storage; Notifications</t>
  </si>
  <si>
    <t>Never read/export CLI OAuth, bypass permissions, hide subscription use or silently route local content to cloud.</t>
  </si>
  <si>
    <t>A-01/12</t>
  </si>
  <si>
    <t>AG-A01-002</t>
  </si>
  <si>
    <t>AI Runtime Inventory/Health</t>
  </si>
  <si>
    <t>Non-sensitive endpoint inventory.</t>
  </si>
  <si>
    <t>Report executable/runtime versions, available local model digests, auth readiness, quota and resource health.</t>
  </si>
  <si>
    <t>Endpoint AI Broker; Device Control</t>
  </si>
  <si>
    <t>No credentials, prompt history or employee performance use.</t>
  </si>
  <si>
    <t>Stage 3 — OS Capability and Permission Matrix</t>
  </si>
  <si>
    <t>Platform capability matrix for Windows, macOS and Linux. Linux is intentionally deferred until a specific managed desktop environment is validated.</t>
  </si>
  <si>
    <t>Windows position</t>
  </si>
  <si>
    <t>macOS position</t>
  </si>
  <si>
    <t>Linux position</t>
  </si>
  <si>
    <t>Privacy/security note</t>
  </si>
  <si>
    <t>Stage position</t>
  </si>
  <si>
    <t>OS-001</t>
  </si>
  <si>
    <t>Foreground application/window</t>
  </si>
  <si>
    <t>Supported via Win32/UIA/ETW APIs; exact implementation spike required.</t>
  </si>
  <si>
    <t>Supported via NSWorkspace/AX/window APIs; permission handling needed.</t>
  </si>
  <si>
    <t>X11 feasible; Wayland compositor-specific/limited.</t>
  </si>
  <si>
    <t>No content capture by itself; window titles may be sensitive.</t>
  </si>
  <si>
    <t>Stage 3 spike</t>
  </si>
  <si>
    <t>Microsoft UIA; Apple Accessibility; XDG limitations</t>
  </si>
  <si>
    <t>OS-002</t>
  </si>
  <si>
    <t>Application process events</t>
  </si>
  <si>
    <t>ETW/WMI/process APIs; robust options available.</t>
  </si>
  <si>
    <t>Endpoint Security can notify process execution; alternatives exist.</t>
  </si>
  <si>
    <t>procfs/auditd/fanotify/eBPF depending distribution.</t>
  </si>
  <si>
    <t>Do not collect command line secrets without redaction.</t>
  </si>
  <si>
    <t>ETW/Endpoint Security</t>
  </si>
  <si>
    <t>OS-003</t>
  </si>
  <si>
    <t>UI accessibility tree</t>
  </si>
  <si>
    <t>UI Automation exposes AutomationElement tree and control patterns.</t>
  </si>
  <si>
    <t>AXUIElement/Accessibility APIs expose accessible hierarchy with TCC permission.</t>
  </si>
  <si>
    <t>AT-SPI on desktop; inconsistent app support.</t>
  </si>
  <si>
    <t>Accessibility data can contain text; policy required.</t>
  </si>
  <si>
    <t>Stage 5 capability after Stage 3 permissions</t>
  </si>
  <si>
    <t>Microsoft UIA; Apple AX</t>
  </si>
  <si>
    <t>OS-004</t>
  </si>
  <si>
    <t>Screen capture / screenshots</t>
  </si>
  <si>
    <t>Windows Graphics Capture and other APIs; permissions/selection patterns required.</t>
  </si>
  <si>
    <t>ScreenCaptureKit supports high-performance display/window/app capture with user permissions.</t>
  </si>
  <si>
    <t>Portal-based capture on Wayland; environment-dependent.</t>
  </si>
  <si>
    <t>No continuous capture in Stage 3; event-driven later; secure exclusions first.</t>
  </si>
  <si>
    <t>Stage 5 spike planned</t>
  </si>
  <si>
    <t>Windows Graphics Capture; ScreenCaptureKit; XDG ScreenCast</t>
  </si>
  <si>
    <t>OS-005</t>
  </si>
  <si>
    <t>Mouse/keyboard input metadata</t>
  </si>
  <si>
    <t>Raw Input preferred in many cases; low-level hooks have strict timeout risks.</t>
  </si>
  <si>
    <t>CGEvent taps/Input Monitoring require permissions and careful design.</t>
  </si>
  <si>
    <t>Wayland restricts global input capture; X11 less restricted but risky.</t>
  </si>
  <si>
    <t>Stage 3 only architecture/spike; no unrestricted keylogging.</t>
  </si>
  <si>
    <t>Microsoft Raw Input/LowLevelMouseProc</t>
  </si>
  <si>
    <t>OS-006</t>
  </si>
  <si>
    <t>Secure-field detection</t>
  </si>
  <si>
    <t>Can combine UIA control patterns, password properties, browser field hints and redaction rules; not perfect.</t>
  </si>
  <si>
    <t>AX secure text fields and TCC-aware app/field detection; not perfect.</t>
  </si>
  <si>
    <t>Toolkit-dependent; difficult under Wayland.</t>
  </si>
  <si>
    <t>Zero known password retention is blocking; fall back to suppressing uncertain controls.</t>
  </si>
  <si>
    <t>Stage 3 design + Stage 5 test</t>
  </si>
  <si>
    <t>OS-007</t>
  </si>
  <si>
    <t>File-system events</t>
  </si>
  <si>
    <t>ReadDirectoryChangesW/USN/ETW options; project-root allowlist.</t>
  </si>
  <si>
    <t>FSEvents/Endpoint Security; project-root allowlist.</t>
  </si>
  <si>
    <t>inotify/fanotify; project-root allowlist.</t>
  </si>
  <si>
    <t>Approved roots only; no personal-folder scanning.</t>
  </si>
  <si>
    <t>OS APIs</t>
  </si>
  <si>
    <t>OS-008</t>
  </si>
  <si>
    <t>Clipboard metadata</t>
  </si>
  <si>
    <t>Windows clipboard listeners; content off by default.</t>
  </si>
  <si>
    <t>Pasteboard APIs; content off by default.</t>
  </si>
  <si>
    <t>Toolkit/desktop-dependent.</t>
  </si>
  <si>
    <t>Event metadata only unless separately approved.</t>
  </si>
  <si>
    <t>Stage 5 deferred</t>
  </si>
  <si>
    <t>OS-009</t>
  </si>
  <si>
    <t>Browser semantic events</t>
  </si>
  <si>
    <t>Chrome/Edge extension + native messaging.</t>
  </si>
  <si>
    <t>Chrome/Edge/Safari differences; Safari deferred unless required.</t>
  </si>
  <si>
    <t>Chrome/Firefox extension; native host where allowed.</t>
  </si>
  <si>
    <t>URL path/query only allowlisted.</t>
  </si>
  <si>
    <t>Chrome docs</t>
  </si>
  <si>
    <t>OS-010</t>
  </si>
  <si>
    <t>Terminal command semantics</t>
  </si>
  <si>
    <t>Shell integration/PTY adapters; process tree correlation.</t>
  </si>
  <si>
    <t>Shell integration/PTY adapters.</t>
  </si>
  <si>
    <t>Redact env vars/secrets; prefer supported shells.</t>
  </si>
  <si>
    <t>Shell/PTY design</t>
  </si>
  <si>
    <t>OS-011</t>
  </si>
  <si>
    <t>Code signing / app trust</t>
  </si>
  <si>
    <t>MSIX/EXE signing; trusted certificate/timestamping; enterprise deployment/MDM.</t>
  </si>
  <si>
    <t>Developer ID signing + notarization; hardened runtime; TCC user/admin grants.</t>
  </si>
  <si>
    <t>Package signing depends distro; enterprise repo signing.</t>
  </si>
  <si>
    <t>Unsigned agents cannot be pilot endpoints.</t>
  </si>
  <si>
    <t>Microsoft signing; Apple Developer ID</t>
  </si>
  <si>
    <t>OS-012</t>
  </si>
  <si>
    <t>Endpoint management</t>
  </si>
  <si>
    <t>Intune/MDM/GPO/SCCM depending Nessovo IT stack.</t>
  </si>
  <si>
    <t>MDM profiles for permissions where available plus user/admin consent.</t>
  </si>
  <si>
    <t>Fleet tools vary.</t>
  </si>
  <si>
    <t>Manual-only install unacceptable for pilot scale.</t>
  </si>
  <si>
    <t>IT inventory required</t>
  </si>
  <si>
    <t>OS-013</t>
  </si>
  <si>
    <t>Local secure key storage</t>
  </si>
  <si>
    <t>Windows DPAPI/TPM/credential store options.</t>
  </si>
  <si>
    <t>Keychain/Secure Enclave where suitable.</t>
  </si>
  <si>
    <t>Kernel keyring/TPM/secret-service options.</t>
  </si>
  <si>
    <t>Keys must not be hardcoded or stored in config.</t>
  </si>
  <si>
    <t>Security requirement</t>
  </si>
  <si>
    <t>OS-014</t>
  </si>
  <si>
    <t>Technically possible but excluded from v1.</t>
  </si>
  <si>
    <t>ScreenCaptureKit can include audio, but excluded from v1.</t>
  </si>
  <si>
    <t>Possible via portals/Pulse/PipeWire but excluded.</t>
  </si>
  <si>
    <t>Disabled; future DPIA required.</t>
  </si>
  <si>
    <t>Excluded v1</t>
  </si>
  <si>
    <t>Stage 0 policy</t>
  </si>
  <si>
    <t>OS-015</t>
  </si>
  <si>
    <t>Linux parity</t>
  </si>
  <si>
    <t>Not initially supported due to Wayland/compositor variability.</t>
  </si>
  <si>
    <t>Do not overpromise Linux capture parity.</t>
  </si>
  <si>
    <t>XDG portals</t>
  </si>
  <si>
    <t>Stage 3 — Agent Module Specification</t>
  </si>
  <si>
    <t>Device-agent modules, contracts and control responsibilities.</t>
  </si>
  <si>
    <t>Module</t>
  </si>
  <si>
    <t>Security/privacy requirements</t>
  </si>
  <si>
    <t>MOD-001</t>
  </si>
  <si>
    <t>Bootstrap/Installer</t>
  </si>
  <si>
    <t>Install, register service/agent, verify signature, create first-run state and launch employee UI.</t>
  </si>
  <si>
    <t>Device package, deployment policy</t>
  </si>
  <si>
    <t>Installed agent with unregistered state</t>
  </si>
  <si>
    <t>Windows/macOS signed installer; uninstall logs</t>
  </si>
  <si>
    <t>CISO/IT</t>
  </si>
  <si>
    <t>MOD-002</t>
  </si>
  <si>
    <t>Device Identity</t>
  </si>
  <si>
    <t>Create or receive device identity, certificate, device ID and tenant binding.</t>
  </si>
  <si>
    <t>Registration token/MDM identity</t>
  </si>
  <si>
    <t>Device credential and registration event</t>
  </si>
  <si>
    <t>mTLS certificate and revocation path</t>
  </si>
  <si>
    <t>Platform Security</t>
  </si>
  <si>
    <t>MOD-003</t>
  </si>
  <si>
    <t>Policy Cache/Evaluator</t>
  </si>
  <si>
    <t>Validate signed policy bundles and make local allow/deny/redact decisions.</t>
  </si>
  <si>
    <t>Policy bundle, session state, app/domain/task context</t>
  </si>
  <si>
    <t>Decision and audit event</t>
  </si>
  <si>
    <t>Fail safe on invalid/expired policy</t>
  </si>
  <si>
    <t>MOD-004</t>
  </si>
  <si>
    <t>Manage work-day/task-session lifecycle and visible capture state.</t>
  </si>
  <si>
    <t>User action, HumanOS task list, policy</t>
  </si>
  <si>
    <t>Session state events</t>
  </si>
  <si>
    <t>No capture outside approved state</t>
  </si>
  <si>
    <t>Product/Desktop</t>
  </si>
  <si>
    <t>MOD-005</t>
  </si>
  <si>
    <t>Tray/menu/desktop UI for status, tasks, pause/private state, support and issue reporting.</t>
  </si>
  <si>
    <t>Session state, policy, health</t>
  </si>
  <si>
    <t>Visible status and controls</t>
  </si>
  <si>
    <t>Accessible UI and no dark patterns</t>
  </si>
  <si>
    <t>Product/UX</t>
  </si>
  <si>
    <t>MOD-006</t>
  </si>
  <si>
    <t>Adapter Host</t>
  </si>
  <si>
    <t>Load and supervise allowed adapters for browser, shell, IDE and AI tools.</t>
  </si>
  <si>
    <t>Adapter manifests and policy</t>
  </si>
  <si>
    <t>Adapter cannot bypass policy or write raw evidence directly</t>
  </si>
  <si>
    <t>MOD-007</t>
  </si>
  <si>
    <t>Event Normaliser</t>
  </si>
  <si>
    <t>Convert OS/adapter signals into local schema with sequence and context.</t>
  </si>
  <si>
    <t>Raw approved signals</t>
  </si>
  <si>
    <t>Normalised local events</t>
  </si>
  <si>
    <t>No sensitive data retained before policy/redaction</t>
  </si>
  <si>
    <t>Data/Desktop</t>
  </si>
  <si>
    <t>MOD-008</t>
  </si>
  <si>
    <t>Secure Field Guard</t>
  </si>
  <si>
    <t>Suppress secure controls, secrets, excluded apps/domains/displays and uncertain sensitive areas.</t>
  </si>
  <si>
    <t>Candidate evidence, UI metadata, policy</t>
  </si>
  <si>
    <t>Redacted/suppressed evidence and suppression event</t>
  </si>
  <si>
    <t>Default to suppress on uncertainty for sensitive fields</t>
  </si>
  <si>
    <t>MOD-009</t>
  </si>
  <si>
    <t>Persist events and content refs in encrypted append-only local store.</t>
  </si>
  <si>
    <t>Durable queued events</t>
  </si>
  <si>
    <t>WAL/checksum/quota/crash recovery</t>
  </si>
  <si>
    <t>MOD-010</t>
  </si>
  <si>
    <t>Evidence Object Cache</t>
  </si>
  <si>
    <t>Store local content-addressed screenshots/snippets pending upload or deletion.</t>
  </si>
  <si>
    <t>Redacted content objects</t>
  </si>
  <si>
    <t>Object reference + hash</t>
  </si>
  <si>
    <t>Short TTL and encryption; raw candidate suppression</t>
  </si>
  <si>
    <t>MOD-011</t>
  </si>
  <si>
    <t>Batch, sign, compress, transmit, retry and confirm event upload.</t>
  </si>
  <si>
    <t>Journaled events and objects</t>
  </si>
  <si>
    <t>Acknowledged batches or retry state</t>
  </si>
  <si>
    <t>Idempotency, backoff and no raw upload before redaction</t>
  </si>
  <si>
    <t>MOD-012</t>
  </si>
  <si>
    <t>Health/Diagnostics</t>
  </si>
  <si>
    <t>Report non-sensitive health, permission, policy and upload state.</t>
  </si>
  <si>
    <t>Runtime status</t>
  </si>
  <si>
    <t>Health events/dashboard</t>
  </si>
  <si>
    <t>No raw evidence in logs/telemetry</t>
  </si>
  <si>
    <t>MOD-013</t>
  </si>
  <si>
    <t>Apply signed updates, staged rollouts, rollback and compatibility checks.</t>
  </si>
  <si>
    <t>Update manifest and artefact</t>
  </si>
  <si>
    <t>Updated/rolled-back agent</t>
  </si>
  <si>
    <t>Signature, SBOM and provenance validation</t>
  </si>
  <si>
    <t>MOD-014</t>
  </si>
  <si>
    <t>Audit Emitter</t>
  </si>
  <si>
    <t>Emit local audit for policy decisions, state changes, suppression, upload and admin actions.</t>
  </si>
  <si>
    <t>Internal module actions</t>
  </si>
  <si>
    <t>Immutable, signed, privacy-minimised audit</t>
  </si>
  <si>
    <t>MOD-015</t>
  </si>
  <si>
    <t>Telemetry Gap Reporter</t>
  </si>
  <si>
    <t>Report missed permissions, sensor failure, offline gaps, clock drift and dropped events.</t>
  </si>
  <si>
    <t>Health/session/journal state</t>
  </si>
  <si>
    <t>Gap events</t>
  </si>
  <si>
    <t>Prevents silent false timelines</t>
  </si>
  <si>
    <t>Stage 3 — Work-Day and Task-Session State Machine</t>
  </si>
  <si>
    <t>Mandatory endpoint state model. Future capture modules cannot operate outside approved state and policy.</t>
  </si>
  <si>
    <t>Entry trigger</t>
  </si>
  <si>
    <t>Exit transition</t>
  </si>
  <si>
    <t>Capture permission</t>
  </si>
  <si>
    <t>Allowed actions</t>
  </si>
  <si>
    <t>Guardrail</t>
  </si>
  <si>
    <t>STATE-001</t>
  </si>
  <si>
    <t>Unregistered</t>
  </si>
  <si>
    <t>Installed but not linked to tenant/device identity.</t>
  </si>
  <si>
    <t>Install complete</t>
  </si>
  <si>
    <t>Registration workflow</t>
  </si>
  <si>
    <t>No capture; only registration UI/health.</t>
  </si>
  <si>
    <t>Register, uninstall</t>
  </si>
  <si>
    <t>Registration token required.</t>
  </si>
  <si>
    <t>STATE-002</t>
  </si>
  <si>
    <t>Registered</t>
  </si>
  <si>
    <t>Device identity exists; policy not yet valid or session not started.</t>
  </si>
  <si>
    <t>Registration success</t>
  </si>
  <si>
    <t>No sensitive capture; health only.</t>
  </si>
  <si>
    <t>Sync policy, sign out, uninstall</t>
  </si>
  <si>
    <t>mTLS certificate active.</t>
  </si>
  <si>
    <t>STATE-003</t>
  </si>
  <si>
    <t>Policy unavailable</t>
  </si>
  <si>
    <t>Cannot fetch or verify current policy.</t>
  </si>
  <si>
    <t>Network failure or invalid policy</t>
  </si>
  <si>
    <t>Ready after valid policy</t>
  </si>
  <si>
    <t>Fail safe; no sensitive capture.</t>
  </si>
  <si>
    <t>Retry, show status, contact support</t>
  </si>
  <si>
    <t>No policy = no capture.</t>
  </si>
  <si>
    <t>STATE-004</t>
  </si>
  <si>
    <t>Ready</t>
  </si>
  <si>
    <t>Valid policy, user authenticated, no active work session.</t>
  </si>
  <si>
    <t>Policy valid and user context resolved</t>
  </si>
  <si>
    <t>Work session active</t>
  </si>
  <si>
    <t>No active task capture; allowed task list fetch.</t>
  </si>
  <si>
    <t>Start work, sync tasks, pause</t>
  </si>
  <si>
    <t>Visible idle/ready state.</t>
  </si>
  <si>
    <t>STATE-005</t>
  </si>
  <si>
    <t>Working day/session active but no task selected or task is general.</t>
  </si>
  <si>
    <t>User starts work session</t>
  </si>
  <si>
    <t>Task active / paused / stopped</t>
  </si>
  <si>
    <t>Only policy-approved low-intrusion context unless task starts.</t>
  </si>
  <si>
    <t>Select task, pause, stop</t>
  </si>
  <si>
    <t>Capture level depends policy.</t>
  </si>
  <si>
    <t>STATE-006</t>
  </si>
  <si>
    <t>Task active</t>
  </si>
  <si>
    <t>Approved task selected and active.</t>
  </si>
  <si>
    <t>Task selected and task contract available</t>
  </si>
  <si>
    <t>Paused / private / offline / stopped</t>
  </si>
  <si>
    <t>Task-scoped capture according to policy.</t>
  </si>
  <si>
    <t>Switch task, pause, report issue, stop</t>
  </si>
  <si>
    <t>Visible task and sensors.</t>
  </si>
  <si>
    <t>STATE-007</t>
  </si>
  <si>
    <t>Paused</t>
  </si>
  <si>
    <t>User paused capture under policy.</t>
  </si>
  <si>
    <t>User pause or scheduled break</t>
  </si>
  <si>
    <t>Task active / ready</t>
  </si>
  <si>
    <t>No new capture except pause audit/health.</t>
  </si>
  <si>
    <t>Resume, stop</t>
  </si>
  <si>
    <t>Pause reason optional and policy-defined.</t>
  </si>
  <si>
    <t>STATE-008</t>
  </si>
  <si>
    <t>Private/excluded</t>
  </si>
  <si>
    <t>Current app/domain/display/control is excluded.</t>
  </si>
  <si>
    <t>Policy match or user private mode</t>
  </si>
  <si>
    <t>Previous active state after exclusion ends</t>
  </si>
  <si>
    <t>Suppress sensitive content; emit excluded-state metadata only if permitted.</t>
  </si>
  <si>
    <t>Return, report issue</t>
  </si>
  <si>
    <t>Must avoid raw content storage.</t>
  </si>
  <si>
    <t>STATE-009</t>
  </si>
  <si>
    <t>Offline</t>
  </si>
  <si>
    <t>Network unavailable; local policy still valid.</t>
  </si>
  <si>
    <t>Upload failure/network loss</t>
  </si>
  <si>
    <t>Previous state after reconnect</t>
  </si>
  <si>
    <t>Capture continues only within valid cached policy; journal queue bounded.</t>
  </si>
  <si>
    <t>Continue, pause, stop</t>
  </si>
  <si>
    <t>Offline expiry enforced.</t>
  </si>
  <si>
    <t>STATE-010</t>
  </si>
  <si>
    <t>Policy expired</t>
  </si>
  <si>
    <t>Cached policy validity ended.</t>
  </si>
  <si>
    <t>Policy TTL reached</t>
  </si>
  <si>
    <t>Policy unavailable / ready after refresh</t>
  </si>
  <si>
    <t>Fail safe; stop sensitive capture.</t>
  </si>
  <si>
    <t>Retry sync, contact support</t>
  </si>
  <si>
    <t>No sensitive capture.</t>
  </si>
  <si>
    <t>STATE-011</t>
  </si>
  <si>
    <t>Update required</t>
  </si>
  <si>
    <t>Agent version below minimum or security update required.</t>
  </si>
  <si>
    <t>Policy or control plane requires update</t>
  </si>
  <si>
    <t>Ready after update</t>
  </si>
  <si>
    <t>Capture may be restricted or disabled.</t>
  </si>
  <si>
    <t>Update, rollback support</t>
  </si>
  <si>
    <t>Signed update only.</t>
  </si>
  <si>
    <t>STATE-012</t>
  </si>
  <si>
    <t>Disabled</t>
  </si>
  <si>
    <t>Capture disabled by policy/admin/emergency stop.</t>
  </si>
  <si>
    <t>Admin/DPO/CISO stop command</t>
  </si>
  <si>
    <t>Ready after re-enable</t>
  </si>
  <si>
    <t>No capture; health/audit only.</t>
  </si>
  <si>
    <t>Re-enable if authorised</t>
  </si>
  <si>
    <t>Emergency stop respected.</t>
  </si>
  <si>
    <t>STATE-013</t>
  </si>
  <si>
    <t>Revoked</t>
  </si>
  <si>
    <t>Device certificate or agent trust revoked.</t>
  </si>
  <si>
    <t>Revocation command/cert status</t>
  </si>
  <si>
    <t>Unregistered after re-enrolment</t>
  </si>
  <si>
    <t>No capture or upload except revocation acknowledgement.</t>
  </si>
  <si>
    <t>Re-enrol/uninstall</t>
  </si>
  <si>
    <t>Treat queued evidence according to policy.</t>
  </si>
  <si>
    <t>Stage 3 — Device Identity and Key Model</t>
  </si>
  <si>
    <t>Identity, certificate, key and revocation model for trusted endpoint operation and signed evidence batches.</t>
  </si>
  <si>
    <t>Control</t>
  </si>
  <si>
    <t>Authority / system</t>
  </si>
  <si>
    <t>Output / state</t>
  </si>
  <si>
    <t>Security rule</t>
  </si>
  <si>
    <t>IDK-001</t>
  </si>
  <si>
    <t>Device enrolment</t>
  </si>
  <si>
    <t>Device receives enrolment token or MDM-provisioned identity and registers with HumanOS.</t>
  </si>
  <si>
    <t>IT/MDM + Device Control Gateway</t>
  </si>
  <si>
    <t>Device record, certificate request, tenant binding</t>
  </si>
  <si>
    <t>One-time token expires quickly; no capture before registration.</t>
  </si>
  <si>
    <t>IDK-002</t>
  </si>
  <si>
    <t>Device certificate</t>
  </si>
  <si>
    <t>Mutual TLS certificate binds device to tenant and agent instance.</t>
  </si>
  <si>
    <t>HumanOS PKI/KMS</t>
  </si>
  <si>
    <t>Client certificate + chain; revocation status</t>
  </si>
  <si>
    <t>Certificate rotation and revocation are mandatory.</t>
  </si>
  <si>
    <t>IDK-003</t>
  </si>
  <si>
    <t>Person-session binding</t>
  </si>
  <si>
    <t>Agent resolves authenticated person and approved work session without hardcoding identity.</t>
  </si>
  <si>
    <t>HumanOS IAM/Session API</t>
  </si>
  <si>
    <t>Session token/ref + person ID reference</t>
  </si>
  <si>
    <t>Person identity stored as internal ID; no local HR data copy.</t>
  </si>
  <si>
    <t>IDK-004</t>
  </si>
  <si>
    <t>Policy signing key</t>
  </si>
  <si>
    <t>Policy bundles are signed by HumanOS policy authority.</t>
  </si>
  <si>
    <t>Policy Service/KMS</t>
  </si>
  <si>
    <t>Policy signature and key ID</t>
  </si>
  <si>
    <t>Agent rejects unsigned/unknown/expired policy.</t>
  </si>
  <si>
    <t>IDK-005</t>
  </si>
  <si>
    <t>Local evidence key</t>
  </si>
  <si>
    <t>Per-device and per-session keys encrypt journal and content cache.</t>
  </si>
  <si>
    <t>OS secure store + KMS envelope</t>
  </si>
  <si>
    <t>Encrypted journal and object cache</t>
  </si>
  <si>
    <t>Keys stored in DPAPI/Keychain/TPM-equivalent where possible.</t>
  </si>
  <si>
    <t>IDK-006</t>
  </si>
  <si>
    <t>Batch signing key</t>
  </si>
  <si>
    <t>Agent signs every event batch for integrity and origin.</t>
  </si>
  <si>
    <t>Device key derived/issued under device identity</t>
  </si>
  <si>
    <t>Batch signature + key ID</t>
  </si>
  <si>
    <t>Prevents spoofing and tampering; rotate on compromise.</t>
  </si>
  <si>
    <t>IDK-007</t>
  </si>
  <si>
    <t>Key rotation</t>
  </si>
  <si>
    <t>Rotate device and evidence keys according to policy or compromise events.</t>
  </si>
  <si>
    <t>Control Gateway/KMS</t>
  </si>
  <si>
    <t>New keys + audit events</t>
  </si>
  <si>
    <t>Rotation must not expose old data; queued evidence handled safely.</t>
  </si>
  <si>
    <t>IDK-008</t>
  </si>
  <si>
    <t>Revocation</t>
  </si>
  <si>
    <t>Disable device certificate, capture policy and upload when a device is lost, compromised or employee leaves.</t>
  </si>
  <si>
    <t>IAM/Device Control/Security</t>
  </si>
  <si>
    <t>Revocation event and local revoked state</t>
  </si>
  <si>
    <t>Agent stops capture and handles local retention per policy.</t>
  </si>
  <si>
    <t>IDK-009</t>
  </si>
  <si>
    <t>Clock and nonce</t>
  </si>
  <si>
    <t>Use server time sync, monotonic sequence and nonce to prevent replay.</t>
  </si>
  <si>
    <t>Device Control + local monotonic counter</t>
  </si>
  <si>
    <t>Signed batch metadata</t>
  </si>
  <si>
    <t>Clock drift creates telemetry-gap warning.</t>
  </si>
  <si>
    <t>IDK-010</t>
  </si>
  <si>
    <t>Least privilege</t>
  </si>
  <si>
    <t>Agent runs with minimal privileges; elevated helper only where required and separately audited.</t>
  </si>
  <si>
    <t>OS service manager</t>
  </si>
  <si>
    <t>Privilege boundary definition</t>
  </si>
  <si>
    <t>Privileged helper cannot expose raw data to untrusted UI process.</t>
  </si>
  <si>
    <t>IDK-011</t>
  </si>
  <si>
    <t>Credential storage</t>
  </si>
  <si>
    <t>No secrets in config files, logs, telemetry or crash dumps.</t>
  </si>
  <si>
    <t>OS secure storage / KMS / crash scrubber</t>
  </si>
  <si>
    <t>Credential references only</t>
  </si>
  <si>
    <t>Crash reporting redacts evidence and keys.</t>
  </si>
  <si>
    <t>IDK-012</t>
  </si>
  <si>
    <t>Device attestation</t>
  </si>
  <si>
    <t>Optional later device posture/attestation before sensitive capture.</t>
  </si>
  <si>
    <t>MDM/EDR/TPM platform</t>
  </si>
  <si>
    <t>Posture token</t>
  </si>
  <si>
    <t>Future enhancement; not blocker for first skeleton if MDM trusted.</t>
  </si>
  <si>
    <t>Stage 3 — Policy Bundle Specification</t>
  </si>
  <si>
    <t>Signed local policy bundle that controls capture capabilities, exclusions, retention, redaction, offline behaviour and visible employee controls.</t>
  </si>
  <si>
    <t>Field / section</t>
  </si>
  <si>
    <t>Required?</t>
  </si>
  <si>
    <t>Validation / rule</t>
  </si>
  <si>
    <t>POL-001</t>
  </si>
  <si>
    <t>bundle_id</t>
  </si>
  <si>
    <t>Unique policy bundle identifier.</t>
  </si>
  <si>
    <t>string UUID</t>
  </si>
  <si>
    <t>Required</t>
  </si>
  <si>
    <t>Versioning/audit</t>
  </si>
  <si>
    <t>Agent rejects missing/duplicate bundle ID.</t>
  </si>
  <si>
    <t>POL-002</t>
  </si>
  <si>
    <t>version</t>
  </si>
  <si>
    <t>Monotonic policy version.</t>
  </si>
  <si>
    <t>semver or integer</t>
  </si>
  <si>
    <t>Upgrade/downgrade protection</t>
  </si>
  <si>
    <t>Agent rejects rollback unless explicitly authorised.</t>
  </si>
  <si>
    <t>POL-003</t>
  </si>
  <si>
    <t>tenant_id</t>
  </si>
  <si>
    <t>Tenant scope for policy.</t>
  </si>
  <si>
    <t>string</t>
  </si>
  <si>
    <t>Tenant isolation</t>
  </si>
  <si>
    <t>Policy Service/IAM</t>
  </si>
  <si>
    <t>Must match device tenant.</t>
  </si>
  <si>
    <t>POL-004</t>
  </si>
  <si>
    <t>jurisdiction</t>
  </si>
  <si>
    <t>Policy jurisdiction pack, e.g., UK, Pakistan-Lahore, EU-customer.</t>
  </si>
  <si>
    <t>enum/string</t>
  </si>
  <si>
    <t>Legal controls</t>
  </si>
  <si>
    <t>Capture must match active jurisdiction.</t>
  </si>
  <si>
    <t>POL-005</t>
  </si>
  <si>
    <t>effective_from / expires_at</t>
  </si>
  <si>
    <t>Policy validity window.</t>
  </si>
  <si>
    <t>date-time</t>
  </si>
  <si>
    <t>Fail-safe expiry</t>
  </si>
  <si>
    <t>Expired policy stops sensitive capture.</t>
  </si>
  <si>
    <t>POL-006</t>
  </si>
  <si>
    <t>signature</t>
  </si>
  <si>
    <t>Cryptographic signature over canonical bundle.</t>
  </si>
  <si>
    <t>JWS/signature</t>
  </si>
  <si>
    <t>Integrity/authenticity</t>
  </si>
  <si>
    <t>Unsigned/invalid policies rejected.</t>
  </si>
  <si>
    <t>POL-007</t>
  </si>
  <si>
    <t>subject_scope</t>
  </si>
  <si>
    <t>Person, role, device, group and pilot cohort scope.</t>
  </si>
  <si>
    <t>object</t>
  </si>
  <si>
    <t>Least-privilege capture</t>
  </si>
  <si>
    <t>IAM/Org</t>
  </si>
  <si>
    <t>Policy cannot apply to unknown person/device.</t>
  </si>
  <si>
    <t>POL-008</t>
  </si>
  <si>
    <t>session_scope</t>
  </si>
  <si>
    <t>Allowed work hours, break periods and session types.</t>
  </si>
  <si>
    <t>Working-time boundary</t>
  </si>
  <si>
    <t>Out-of-hours capture disabled.</t>
  </si>
  <si>
    <t>POL-009</t>
  </si>
  <si>
    <t>task_scope</t>
  </si>
  <si>
    <t>Task IDs, project IDs, task-contract requirements and capture levels.</t>
  </si>
  <si>
    <t>Required for task capture</t>
  </si>
  <si>
    <t>Task Service</t>
  </si>
  <si>
    <t>No task assurance without active task contract.</t>
  </si>
  <si>
    <t>POL-010</t>
  </si>
  <si>
    <t>capture_capabilities</t>
  </si>
  <si>
    <t>Allowed sensors/features: app window, process, screenshot, keyboard metadata, text delta, file, browser, shell, agent.</t>
  </si>
  <si>
    <t>object booleans/levels</t>
  </si>
  <si>
    <t>Future modules check capability before emitting events.</t>
  </si>
  <si>
    <t>POL-011</t>
  </si>
  <si>
    <t>app_exclusions</t>
  </si>
  <si>
    <t>Applications/processes excluded or restricted.</t>
  </si>
  <si>
    <t>list</t>
  </si>
  <si>
    <t>Sensitive-app suppression</t>
  </si>
  <si>
    <t>DPO/IT</t>
  </si>
  <si>
    <t>Policy wins over adapters.</t>
  </si>
  <si>
    <t>POL-012</t>
  </si>
  <si>
    <t>domain_exclusions</t>
  </si>
  <si>
    <t>Domains or URL patterns excluded/restricted.</t>
  </si>
  <si>
    <t>Required for browser</t>
  </si>
  <si>
    <t>Personal/sensitive web suppression</t>
  </si>
  <si>
    <t>Default excludes personal, health, finance where applicable.</t>
  </si>
  <si>
    <t>POL-013</t>
  </si>
  <si>
    <t>display_exclusions</t>
  </si>
  <si>
    <t>Monitor/display/session exclusions.</t>
  </si>
  <si>
    <t>Optional</t>
  </si>
  <si>
    <t>Private display protection</t>
  </si>
  <si>
    <t>DPO/Employee</t>
  </si>
  <si>
    <t>Use for dual-monitor privacy/personal display.</t>
  </si>
  <si>
    <t>POL-014</t>
  </si>
  <si>
    <t>secure_field_policy</t>
  </si>
  <si>
    <t>Controls how secure/password/unknown-sensitive fields are handled.</t>
  </si>
  <si>
    <t>Secret suppression</t>
  </si>
  <si>
    <t>Default suppress on uncertainty.</t>
  </si>
  <si>
    <t>POL-015</t>
  </si>
  <si>
    <t>redaction_rules</t>
  </si>
  <si>
    <t>Local redaction and DLP rules.</t>
  </si>
  <si>
    <t>object/list</t>
  </si>
  <si>
    <t>Data minimisation</t>
  </si>
  <si>
    <t>Runs before durable storage/upload.</t>
  </si>
  <si>
    <t>POL-016</t>
  </si>
  <si>
    <t>retention_rules</t>
  </si>
  <si>
    <t>Local and cloud TTL by data class.</t>
  </si>
  <si>
    <t>Retention limitation</t>
  </si>
  <si>
    <t>Agent enforces local TTL and quota.</t>
  </si>
  <si>
    <t>POL-017</t>
  </si>
  <si>
    <t>offline_rules</t>
  </si>
  <si>
    <t>What can happen while offline and for how long.</t>
  </si>
  <si>
    <t>Fail-safe offline</t>
  </si>
  <si>
    <t>CISO/Product</t>
  </si>
  <si>
    <t>Sensitive capture stops after policy offline TTL.</t>
  </si>
  <si>
    <t>POL-018</t>
  </si>
  <si>
    <t>upload_rules</t>
  </si>
  <si>
    <t>Batch size, compression, endpoints, retry and evidence-object policy.</t>
  </si>
  <si>
    <t>Secure upload</t>
  </si>
  <si>
    <t>Signed/idempotent batches only.</t>
  </si>
  <si>
    <t>POL-019</t>
  </si>
  <si>
    <t>employee_ui_rules</t>
  </si>
  <si>
    <t>Required visible controls and messages.</t>
  </si>
  <si>
    <t>UI must show active sensors and task.</t>
  </si>
  <si>
    <t>POL-020</t>
  </si>
  <si>
    <t>emergency_disable</t>
  </si>
  <si>
    <t>Kill switch or disabled capabilities.</t>
  </si>
  <si>
    <t>DPO/CISO</t>
  </si>
  <si>
    <t>Takes immediate precedence.</t>
  </si>
  <si>
    <t>POL-021</t>
  </si>
  <si>
    <t>audit_requirements</t>
  </si>
  <si>
    <t>Which local decisions emit audit events.</t>
  </si>
  <si>
    <t>Policy decision logs are signed/minimised.</t>
  </si>
  <si>
    <t>Stage 3 — Local Storage Model</t>
  </si>
  <si>
    <t>Encrypted local journal and object cache design. Local storage is bounded, policy-controlled and safe under offline/crash conditions.</t>
  </si>
  <si>
    <t>Storage element</t>
  </si>
  <si>
    <t>Reliability rule</t>
  </si>
  <si>
    <t>LST-001</t>
  </si>
  <si>
    <t>Database</t>
  </si>
  <si>
    <t>Encrypted SQLite/SQLCipher-style journal</t>
  </si>
  <si>
    <t>Stores event metadata, upload state, hashes, policy version and local sequence.</t>
  </si>
  <si>
    <t>Per-device and per-session keys via OS secure store/KMS envelope.</t>
  </si>
  <si>
    <t>Append-only sequence + WAL + checksums.</t>
  </si>
  <si>
    <t>LST-002</t>
  </si>
  <si>
    <t>Object cache</t>
  </si>
  <si>
    <t>Content-addressed encrypted object store</t>
  </si>
  <si>
    <t>Stores approved redacted screenshots/text snippets/artefacts pending upload or expiry.</t>
  </si>
  <si>
    <t>Per-object metadata includes class, retention and hash.</t>
  </si>
  <si>
    <t>Quota, TTL and compaction.</t>
  </si>
  <si>
    <t>LST-003</t>
  </si>
  <si>
    <t>Event sequence</t>
  </si>
  <si>
    <t>Monotonic local sequence number</t>
  </si>
  <si>
    <t>Orders events and detects gaps, duplicates and tampering.</t>
  </si>
  <si>
    <t>Signed with batch; never reset except re-enrolment.</t>
  </si>
  <si>
    <t>Replay and ingestion validation.</t>
  </si>
  <si>
    <t>LST-004</t>
  </si>
  <si>
    <t>Hash chain</t>
  </si>
  <si>
    <t>Optional rolling chain of event hashes</t>
  </si>
  <si>
    <t>Tamper evidence for local journal.</t>
  </si>
  <si>
    <t>Stored with sequence and uploaded batches.</t>
  </si>
  <si>
    <t>Detect deletion/reordering.</t>
  </si>
  <si>
    <t>LST-005</t>
  </si>
  <si>
    <t>WAL/crash recovery</t>
  </si>
  <si>
    <t>Write-ahead logging and recovery state</t>
  </si>
  <si>
    <t>Prevents loss/corruption under crash or power loss.</t>
  </si>
  <si>
    <t>Startup integrity scan; corruption event.</t>
  </si>
  <si>
    <t>Crash test required.</t>
  </si>
  <si>
    <t>LST-006</t>
  </si>
  <si>
    <t>Quota</t>
  </si>
  <si>
    <t>Local storage budget and pressure handling</t>
  </si>
  <si>
    <t>Bounds local evidence size and avoids disk exhaustion.</t>
  </si>
  <si>
    <t>Policy-defined per data class; oldest low-priority items expire first.</t>
  </si>
  <si>
    <t>Telemetry warning and stop sensitive capture if needed.</t>
  </si>
  <si>
    <t>LST-007</t>
  </si>
  <si>
    <t>Secure deletion</t>
  </si>
  <si>
    <t>Best-effort deletion/crypto-erase</t>
  </si>
  <si>
    <t>Remove expired objects and keys according to policy.</t>
  </si>
  <si>
    <t>Crypto key destruction where possible.</t>
  </si>
  <si>
    <t>Deletion audit event.</t>
  </si>
  <si>
    <t>LST-008</t>
  </si>
  <si>
    <t>Offline queue</t>
  </si>
  <si>
    <t>Bounded upload queue</t>
  </si>
  <si>
    <t>Supports safe offline operation for defined duration.</t>
  </si>
  <si>
    <t>Policy offline TTL and upload retry status.</t>
  </si>
  <si>
    <t>No capture beyond policy expiry.</t>
  </si>
  <si>
    <t>LST-009</t>
  </si>
  <si>
    <t>Suppression ledger</t>
  </si>
  <si>
    <t>Records that candidate evidence was suppressed/redacted without storing content.</t>
  </si>
  <si>
    <t>Supports audit and debugging without leaking secrets.</t>
  </si>
  <si>
    <t>Suppression event only; no raw content.</t>
  </si>
  <si>
    <t>DPIA/security audit.</t>
  </si>
  <si>
    <t>LST-010</t>
  </si>
  <si>
    <t>Crash dumps/logs</t>
  </si>
  <si>
    <t>Separated diagnostic logs with no evidence content.</t>
  </si>
  <si>
    <t>Supports supportability.</t>
  </si>
  <si>
    <t>Redaction and content-ban controls.</t>
  </si>
  <si>
    <t>No raw screen/text/input in logs.</t>
  </si>
  <si>
    <t>Stage 3 — Event and API Contracts</t>
  </si>
  <si>
    <t>Cloud-facing APIs and event contracts for device registration, policy sync, session state, signed batch upload and health.</t>
  </si>
  <si>
    <t>Producer / caller</t>
  </si>
  <si>
    <t>Consumer / owner</t>
  </si>
  <si>
    <t>Payload / output</t>
  </si>
  <si>
    <t>S3-EVT-001</t>
  </si>
  <si>
    <t>POST /devices/register</t>
  </si>
  <si>
    <t>Register managed device and agent instance.</t>
  </si>
  <si>
    <t>Agent bootstrap</t>
  </si>
  <si>
    <t>Device cert request/status</t>
  </si>
  <si>
    <t>mTLS after registration; one-time token before.</t>
  </si>
  <si>
    <t>S3-EVT-002</t>
  </si>
  <si>
    <t>GET /devices/{id}/policy</t>
  </si>
  <si>
    <t>Fetch signed policy bundle.</t>
  </si>
  <si>
    <t>Agent policy cache</t>
  </si>
  <si>
    <t>Device Control/Policy</t>
  </si>
  <si>
    <t>Policy bundle + signature</t>
  </si>
  <si>
    <t>Cache with expiry; reject invalid signature.</t>
  </si>
  <si>
    <t>S3-EVT-003</t>
  </si>
  <si>
    <t>POST /devices/{id}/heartbeat</t>
  </si>
  <si>
    <t>Non-sensitive health and permission state.</t>
  </si>
  <si>
    <t>Agent health</t>
  </si>
  <si>
    <t>Device Control</t>
  </si>
  <si>
    <t>Health receipt/commands</t>
  </si>
  <si>
    <t>No raw evidence content.</t>
  </si>
  <si>
    <t>S3-EVT-004</t>
  </si>
  <si>
    <t>POST /events/batches</t>
  </si>
  <si>
    <t>Upload signed event batch and object refs.</t>
  </si>
  <si>
    <t>Agent uploader</t>
  </si>
  <si>
    <t>Ack/reject with idempotency key</t>
  </si>
  <si>
    <t>Signed, compressed, schema-versioned.</t>
  </si>
  <si>
    <t>S3-EVT-005</t>
  </si>
  <si>
    <t>POST /events/objects</t>
  </si>
  <si>
    <t>Upload encrypted/redacted evidence object when allowed.</t>
  </si>
  <si>
    <t>Object/Evidence gateway</t>
  </si>
  <si>
    <t>Object receipt</t>
  </si>
  <si>
    <t>Object classification and retention required.</t>
  </si>
  <si>
    <t>S3-EVT-006</t>
  </si>
  <si>
    <t>device.registered</t>
  </si>
  <si>
    <t>Device registration completed.</t>
  </si>
  <si>
    <t>HumanOS event bus</t>
  </si>
  <si>
    <t>Device metadata</t>
  </si>
  <si>
    <t>No personal raw data.</t>
  </si>
  <si>
    <t>S3-EVT-007</t>
  </si>
  <si>
    <t>device.policy.applied</t>
  </si>
  <si>
    <t>Agent validated and applied policy.</t>
  </si>
  <si>
    <t>Agent/Control Gateway</t>
  </si>
  <si>
    <t>Event bus/audit</t>
  </si>
  <si>
    <t>policy_id, version, device_id</t>
  </si>
  <si>
    <t>Signed policy version and timestamp.</t>
  </si>
  <si>
    <t>S3-EVT-008</t>
  </si>
  <si>
    <t>work.session.state.changed</t>
  </si>
  <si>
    <t>Endpoint session state changed.</t>
  </si>
  <si>
    <t>Agent</t>
  </si>
  <si>
    <t>state_before, state_after, reason</t>
  </si>
  <si>
    <t>Visible to employee; no content.</t>
  </si>
  <si>
    <t>S3-EVT-009</t>
  </si>
  <si>
    <t>task.session.started</t>
  </si>
  <si>
    <t>Approved task became active.</t>
  </si>
  <si>
    <t>task_id, task_contract_version</t>
  </si>
  <si>
    <t>Task contract must be available.</t>
  </si>
  <si>
    <t>S3-EVT-010</t>
  </si>
  <si>
    <t>capture.suppressed</t>
  </si>
  <si>
    <t>Candidate capture suppressed due to secure field, exclusion or policy.</t>
  </si>
  <si>
    <t>Audit/Evidence</t>
  </si>
  <si>
    <t>reason, app/category, policy_id</t>
  </si>
  <si>
    <t>No suppressed content stored.</t>
  </si>
  <si>
    <t>S3-EVT-011</t>
  </si>
  <si>
    <t>agent.health.reported</t>
  </si>
  <si>
    <t>Agent status/permissions/queue/latency reported.</t>
  </si>
  <si>
    <t>Device Control/SRE</t>
  </si>
  <si>
    <t>health metrics</t>
  </si>
  <si>
    <t>No evidence content.</t>
  </si>
  <si>
    <t>S3-EVT-012</t>
  </si>
  <si>
    <t>telemetry.gap.detected</t>
  </si>
  <si>
    <t>Agent detected missed events, clock drift, sensor failure or dropped queue.</t>
  </si>
  <si>
    <t>Evidence/Task Assurance</t>
  </si>
  <si>
    <t>gap type, duration, affected sensors</t>
  </si>
  <si>
    <t>Prevents false timeline confidence.</t>
  </si>
  <si>
    <t>S3-EVT-013</t>
  </si>
  <si>
    <t>batch.upload.acknowledged</t>
  </si>
  <si>
    <t>Batch successfully ingested.</t>
  </si>
  <si>
    <t>Agent/Evidence</t>
  </si>
  <si>
    <t>batch_id, accepted_count</t>
  </si>
  <si>
    <t>Idempotency and dedupe.</t>
  </si>
  <si>
    <t>S3-EVT-014</t>
  </si>
  <si>
    <t>agent.update.applied</t>
  </si>
  <si>
    <t>Agent update applied or rolled back.</t>
  </si>
  <si>
    <t>Agent/Control</t>
  </si>
  <si>
    <t>Audit/SRE</t>
  </si>
  <si>
    <t>version, result, rollback flag</t>
  </si>
  <si>
    <t>S3-EVT-015</t>
  </si>
  <si>
    <t>device.revoked</t>
  </si>
  <si>
    <t>Device trust revoked.</t>
  </si>
  <si>
    <t>Agent/audit</t>
  </si>
  <si>
    <t>device_id, reason code</t>
  </si>
  <si>
    <t>Agent enters Revoked state.</t>
  </si>
  <si>
    <t>S3-EVT-016</t>
  </si>
  <si>
    <t>Schema</t>
  </si>
  <si>
    <t>AgentEventEnvelope.schema.json</t>
  </si>
  <si>
    <t>Common local/batch event envelope.</t>
  </si>
  <si>
    <t>Agent/ingestion</t>
  </si>
  <si>
    <t>tenant/person/device/session/task scope required.</t>
  </si>
  <si>
    <t>S3-EVT-017</t>
  </si>
  <si>
    <t>PolicyBundle.schema.json</t>
  </si>
  <si>
    <t>Signed policy bundle validation.</t>
  </si>
  <si>
    <t>JSON Schema/JWS profile</t>
  </si>
  <si>
    <t>Effective/expiry/signature required.</t>
  </si>
  <si>
    <t>Stage 3 — Technical Spikes</t>
  </si>
  <si>
    <t>Measurable technical spikes that de-risk endpoint capture foundation before broader capture implementation.</t>
  </si>
  <si>
    <t>Spike</t>
  </si>
  <si>
    <t>Hypothesis</t>
  </si>
  <si>
    <t>Method</t>
  </si>
  <si>
    <t>Metrics</t>
  </si>
  <si>
    <t>S3-SPK-001</t>
  </si>
  <si>
    <t>Windows foreground app/window</t>
  </si>
  <si>
    <t>Can capture foreground app/window changes with ≥99% completeness and low overhead.</t>
  </si>
  <si>
    <t>Prototype Win32/UIA/ETW combination; compare against ActivityWatch patterns.</t>
  </si>
  <si>
    <t>Foreground change recall/precision; CPU/memory; title redaction.</t>
  </si>
  <si>
    <t>Desktop Windows Lead</t>
  </si>
  <si>
    <t>5 days</t>
  </si>
  <si>
    <t>Proceed if ≥99% in controlled app matrix and no sensitive titles under exclusions.</t>
  </si>
  <si>
    <t>Microsoft UIA/ETW</t>
  </si>
  <si>
    <t>S3-SPK-002</t>
  </si>
  <si>
    <t>macOS foreground app/window</t>
  </si>
  <si>
    <t>Can capture app/window state with required permissions and stable identifiers.</t>
  </si>
  <si>
    <t>Prototype NSWorkspace/AX approach.</t>
  </si>
  <si>
    <t>Completeness; TCC prompts; app compatibility.</t>
  </si>
  <si>
    <t>macOS Lead</t>
  </si>
  <si>
    <t>Proceed if stable across approved pilot apps.</t>
  </si>
  <si>
    <t>S3-SPK-003</t>
  </si>
  <si>
    <t>Can reliably suppress password/auth codes in supported browsers, IDEs, terminals and common apps.</t>
  </si>
  <si>
    <t>Build adversarial test app + browser forms + terminal secrets; test local guard.</t>
  </si>
  <si>
    <t>Zero known secret retention; suppression false-positive rate.</t>
  </si>
  <si>
    <t>Security/Desktop</t>
  </si>
  <si>
    <t>10 days</t>
  </si>
  <si>
    <t>Block if any known secret retained.</t>
  </si>
  <si>
    <t>S3-SPK-004</t>
  </si>
  <si>
    <t>Local encrypted journal</t>
  </si>
  <si>
    <t>Can sustain queue and crash recovery without data loss/corruption.</t>
  </si>
  <si>
    <t>Implement prototype SQLite/SQLCipher-style journal, WAL, sequence, checksum, quota.</t>
  </si>
  <si>
    <t>Crash/restart recovery; write latency; upload resume.</t>
  </si>
  <si>
    <t>Proceed if 72-hour offline/chaos test passes.</t>
  </si>
  <si>
    <t>SQLCipher/WAL</t>
  </si>
  <si>
    <t>S3-SPK-005</t>
  </si>
  <si>
    <t>Signed policy bundle</t>
  </si>
  <si>
    <t>Agent can verify policy signature, expiry and fail-safe on invalid/expired policy.</t>
  </si>
  <si>
    <t>Implement PolicyBundle schema + signature validation + local decision test.</t>
  </si>
  <si>
    <t>Reject invalid/expired/rollback; decision latency.</t>
  </si>
  <si>
    <t>7 days</t>
  </si>
  <si>
    <t>Proceed if all invalid cases fail closed.</t>
  </si>
  <si>
    <t>OPA/JWS pattern</t>
  </si>
  <si>
    <t>S3-SPK-006</t>
  </si>
  <si>
    <t>Signed batch ingestion</t>
  </si>
  <si>
    <t>Event batches are idempotent, signed, compressed and accepted/rejected deterministically.</t>
  </si>
  <si>
    <t>Agent batch + Java ingestion stub + schema validation.</t>
  </si>
  <si>
    <t>Duplicate handling; ack/retry; throughput.</t>
  </si>
  <si>
    <t>Proceed if duplicates safe and replay deterministic.</t>
  </si>
  <si>
    <t>Kafka/CloudEvents</t>
  </si>
  <si>
    <t>S3-SPK-007</t>
  </si>
  <si>
    <t>macOS ScreenCaptureKit</t>
  </si>
  <si>
    <t>Can capture selected display/window/app when policy allows and TCC permission granted.</t>
  </si>
  <si>
    <t>One-shot screenshot and stream prototype; changed frame hash.</t>
  </si>
  <si>
    <t>Capture latency; CPU; permission UX; exclusion handling.</t>
  </si>
  <si>
    <t>Proceed to Stage 5 design only with explicit permission and exclusion path.</t>
  </si>
  <si>
    <t>S3-SPK-008</t>
  </si>
  <si>
    <t>Windows screen capture</t>
  </si>
  <si>
    <t>Can capture approved window/display under policy with acceptable overhead.</t>
  </si>
  <si>
    <t>Prototype Windows Graphics Capture one-shot/event-driven screenshot.</t>
  </si>
  <si>
    <t>Latency; CPU; redaction/exclusion; multi-monitor.</t>
  </si>
  <si>
    <t>Windows Lead</t>
  </si>
  <si>
    <t>Proceed if event-driven capture feasible.</t>
  </si>
  <si>
    <t>S3-SPK-009</t>
  </si>
  <si>
    <t>Input provenance</t>
  </si>
  <si>
    <t>Can distinguish physical input, injected/automation and paste/shortcut categories in supported contexts.</t>
  </si>
  <si>
    <t>Evaluate Raw Input vs low-level hooks; dedicated thread; no text capture yet.</t>
  </si>
  <si>
    <t>Latency; completeness; injected flag quality; hook timeout risk.</t>
  </si>
  <si>
    <t>Prefer Raw Input if reliability sufficient.</t>
  </si>
  <si>
    <t>S3-SPK-010</t>
  </si>
  <si>
    <t>Accessibility tree coverage</t>
  </si>
  <si>
    <t>Supported pilot apps expose sufficient UI/accessibility metadata.</t>
  </si>
  <si>
    <t>Sample VS Code, JetBrains, Xcode, browsers, terminals and internal apps.</t>
  </si>
  <si>
    <t>Coverage; sensitive field exposure; data volume.</t>
  </si>
  <si>
    <t>If coverage inadequate, define visual/OCR fallback later.</t>
  </si>
  <si>
    <t>UIA/AX</t>
  </si>
  <si>
    <t>S3-SPK-011</t>
  </si>
  <si>
    <t>File-system activity</t>
  </si>
  <si>
    <t>Can capture project-root file create/modify/delete/rename events without personal-folder scanning.</t>
  </si>
  <si>
    <t>Implement allowlisted root watcher prototype.</t>
  </si>
  <si>
    <t>Completeness; duplicate events; privacy boundaries.</t>
  </si>
  <si>
    <t>Proceed if project-root allowlists enforceable.</t>
  </si>
  <si>
    <t>OS file events</t>
  </si>
  <si>
    <t>S3-SPK-012</t>
  </si>
  <si>
    <t>Browser native messaging</t>
  </si>
  <si>
    <t>Browser extension can securely pass active tab metadata to local agent.</t>
  </si>
  <si>
    <t>Chrome/Edge extension + native host prototype.</t>
  </si>
  <si>
    <t>Permissions, installation, policy allowlist, latency.</t>
  </si>
  <si>
    <t>Browser Lead</t>
  </si>
  <si>
    <t>Proceed for Stage 6 if enterprise deployment feasible.</t>
  </si>
  <si>
    <t>Chrome native messaging</t>
  </si>
  <si>
    <t>S3-SPK-013</t>
  </si>
  <si>
    <t>Shell/PTY integration</t>
  </si>
  <si>
    <t>Command/result semantics can be captured without exposing secrets.</t>
  </si>
  <si>
    <t>Prototype shell integration for PowerShell, bash/zsh; redact env vars.</t>
  </si>
  <si>
    <t>Command recall; secret redaction; shell compatibility.</t>
  </si>
  <si>
    <t>Proceed with supported shells list and redaction tests.</t>
  </si>
  <si>
    <t>Shell integration</t>
  </si>
  <si>
    <t>S3-SPK-014</t>
  </si>
  <si>
    <t>Codex/Claude adapters</t>
  </si>
  <si>
    <t>AI-agent hooks can be normalised into local AgentEvent schema.</t>
  </si>
  <si>
    <t>Instrument Codex hooks and Claude Code/session logs where available.</t>
  </si>
  <si>
    <t>Prompt/tool capture accuracy; provider version drift; privacy filtering.</t>
  </si>
  <si>
    <t>Proceed with provider-specific adapters behind common contract.</t>
  </si>
  <si>
    <t>Codex hooks/Claude-Mem</t>
  </si>
  <si>
    <t>S3-SPK-015</t>
  </si>
  <si>
    <t>Installer/update</t>
  </si>
  <si>
    <t>Signed Windows/macOS agent can install, update, rollback and uninstall cleanly.</t>
  </si>
  <si>
    <t>Build minimal signed/notarised installer pipeline and update manifest.</t>
  </si>
  <si>
    <t>Install success, rollback, clean uninstall, Gatekeeper/SmartScreen.</t>
  </si>
  <si>
    <t>15 days</t>
  </si>
  <si>
    <t>Proceed if signed build pipeline and rollback pass.</t>
  </si>
  <si>
    <t>MSIX signing/Apple notarization</t>
  </si>
  <si>
    <t>Stage 3 — Performance and Reliability Budgets</t>
  </si>
  <si>
    <t>Initial budgets for the device-agent skeleton and later capture spikes. Targets must be validated on actual Nessovo pilot hardware.</t>
  </si>
  <si>
    <t>Budget area</t>
  </si>
  <si>
    <t>Target</t>
  </si>
  <si>
    <t>Validation method</t>
  </si>
  <si>
    <t>PERF-001</t>
  </si>
  <si>
    <t>Agent idle CPU</t>
  </si>
  <si>
    <t>≤1% typical when no active capture.</t>
  </si>
  <si>
    <t>Continuous 8h idle on Windows/macOS pilot devices.</t>
  </si>
  <si>
    <t>p95 CPU; thermal/battery.</t>
  </si>
  <si>
    <t>PERF-002</t>
  </si>
  <si>
    <t>Agent active CPU</t>
  </si>
  <si>
    <t>≤7% typical during approved event-driven capture; spikes bounded.</t>
  </si>
  <si>
    <t>4h realistic dev workload.</t>
  </si>
  <si>
    <t>p95 CPU and max spike duration.</t>
  </si>
  <si>
    <t>PERF-003</t>
  </si>
  <si>
    <t>Memory</t>
  </si>
  <si>
    <t>≤750 MB typical full agent, preferably much lower for skeleton.</t>
  </si>
  <si>
    <t>Long-duration workload.</t>
  </si>
  <si>
    <t>p95 RSS/working set.</t>
  </si>
  <si>
    <t>PERF-004</t>
  </si>
  <si>
    <t>Input latency</t>
  </si>
  <si>
    <t>No perceptible keyboard/mouse latency; hook/Raw Input path returns immediately.</t>
  </si>
  <si>
    <t>Synthetic keystroke/mouse benchmark and human UX test.</t>
  </si>
  <si>
    <t>Latency p95/p99; dropped input zero.</t>
  </si>
  <si>
    <t>Desktop QA</t>
  </si>
  <si>
    <t>PERF-005</t>
  </si>
  <si>
    <t>Local write latency</t>
  </si>
  <si>
    <t>Event journal write p95 ≤10 ms for metadata events.</t>
  </si>
  <si>
    <t>Stress test with event bursts.</t>
  </si>
  <si>
    <t>p95/p99 write latency and data loss.</t>
  </si>
  <si>
    <t>PERF-006</t>
  </si>
  <si>
    <t>Batch upload</t>
  </si>
  <si>
    <t>Acknowledged batch upload p95 ≤5s under normal network for metadata-only batches.</t>
  </si>
  <si>
    <t>Controlled network benchmark.</t>
  </si>
  <si>
    <t>p95 ack latency and retry rates.</t>
  </si>
  <si>
    <t>PERF-007</t>
  </si>
  <si>
    <t>Offline duration</t>
  </si>
  <si>
    <t>Safe offline operation for at least 72h within valid policy and storage quota.</t>
  </si>
  <si>
    <t>Disconnect/reconnect test.</t>
  </si>
  <si>
    <t>No corruption, proper expiry, resume success.</t>
  </si>
  <si>
    <t>PERF-008</t>
  </si>
  <si>
    <t>Storage quota</t>
  </si>
  <si>
    <t>Configurable; pilot starting point 1–5 GB local evidence cap depending enabled capture.</t>
  </si>
  <si>
    <t>Disk pressure test.</t>
  </si>
  <si>
    <t>Quota enforcement and graceful degradation.</t>
  </si>
  <si>
    <t>DPO/Data/SRE</t>
  </si>
  <si>
    <t>PERF-009</t>
  </si>
  <si>
    <t>Crash recovery</t>
  </si>
  <si>
    <t>No unrecoverable journal corruption after forced termination or restart.</t>
  </si>
  <si>
    <t>Kill/restart/fuzz local journal.</t>
  </si>
  <si>
    <t>Recovery success, gap event emitted.</t>
  </si>
  <si>
    <t>PERF-010</t>
  </si>
  <si>
    <t>Battery impact</t>
  </si>
  <si>
    <t>No material battery degradation beyond approved threshold on macOS laptops.</t>
  </si>
  <si>
    <t>Battery rundown benchmark.</t>
  </si>
  <si>
    <t>Battery delta vs baseline.</t>
  </si>
  <si>
    <t>PERF-011</t>
  </si>
  <si>
    <t>Installation success</t>
  </si>
  <si>
    <t>≥98% install/update/uninstall success in managed test cohort before pilot.</t>
  </si>
  <si>
    <t>MDM/manual test matrix.</t>
  </si>
  <si>
    <t>Success rate and remediation time.</t>
  </si>
  <si>
    <t>IT/DevSecOps</t>
  </si>
  <si>
    <t>PERF-012</t>
  </si>
  <si>
    <t>Health heartbeat</t>
  </si>
  <si>
    <t>Agent reports health within 60s of status changes and at configured interval.</t>
  </si>
  <si>
    <t>Health simulation.</t>
  </si>
  <si>
    <t>Heartbeat latency and false alerts.</t>
  </si>
  <si>
    <t>SRE/Platform</t>
  </si>
  <si>
    <t>PERF-013</t>
  </si>
  <si>
    <t>Policy decision latency</t>
  </si>
  <si>
    <t>Local policy decision p95 ≤5 ms for hot-path decisions.</t>
  </si>
  <si>
    <t>Policy stress test.</t>
  </si>
  <si>
    <t>Latency and fail-safe behaviour.</t>
  </si>
  <si>
    <t>PERF-014</t>
  </si>
  <si>
    <t>Visual spike budget</t>
  </si>
  <si>
    <t>Stage 5 target: event-driven screenshot p95 capture+hash ≤500 ms for approved regions.</t>
  </si>
  <si>
    <t>Stage 5 spike; not Stage 3 skeleton.</t>
  </si>
  <si>
    <t>Latency and CPU.</t>
  </si>
  <si>
    <t>Stage 3 — Device Agent Threat Model</t>
  </si>
  <si>
    <t>Endpoint-specific threat scenarios and blocking controls for the device-agent foundation.</t>
  </si>
  <si>
    <t>Threat</t>
  </si>
  <si>
    <t>Required control</t>
  </si>
  <si>
    <t>Gate / trigger</t>
  </si>
  <si>
    <t>S3-THR-001</t>
  </si>
  <si>
    <t>Agent tampering</t>
  </si>
  <si>
    <t>User/malware modifies agent, config or local journal.</t>
  </si>
  <si>
    <t>Signed binaries, protected install path, hash checks, tamper events, MDM/EDR integration.</t>
  </si>
  <si>
    <t>Desktop Security</t>
  </si>
  <si>
    <t>S3-THR-002</t>
  </si>
  <si>
    <t>Privilege escalation</t>
  </si>
  <si>
    <t>Agent/helper privileges abused to gain system access.</t>
  </si>
  <si>
    <t>Least privilege, separated helper, code review, sandbox where feasible, penetration test.</t>
  </si>
  <si>
    <t>CISO/Desktop</t>
  </si>
  <si>
    <t>S3-THR-003</t>
  </si>
  <si>
    <t>Secret capture</t>
  </si>
  <si>
    <t>Password/auth token captured via input/text/screenshot/log.</t>
  </si>
  <si>
    <t>Secure-field guard, secret scanning, exclusions, suppression ledger, zero-retention tests.</t>
  </si>
  <si>
    <t>S3-THR-004</t>
  </si>
  <si>
    <t>Malicious update</t>
  </si>
  <si>
    <t>Compromised update artefact or signing key installs malicious agent.</t>
  </si>
  <si>
    <t>Code signing, notarization, SBOM, provenance, staged rollout, rollback and key-incident runbook.</t>
  </si>
  <si>
    <t>DevSecOps</t>
  </si>
  <si>
    <t>S3-THR-005</t>
  </si>
  <si>
    <t>Evidence exfiltration</t>
  </si>
  <si>
    <t>Local evidence cache or upload path leaks sensitive content.</t>
  </si>
  <si>
    <t>Encryption, mTLS, object policy, local redaction, short TTL, endpoint hardening.</t>
  </si>
  <si>
    <t>CISO/Data</t>
  </si>
  <si>
    <t>S3-THR-006</t>
  </si>
  <si>
    <t>Spoofed events</t>
  </si>
  <si>
    <t>Attacker sends fake agent batches or alters identity.</t>
  </si>
  <si>
    <t>mTLS, batch signatures, sequence numbers, device cert revocation.</t>
  </si>
  <si>
    <t>S3-THR-007</t>
  </si>
  <si>
    <t>Event deletion/reordering</t>
  </si>
  <si>
    <t>Local or cloud event order altered causing false timeline.</t>
  </si>
  <si>
    <t>Monotonic sequence, hash chain, idempotency, telemetry-gap events and replay checks.</t>
  </si>
  <si>
    <t>S3-THR-008</t>
  </si>
  <si>
    <t>Policy bypass</t>
  </si>
  <si>
    <t>Adapter or capture module emits events without policy approval.</t>
  </si>
  <si>
    <t>Adapter sandbox/manifest, policy evaluator required in event pipeline, contract tests.</t>
  </si>
  <si>
    <t>Desktop/Platform</t>
  </si>
  <si>
    <t>S3-THR-009</t>
  </si>
  <si>
    <t>Insider misuse</t>
  </si>
  <si>
    <t>Admin accesses agent logs or evidence without approved purpose.</t>
  </si>
  <si>
    <t>Purpose-limited access, audit, separation of duties, encrypted local content.</t>
  </si>
  <si>
    <t>Stage 0/3</t>
  </si>
  <si>
    <t>S3-THR-010</t>
  </si>
  <si>
    <t>Malicious adapter</t>
  </si>
  <si>
    <t>Third-party or internal adapter captures content beyond allowed scope.</t>
  </si>
  <si>
    <t>Signed adapter manifests, capability restrictions, review, adapter allowlist and tests.</t>
  </si>
  <si>
    <t>Integrations/Security</t>
  </si>
  <si>
    <t>S3-THR-011</t>
  </si>
  <si>
    <t>Crash/log leakage</t>
  </si>
  <si>
    <t>Crash dumps or diagnostic logs contain sensitive evidence or keys.</t>
  </si>
  <si>
    <t>Content-ban logging, crash dump redaction/disable, secrets scan, test corpus.</t>
  </si>
  <si>
    <t>SRE/Security</t>
  </si>
  <si>
    <t>S3-THR-012</t>
  </si>
  <si>
    <t>Clock drift</t>
  </si>
  <si>
    <t>Incorrect device time causes invalid session timelines or policy windows.</t>
  </si>
  <si>
    <t>Server-time sync, monotonic sequence, drift warnings and evidence confidence reduction.</t>
  </si>
  <si>
    <t>S3-THR-013</t>
  </si>
  <si>
    <t>Untrusted network</t>
  </si>
  <si>
    <t>MITM or captive portal interferes with policy/upload.</t>
  </si>
  <si>
    <t>mTLS, cert pinning decision, retries, offline TTL, no downgrade.</t>
  </si>
  <si>
    <t>S3-THR-014</t>
  </si>
  <si>
    <t>User confusion</t>
  </si>
  <si>
    <t>Employee does not understand when monitoring is active.</t>
  </si>
  <si>
    <t>Persistent UI status, onboarding, sensor display, pause/private controls, accessibility review.</t>
  </si>
  <si>
    <t>Product/UX/HR</t>
  </si>
  <si>
    <t>Stage 3 — Test Matrix</t>
  </si>
  <si>
    <t>Endpoint-agent test strategy covering unit, contract, integration, security, privacy, performance, installer and employee UX testing.</t>
  </si>
  <si>
    <t>Test type</t>
  </si>
  <si>
    <t>Test target</t>
  </si>
  <si>
    <t>Acceptance criterion</t>
  </si>
  <si>
    <t>TST-001</t>
  </si>
  <si>
    <t>Unit</t>
  </si>
  <si>
    <t>Rust core policy evaluator</t>
  </si>
  <si>
    <t>Valid/invalid/expired/rollback policy decisions.</t>
  </si>
  <si>
    <t>100% critical path branches; fail-safe cases pass.</t>
  </si>
  <si>
    <t>TST-002</t>
  </si>
  <si>
    <t>Write/read/recover/encrypt/compact/TTL behaviours.</t>
  </si>
  <si>
    <t>No corruption or plaintext leakage in test artefacts.</t>
  </si>
  <si>
    <t>Desktop/Data QA</t>
  </si>
  <si>
    <t>TST-003</t>
  </si>
  <si>
    <t>Contract</t>
  </si>
  <si>
    <t>AgentEventEnvelope schema</t>
  </si>
  <si>
    <t>Events validate across Rust agent and Java ingestion.</t>
  </si>
  <si>
    <t>All sample events pass; negative samples fail.</t>
  </si>
  <si>
    <t>Data QA</t>
  </si>
  <si>
    <t>Stage 3/4</t>
  </si>
  <si>
    <t>TST-004</t>
  </si>
  <si>
    <t>PolicyBundle schema</t>
  </si>
  <si>
    <t>Bundle validation in policy service and agent.</t>
  </si>
  <si>
    <t>Same decisions across Java and Rust implementations.</t>
  </si>
  <si>
    <t>Security QA</t>
  </si>
  <si>
    <t>TST-005</t>
  </si>
  <si>
    <t>Integration</t>
  </si>
  <si>
    <t>Device registration</t>
  </si>
  <si>
    <t>Install → register → receive cert → fetch policy.</t>
  </si>
  <si>
    <t>End-to-end success and audit event.</t>
  </si>
  <si>
    <t>Platform QA</t>
  </si>
  <si>
    <t>TST-006</t>
  </si>
  <si>
    <t>Signed batch upload</t>
  </si>
  <si>
    <t>Create local event → batch → sign → ingest → ack.</t>
  </si>
  <si>
    <t>Idempotent retries and duplicates safe.</t>
  </si>
  <si>
    <t>Platform/Data QA</t>
  </si>
  <si>
    <t>TST-007</t>
  </si>
  <si>
    <t>OS permission</t>
  </si>
  <si>
    <t>macOS TCC prompts</t>
  </si>
  <si>
    <t>Screen/accessibility/input permissions and denial cases.</t>
  </si>
  <si>
    <t>Clear UX and safe disabled state when denied.</t>
  </si>
  <si>
    <t>macOS QA</t>
  </si>
  <si>
    <t>TST-008</t>
  </si>
  <si>
    <t>Windows install/service permissions</t>
  </si>
  <si>
    <t>Standard user/admin/MDM installation and service lifecycle.</t>
  </si>
  <si>
    <t>No unnecessary privileges.</t>
  </si>
  <si>
    <t>Windows QA</t>
  </si>
  <si>
    <t>TST-009</t>
  </si>
  <si>
    <t>Secure-field/secret redaction</t>
  </si>
  <si>
    <t>Known password/auth-token corpus across test apps and browsers.</t>
  </si>
  <si>
    <t>Zero known secret retention.</t>
  </si>
  <si>
    <t>TST-010</t>
  </si>
  <si>
    <t>Tamper resistance</t>
  </si>
  <si>
    <t>Modify binary/config/journal/policy; attempt spoofed batches.</t>
  </si>
  <si>
    <t>Tamper detected; capture disabled or audit emitted.</t>
  </si>
  <si>
    <t>TST-011</t>
  </si>
  <si>
    <t>CPU/memory/battery/input latency</t>
  </si>
  <si>
    <t>Synthetic and realistic developer workloads.</t>
  </si>
  <si>
    <t>Within performance budgets.</t>
  </si>
  <si>
    <t>SRE/Desktop QA</t>
  </si>
  <si>
    <t>TST-012</t>
  </si>
  <si>
    <t>Chaos/offline</t>
  </si>
  <si>
    <t>Network loss, crash, disk pressure, clock drift.</t>
  </si>
  <si>
    <t>No data corruption; safe policy expiry; gap events emitted.</t>
  </si>
  <si>
    <t>SRE/Data QA</t>
  </si>
  <si>
    <t>TST-013</t>
  </si>
  <si>
    <t>Install/update/rollback/uninstall on supported OS matrix.</t>
  </si>
  <si>
    <t>≥98% success in controlled cohort before pilot.</t>
  </si>
  <si>
    <t>DevSecOps QA</t>
  </si>
  <si>
    <t>TST-014</t>
  </si>
  <si>
    <t>Accessibility UX</t>
  </si>
  <si>
    <t>Tray/menu/task controls with keyboard and screen reader.</t>
  </si>
  <si>
    <t>Accessible employee controls.</t>
  </si>
  <si>
    <t>UX QA</t>
  </si>
  <si>
    <t>TST-015</t>
  </si>
  <si>
    <t>Privacy UX</t>
  </si>
  <si>
    <t>User understands active sensors and can report incorrect capture.</t>
  </si>
  <si>
    <t>Usability test pass with participant comprehension.</t>
  </si>
  <si>
    <t>TST-016</t>
  </si>
  <si>
    <t>Observability</t>
  </si>
  <si>
    <t>No raw evidence in logs/traces/health.</t>
  </si>
  <si>
    <t>Search test finds no sensitive sample values.</t>
  </si>
  <si>
    <t>Stage 3 — Repository and CI/CD Plan</t>
  </si>
  <si>
    <t>Proposed repository, packaging, signing, SBOM, testing and rollout plan for the device-agent foundation.</t>
  </si>
  <si>
    <t>Acceptance / implementation note</t>
  </si>
  <si>
    <t>REPO-001</t>
  </si>
  <si>
    <t>Repository structure</t>
  </si>
  <si>
    <t>humanos-work-agent/</t>
  </si>
  <si>
    <t>Rust shared core plus platform bridges and browser extension.</t>
  </si>
  <si>
    <t>Separate crates/modules for core, windows, macos, browser, schemas, test fixtures.</t>
  </si>
  <si>
    <t>REPO-002</t>
  </si>
  <si>
    <t>humanos-work-agent-cloud-contracts/</t>
  </si>
  <si>
    <t>Shared OpenAPI/JSON Schema/CloudEvents contracts for agent/control plane.</t>
  </si>
  <si>
    <t>Generated clients for Java/Rust/TypeScript where suitable.</t>
  </si>
  <si>
    <t>REPO-003</t>
  </si>
  <si>
    <t>humanos-work-intelligence-services/</t>
  </si>
  <si>
    <t>Java/Spring services and Python evaluator services may live in mono-repo or domain repos depending HumanOS standard.</t>
  </si>
  <si>
    <t>Follow existing HumanOS repository pattern.</t>
  </si>
  <si>
    <t>CTO/Platform</t>
  </si>
  <si>
    <t>CICD-001</t>
  </si>
  <si>
    <t>Build</t>
  </si>
  <si>
    <t>Rust agent build</t>
  </si>
  <si>
    <t>Cross-platform build and test pipeline.</t>
  </si>
  <si>
    <t>cargo fmt/clippy/test, dependency audit, reproducible artefact where possible.</t>
  </si>
  <si>
    <t>CICD-002</t>
  </si>
  <si>
    <t>Windows package</t>
  </si>
  <si>
    <t>MSIX/MSI/EXE signed package depending deployment strategy.</t>
  </si>
  <si>
    <t>Code signing, timestamping, SmartScreen/enterprise trust path.</t>
  </si>
  <si>
    <t>Windows DevSecOps</t>
  </si>
  <si>
    <t>CICD-003</t>
  </si>
  <si>
    <t>macOS package</t>
  </si>
  <si>
    <t>Developer ID signed and notarised DMG/PKG/app.</t>
  </si>
  <si>
    <t>Hardened runtime, notarization, stapling, Gatekeeper test.</t>
  </si>
  <si>
    <t>macOS DevSecOps</t>
  </si>
  <si>
    <t>CICD-004</t>
  </si>
  <si>
    <t>SBOM</t>
  </si>
  <si>
    <t>Generate CycloneDX and/or SPDX SBOM for endpoint and services.</t>
  </si>
  <si>
    <t>SBOM stored with artefact and reviewed for licences/vulnerabilities.</t>
  </si>
  <si>
    <t>DevSecOps/CISO</t>
  </si>
  <si>
    <t>CICD-005</t>
  </si>
  <si>
    <t>Artefact signing</t>
  </si>
  <si>
    <t>Sign release artefacts and optionally use transparency/attestations.</t>
  </si>
  <si>
    <t>Cosign/Sigstore for containers/blobs where compatible; platform code signing for OS packages.</t>
  </si>
  <si>
    <t>CICD-006</t>
  </si>
  <si>
    <t>Dependency scanning</t>
  </si>
  <si>
    <t>Rust/Java/Python/TypeScript dependencies scanned.</t>
  </si>
  <si>
    <t>Fail on critical exploitable vulnerabilities or disallowed licences.</t>
  </si>
  <si>
    <t>CICD-007</t>
  </si>
  <si>
    <t>Testing</t>
  </si>
  <si>
    <t>Contract tests</t>
  </si>
  <si>
    <t>Agent contracts against Java ingestion and policy service.</t>
  </si>
  <si>
    <t>CI blocks on schema incompatibility.</t>
  </si>
  <si>
    <t>CICD-008</t>
  </si>
  <si>
    <t>OS test farm</t>
  </si>
  <si>
    <t>Windows/macOS build agents or device farm for permission/install/update tests.</t>
  </si>
  <si>
    <t>Required for Stage 3 acceptance.</t>
  </si>
  <si>
    <t>CICD-009</t>
  </si>
  <si>
    <t>Release</t>
  </si>
  <si>
    <t>Canary rollout</t>
  </si>
  <si>
    <t>Small internal canary group before broader pilot.</t>
  </si>
  <si>
    <t>Health, rollback, incident and support metrics monitored.</t>
  </si>
  <si>
    <t>SRE/IT</t>
  </si>
  <si>
    <t>CICD-010</t>
  </si>
  <si>
    <t>Operations</t>
  </si>
  <si>
    <t>Feature flags</t>
  </si>
  <si>
    <t>Remote disable and per-sensor capability flags.</t>
  </si>
  <si>
    <t>DPO/CISO emergency disable path tested.</t>
  </si>
  <si>
    <t>Stage 3 — Device Agent Foundation Backlog</t>
  </si>
  <si>
    <t>Implementation backlog for the signed, visible, policy-controlled device-agent foundation and its validation spikes.</t>
  </si>
  <si>
    <t>S3-BL-001</t>
  </si>
  <si>
    <t>Create agent repository skeleton</t>
  </si>
  <si>
    <t>Set up Rust workspace, platform-bridge modules, contracts package and CI basics.</t>
  </si>
  <si>
    <t>Repository skeleton</t>
  </si>
  <si>
    <t>Build/test pipeline runs on all target platforms.</t>
  </si>
  <si>
    <t>S3-BL-002</t>
  </si>
  <si>
    <t>Contracts</t>
  </si>
  <si>
    <t>Define AgentEventEnvelope schema</t>
  </si>
  <si>
    <t>Create JSON Schema and sample positive/negative fixtures.</t>
  </si>
  <si>
    <t>Rust/Java</t>
  </si>
  <si>
    <t>Schema package</t>
  </si>
  <si>
    <t>Rust and Java contract tests validate same fixtures.</t>
  </si>
  <si>
    <t>S3-BL-003</t>
  </si>
  <si>
    <t>Policy</t>
  </si>
  <si>
    <t>Implement PolicyBundle schema and verifier</t>
  </si>
  <si>
    <t>Signed policy format, expiry, version, scope and fail-safe invalid cases.</t>
  </si>
  <si>
    <t>S3-BL-001,S3-BL-002</t>
  </si>
  <si>
    <t>Policy verifier prototype</t>
  </si>
  <si>
    <t>Invalid/expired/rollback policies fail closed.</t>
  </si>
  <si>
    <t>S3-BL-004</t>
  </si>
  <si>
    <t>Device identity</t>
  </si>
  <si>
    <t>Implement registration and device certificate prototype</t>
  </si>
  <si>
    <t>Agent registers, receives certificate and uses mTLS to policy gateway stub.</t>
  </si>
  <si>
    <t>Java/Desktop</t>
  </si>
  <si>
    <t>Registration prototype</t>
  </si>
  <si>
    <t>Device can register, rotate and revoke cert in test.</t>
  </si>
  <si>
    <t>S3-BL-005</t>
  </si>
  <si>
    <t>Session control</t>
  </si>
  <si>
    <t>Implement visible session state machine</t>
  </si>
  <si>
    <t>Ready/work/task/pause/private/offline/disabled/revoked states with UI stubs.</t>
  </si>
  <si>
    <t>UX/QA</t>
  </si>
  <si>
    <t>State-machine prototype</t>
  </si>
  <si>
    <t>No event capture path is active outside allowed state.</t>
  </si>
  <si>
    <t>S3-BL-006</t>
  </si>
  <si>
    <t>Local storage</t>
  </si>
  <si>
    <t>Implement encrypted journal prototype</t>
  </si>
  <si>
    <t>Encrypted SQLite/SQLCipher-style journal, sequence, WAL, checksums, quota and recovery.</t>
  </si>
  <si>
    <t>Security/QA</t>
  </si>
  <si>
    <t>Local journal prototype</t>
  </si>
  <si>
    <t>72-hour offline and crash recovery tests pass.</t>
  </si>
  <si>
    <t>S3-BL-007</t>
  </si>
  <si>
    <t>Uploader</t>
  </si>
  <si>
    <t>Implement signed batch uploader and Java ingestion stub</t>
  </si>
  <si>
    <t>Batch compression, signature, idempotency, retry/backoff and ack/reject.</t>
  </si>
  <si>
    <t>Desktop/Java</t>
  </si>
  <si>
    <t>S3-BL-002,S3-BL-006</t>
  </si>
  <si>
    <t>Batch upload prototype</t>
  </si>
  <si>
    <t>Duplicate and late batches are safe.</t>
  </si>
  <si>
    <t>S3-BL-008</t>
  </si>
  <si>
    <t>Build tray/menu UI skeleton</t>
  </si>
  <si>
    <t>Visible active task, monitoring state, sensors, pause/private, support/report issue.</t>
  </si>
  <si>
    <t>Desktop/Accessibility</t>
  </si>
  <si>
    <t>UI skeleton</t>
  </si>
  <si>
    <t>Keyboard and screen-reader accessible.</t>
  </si>
  <si>
    <t>S3-BL-009</t>
  </si>
  <si>
    <t>Windows spike</t>
  </si>
  <si>
    <t>Foreground app/window/process spike</t>
  </si>
  <si>
    <t>Prototype Windows event capture without content.</t>
  </si>
  <si>
    <t>Windows telemetry spike</t>
  </si>
  <si>
    <t>Meets OS Capability Matrix criteria.</t>
  </si>
  <si>
    <t>S3-BL-010</t>
  </si>
  <si>
    <t>macOS spike</t>
  </si>
  <si>
    <t>Prototype macOS state capture and TCC permission UX.</t>
  </si>
  <si>
    <t>macOS telemetry spike</t>
  </si>
  <si>
    <t>S3-BL-011</t>
  </si>
  <si>
    <t>Secure-field/secret suppression test harness</t>
  </si>
  <si>
    <t>Adversarial test app/browser/terminal fixtures and scanner tests.</t>
  </si>
  <si>
    <t>QA/DPO</t>
  </si>
  <si>
    <t>S3-BL-003,S3-BL-006</t>
  </si>
  <si>
    <t>Secret-suppression harness</t>
  </si>
  <si>
    <t>S3-BL-012</t>
  </si>
  <si>
    <t>Update</t>
  </si>
  <si>
    <t>Signed update and rollback pipeline</t>
  </si>
  <si>
    <t>Windows/macOS package signing, notarization, update manifest, rollback and SBOM.</t>
  </si>
  <si>
    <t>Desktop/IT</t>
  </si>
  <si>
    <t>Signed update pipeline</t>
  </si>
  <si>
    <t>Install/update/rollback/uninstall matrix passes.</t>
  </si>
  <si>
    <t>S3-BL-013</t>
  </si>
  <si>
    <t>Health and diagnostics without evidence content</t>
  </si>
  <si>
    <t>Queue, policy, permission, version, heartbeat and error reporting.</t>
  </si>
  <si>
    <t>S3-BL-005,S3-BL-006</t>
  </si>
  <si>
    <t>Health prototype</t>
  </si>
  <si>
    <t>No sensitive sample value appears in logs/traces.</t>
  </si>
  <si>
    <t>S3-BL-014</t>
  </si>
  <si>
    <t>Stage 3 endpoint threat review</t>
  </si>
  <si>
    <t>Review tamper, privilege, secret, update, exfiltration and spoofing risks.</t>
  </si>
  <si>
    <t>S3-BL-003:S3-BL-013</t>
  </si>
  <si>
    <t>Critical threats have tested controls or blocking status.</t>
  </si>
  <si>
    <t>S3-BL-015</t>
  </si>
  <si>
    <t>QA</t>
  </si>
  <si>
    <t>Full Stage 3 test matrix execution</t>
  </si>
  <si>
    <t>Unit, contract, integration, OS, security, performance, offline, installer and UX tests.</t>
  </si>
  <si>
    <t>QA Lead</t>
  </si>
  <si>
    <t>S3-BL-001:S3-BL-014</t>
  </si>
  <si>
    <t>Test report</t>
  </si>
  <si>
    <t>All blocking tests pass or gate holds.</t>
  </si>
  <si>
    <t>S3-BL-016</t>
  </si>
  <si>
    <t>Stage 3 implementation package</t>
  </si>
  <si>
    <t>Architecture, module specs, state machine, policy, local storage, APIs, spikes, tests, ADRs and gate evidence.</t>
  </si>
  <si>
    <t>S3-BL-001:S3-BL-015</t>
  </si>
  <si>
    <t>Stage 3 package</t>
  </si>
  <si>
    <t>Ready for Stage 3 gate review and Stage 4/5 handoff.</t>
  </si>
  <si>
    <t>Stage 3 — Architecture Decision Records</t>
  </si>
  <si>
    <t>Device-agent foundation architecture decisions and trade-offs.</t>
  </si>
  <si>
    <t>S3-ADR-001</t>
  </si>
  <si>
    <t>Endpoint core requires long-running performance, memory safety and cross-platform logic.</t>
  </si>
  <si>
    <t>Use Rust for shared policy/session/journal/batch core.</t>
  </si>
  <si>
    <t>Java/Python/Electron always-on capture core.</t>
  </si>
  <si>
    <t>Performance, memory safety and cross-platform reuse.</t>
  </si>
  <si>
    <t>Rust/FFI expertise needed.</t>
  </si>
  <si>
    <t>Stage 3 skeleton and performance tests.</t>
  </si>
  <si>
    <t>Rust architecture recommendation</t>
  </si>
  <si>
    <t>S3-ADR-002</t>
  </si>
  <si>
    <t>Native OS bridges</t>
  </si>
  <si>
    <t>OS capture and permissions require platform APIs.</t>
  </si>
  <si>
    <t>Use Swift/Objective-C for macOS and Rust FFI+C#/C++/native APIs on Windows where needed.</t>
  </si>
  <si>
    <t>Pure Rust only; cross-platform GUI toolkit only.</t>
  </si>
  <si>
    <t>Access to ScreenCaptureKit, AX, UIA, ETW and signing paths.</t>
  </si>
  <si>
    <t>Bridge complexity.</t>
  </si>
  <si>
    <t>OS spike matrix.</t>
  </si>
  <si>
    <t>Windows/macOS Leads</t>
  </si>
  <si>
    <t>Apple/Microsoft docs</t>
  </si>
  <si>
    <t>S3-ADR-003</t>
  </si>
  <si>
    <t>Stage 3 excludes sensitive capture implementation</t>
  </si>
  <si>
    <t>Secure agent foundation must exist before keystroke/text/screenshot capture.</t>
  </si>
  <si>
    <t>Stage 3 builds skeleton, policy, storage, UI, identity and spikes; Stage 5 implements broader capture.</t>
  </si>
  <si>
    <t>Implement full capture immediately.</t>
  </si>
  <si>
    <t>Reduces privacy/security risk.</t>
  </si>
  <si>
    <t>Some stakeholders may expect visible capture output earlier.</t>
  </si>
  <si>
    <t>Stage 3 gate and Stage 5 handoff.</t>
  </si>
  <si>
    <t>Stage prompt</t>
  </si>
  <si>
    <t>S3-ADR-004</t>
  </si>
  <si>
    <t>Fail-safe policy</t>
  </si>
  <si>
    <t>Capture policy may be unavailable, expired or tampered.</t>
  </si>
  <si>
    <t>Sensitive capture disabled when policy is invalid, expired or unverifiable.</t>
  </si>
  <si>
    <t>Allow last-known-policy indefinitely.</t>
  </si>
  <si>
    <t>Compliance and safety.</t>
  </si>
  <si>
    <t>May lose evidence during outages.</t>
  </si>
  <si>
    <t>Offline rules and telemetry gap events.</t>
  </si>
  <si>
    <t>S3-ADR-005</t>
  </si>
  <si>
    <t>Local-first redaction</t>
  </si>
  <si>
    <t>Uploading raw candidate evidence increases privacy and security risk.</t>
  </si>
  <si>
    <t>Apply exclusion/redaction before durable storage/upload; log suppression without content.</t>
  </si>
  <si>
    <t>Cloud-first redaction.</t>
  </si>
  <si>
    <t>Lower data exposure.</t>
  </si>
  <si>
    <t>Edge redaction is harder to update/test.</t>
  </si>
  <si>
    <t>Secret-suppression harness.</t>
  </si>
  <si>
    <t>S3-ADR-006</t>
  </si>
  <si>
    <t>Encrypted local journal</t>
  </si>
  <si>
    <t>Offline operation and crash recovery need durable local queue.</t>
  </si>
  <si>
    <t>Use encrypted SQLite/SQLCipher-style journal with WAL, sequence and object cache.</t>
  </si>
  <si>
    <t>Plain logs; cloud-only queue; custom binary store.</t>
  </si>
  <si>
    <t>Reliability and queryability.</t>
  </si>
  <si>
    <t>SQLCipher/licence/performance review needed.</t>
  </si>
  <si>
    <t>Local storage spike.</t>
  </si>
  <si>
    <t>SQLCipher/SQLite pattern</t>
  </si>
  <si>
    <t>S3-ADR-007</t>
  </si>
  <si>
    <t>Signed batches and idempotency</t>
  </si>
  <si>
    <t>Evidence integrity depends on trustworthy device origin and safe retries.</t>
  </si>
  <si>
    <t>Every batch signed, schema-versioned and idempotent with sequence/gap handling.</t>
  </si>
  <si>
    <t>Unsigned JSON posts.</t>
  </si>
  <si>
    <t>Prevents spoofing and duplicate corruption.</t>
  </si>
  <si>
    <t>More ingest complexity.</t>
  </si>
  <si>
    <t>Batch upload tests.</t>
  </si>
  <si>
    <t>Data/Platform</t>
  </si>
  <si>
    <t>S3-ADR-008</t>
  </si>
  <si>
    <t>Visible employee UI is infrastructure</t>
  </si>
  <si>
    <t>Transparency is a functional requirement, not an optional dashboard.</t>
  </si>
  <si>
    <t>Agent includes persistent status, active task, sensors and pause/private controls.</t>
  </si>
  <si>
    <t>Background service only.</t>
  </si>
  <si>
    <t>Employee trust and legal compliance.</t>
  </si>
  <si>
    <t>Additional UX complexity.</t>
  </si>
  <si>
    <t>Accessibility and comprehension tests.</t>
  </si>
  <si>
    <t>Governance baseline</t>
  </si>
  <si>
    <t>S3-ADR-009</t>
  </si>
  <si>
    <t>Linux deferred</t>
  </si>
  <si>
    <t>Wayland/compositor restrictions make uniform input/screen capture unreliable.</t>
  </si>
  <si>
    <t>Support Windows/macOS first; Linux only after managed desktop environment validation.</t>
  </si>
  <si>
    <t>Promise Linux parity immediately.</t>
  </si>
  <si>
    <t>Avoids false claims and poor delivery.</t>
  </si>
  <si>
    <t>Linux users wait.</t>
  </si>
  <si>
    <t>Linux capability matrix.</t>
  </si>
  <si>
    <t>CTO/Desktop</t>
  </si>
  <si>
    <t>XDG portal limitations</t>
  </si>
  <si>
    <t>S3-ADR-010</t>
  </si>
  <si>
    <t>No raw evidence in health/observability</t>
  </si>
  <si>
    <t>Logs/traces can leak employee evidence if not controlled.</t>
  </si>
  <si>
    <t>Health/telemetry contain only operational metadata and content references.</t>
  </si>
  <si>
    <t>Use logs/traces as evidence store.</t>
  </si>
  <si>
    <t>Reduces breach exposure.</t>
  </si>
  <si>
    <t>Need evidence correlation IDs.</t>
  </si>
  <si>
    <t>Content-leak test.</t>
  </si>
  <si>
    <t>SRE/DPO</t>
  </si>
  <si>
    <t>OpenTelemetry sensitivity</t>
  </si>
  <si>
    <t>Stage 3 — Go / No-Go Gate</t>
  </si>
  <si>
    <t>Readiness criteria for the Device Agent Foundation. This gate approves agent foundation implementation; it does not approve unrestricted capture.</t>
  </si>
  <si>
    <t>S3-G-001</t>
  </si>
  <si>
    <t>Agent architecture defines shared core, native bridges, policy, UI, journal, batcher and update components.</t>
  </si>
  <si>
    <t>No component owner or boundary.</t>
  </si>
  <si>
    <t>Stage 3 readiness</t>
  </si>
  <si>
    <t>S3-G-002</t>
  </si>
  <si>
    <t>OS matrix</t>
  </si>
  <si>
    <t>Windows/macOS/Linux capabilities, permissions and limitations are documented.</t>
  </si>
  <si>
    <t>Linux parity overclaimed.</t>
  </si>
  <si>
    <t>S3-G-003</t>
  </si>
  <si>
    <t>Policy first</t>
  </si>
  <si>
    <t>Signed policy bundle and fail-safe behaviour are specified.</t>
  </si>
  <si>
    <t>Capture can run without valid policy.</t>
  </si>
  <si>
    <t>Draft-ready/met items</t>
  </si>
  <si>
    <t>S3-G-004</t>
  </si>
  <si>
    <t>Visible session control</t>
  </si>
  <si>
    <t>Work-day/task state machine and employee UI requirements are specified.</t>
  </si>
  <si>
    <t>Session State Machine / Agent Architecture</t>
  </si>
  <si>
    <t>Hidden or ambiguous capture state.</t>
  </si>
  <si>
    <t>S3-G-005</t>
  </si>
  <si>
    <t>Identity and keys</t>
  </si>
  <si>
    <t>Device registration, certificate, mTLS, rotation, revocation and evidence keys are specified.</t>
  </si>
  <si>
    <t>No revocation or secure key storage.</t>
  </si>
  <si>
    <t>S3-G-006</t>
  </si>
  <si>
    <t>Encrypted journal, object cache, sequence, crash recovery, quota and deletion model are specified.</t>
  </si>
  <si>
    <t>Plaintext or unbounded storage.</t>
  </si>
  <si>
    <t>S3-G-007</t>
  </si>
  <si>
    <t>API/event contracts</t>
  </si>
  <si>
    <t>Device APIs and batch/event schemas are specified.</t>
  </si>
  <si>
    <t>No contract between agent and cloud.</t>
  </si>
  <si>
    <t>S3-G-008</t>
  </si>
  <si>
    <t>Spikes</t>
  </si>
  <si>
    <t>Highest-risk technical spikes have methods, metrics and decision rules.</t>
  </si>
  <si>
    <t>Implementation starts without measurable uncertainty reduction.</t>
  </si>
  <si>
    <t>S3-G-009</t>
  </si>
  <si>
    <t>Performance/reliability</t>
  </si>
  <si>
    <t>CPU, memory, input latency, storage, offline, crash and install budgets are defined.</t>
  </si>
  <si>
    <t>No endpoint performance targets.</t>
  </si>
  <si>
    <t>S3-G-010</t>
  </si>
  <si>
    <t>Threat model</t>
  </si>
  <si>
    <t>Endpoint threat model covers tampering, privilege, secret capture, update, spoofing and misuse.</t>
  </si>
  <si>
    <t>Critical threat lacks control.</t>
  </si>
  <si>
    <t>S3-G-011</t>
  </si>
  <si>
    <t>Test strategy</t>
  </si>
  <si>
    <t>Unit, contract, integration, OS, security, performance, chaos, installer and UX tests are defined.</t>
  </si>
  <si>
    <t>No blocking tests for policy/secret/security.</t>
  </si>
  <si>
    <t>S3-G-012</t>
  </si>
  <si>
    <t>CI/CD</t>
  </si>
  <si>
    <t>Repository, signing, notarisation, SBOM, dependency scan, canary and rollback are specified.</t>
  </si>
  <si>
    <t>Unsigned/unmanaged endpoint deployment.</t>
  </si>
  <si>
    <t>S3-G-013</t>
  </si>
  <si>
    <t>Device control, policy, identity, secrets, audit, event and object service integration is defined.</t>
  </si>
  <si>
    <t>Agent Architecture / Microservices Map</t>
  </si>
  <si>
    <t>Duplicate platform services.</t>
  </si>
  <si>
    <t>S3-G-014</t>
  </si>
  <si>
    <t>Implementation backlog has owners, dependencies, effort, deliverables and tests.</t>
  </si>
  <si>
    <t>No executable engineering plan.</t>
  </si>
  <si>
    <t>S3-G-015</t>
  </si>
  <si>
    <t>Formal decision</t>
  </si>
  <si>
    <t>CTO, CISO, DPO, Product, IT and Architecture Board record Stage 3 gate decision.</t>
  </si>
  <si>
    <t>Review minutes and gate record</t>
  </si>
  <si>
    <t>No gate decision.</t>
  </si>
  <si>
    <t>Stage 3 — Source Register</t>
  </si>
  <si>
    <t>Device-agent foundation sources: OS APIs, signing/notarisation, local storage, SBOM/signing, API/event schemas and observability.</t>
  </si>
  <si>
    <t>S3-SRC-001</t>
  </si>
  <si>
    <t>Windows UI/accessibility</t>
  </si>
  <si>
    <t>AutomationElement tree, properties and control patterns.</t>
  </si>
  <si>
    <t>Windows semantic UI state.</t>
  </si>
  <si>
    <t>S3-SRC-002</t>
  </si>
  <si>
    <t>Microsoft Raw Input overview</t>
  </si>
  <si>
    <t>Windows input</t>
  </si>
  <si>
    <t>Raw input as an asynchronous input monitoring option.</t>
  </si>
  <si>
    <t>https://learn.microsoft.com/en-us/windows/win32/inputdev/about-raw-input</t>
  </si>
  <si>
    <t>Input-provenance spike.</t>
  </si>
  <si>
    <t>S3-SRC-003</t>
  </si>
  <si>
    <t>Microsoft LowLevelMouseProc</t>
  </si>
  <si>
    <t>Windows hooks</t>
  </si>
  <si>
    <t>Low-level hook timeout and recommendation to use raw input in many cases.</t>
  </si>
  <si>
    <t>https://learn.microsoft.com/en-us/windows/win32/winmsg/lowlevelmouseproc</t>
  </si>
  <si>
    <t>Avoid blocking low-level hooks.</t>
  </si>
  <si>
    <t>S3-SRC-004</t>
  </si>
  <si>
    <t>Windows signing</t>
  </si>
  <si>
    <t>Windows requires MSIX packages to be signed and trusted; timestamping recommended.</t>
  </si>
  <si>
    <t>Endpoint package trust.</t>
  </si>
  <si>
    <t>S3-SRC-005</t>
  </si>
  <si>
    <t>Microsoft code-signing options</t>
  </si>
  <si>
    <t>Windows signing options for Store and non-Store app distribution.</t>
  </si>
  <si>
    <t>https://learn.microsoft.com/en-us/windows/apps/package-and-deploy/code-signing-options</t>
  </si>
  <si>
    <t>Signing strategy.</t>
  </si>
  <si>
    <t>S3-SRC-006</t>
  </si>
  <si>
    <t>macOS capture</t>
  </si>
  <si>
    <t>High-performance frame capture of selected screen/window/app content.</t>
  </si>
  <si>
    <t>Stage 5 capture spike; not unrestricted Stage 3.</t>
  </si>
  <si>
    <t>S3-SRC-007</t>
  </si>
  <si>
    <t>macOS signing/notarisation</t>
  </si>
  <si>
    <t>Developer ID signing and notarization for apps outside the Mac App Store.</t>
  </si>
  <si>
    <t>macOS distribution.</t>
  </si>
  <si>
    <t>S3-SRC-008</t>
  </si>
  <si>
    <t>Xcode notarization help</t>
  </si>
  <si>
    <t>macOS notarisation</t>
  </si>
  <si>
    <t>Upload, hardened runtime and notarization workflow.</t>
  </si>
  <si>
    <t>https://help.apple.com/xcode/mac/current/en.lproj/dev88332a81e.html</t>
  </si>
  <si>
    <t>CI/CD package validation.</t>
  </si>
  <si>
    <t>S3-SRC-009</t>
  </si>
  <si>
    <t>Apple Endpoint Security</t>
  </si>
  <si>
    <t>macOS event monitoring</t>
  </si>
  <si>
    <t>System extension API for monitoring process and system events.</t>
  </si>
  <si>
    <t>https://developer.apple.com/documentation/endpointsecurity</t>
  </si>
  <si>
    <t>Process/file spike; privilege review needed.</t>
  </si>
  <si>
    <t>S3-SRC-010</t>
  </si>
  <si>
    <t>Browser integration</t>
  </si>
  <si>
    <t>Browser adapter.</t>
  </si>
  <si>
    <t>S3-SRC-011</t>
  </si>
  <si>
    <t>Browser tab metadata</t>
  </si>
  <si>
    <t>Tab title/URL/activity permissions and access.</t>
  </si>
  <si>
    <t>Browser metadata collection.</t>
  </si>
  <si>
    <t>S3-SRC-012</t>
  </si>
  <si>
    <t>Linux/Wayland</t>
  </si>
  <si>
    <t>Input capture portal limitations and compositor control.</t>
  </si>
  <si>
    <t>Reason for Linux deferral.</t>
  </si>
  <si>
    <t>S3-SRC-013</t>
  </si>
  <si>
    <t>SQLCipher</t>
  </si>
  <si>
    <t>Encrypted local storage</t>
  </si>
  <si>
    <t>SQLite-compatible encrypted database option.</t>
  </si>
  <si>
    <t>https://www.zetetic.net/sqlcipher/</t>
  </si>
  <si>
    <t>Evaluate licence/performance before use.</t>
  </si>
  <si>
    <t>S3-SRC-014</t>
  </si>
  <si>
    <t>Machine-readable software component/dependency inventory and risk management.</t>
  </si>
  <si>
    <t>Endpoint/service SBOM.</t>
  </si>
  <si>
    <t>S3-SRC-015</t>
  </si>
  <si>
    <t>ISO/IEC 5962:2021 open standard for SBOM and other references.</t>
  </si>
  <si>
    <t>Licence/SBOM alternative.</t>
  </si>
  <si>
    <t>S3-SRC-016</t>
  </si>
  <si>
    <t>Sigstore Cosign</t>
  </si>
  <si>
    <t>Signing and verification for containers and other artefacts.</t>
  </si>
  <si>
    <t>https://docs.sigstore.dev/cosign/</t>
  </si>
  <si>
    <t>Use where compatible with deployment.</t>
  </si>
  <si>
    <t>S3-SRC-017</t>
  </si>
  <si>
    <t>API standard</t>
  </si>
  <si>
    <t>Language-agnostic HTTP API contracts.</t>
  </si>
  <si>
    <t>Device control APIs.</t>
  </si>
  <si>
    <t>S3-SRC-018</t>
  </si>
  <si>
    <t>Structural validation for policy/event schemas.</t>
  </si>
  <si>
    <t>Policy/event schemas.</t>
  </si>
  <si>
    <t>S3-SRC-019</t>
  </si>
  <si>
    <t>Event envelopes.</t>
  </si>
  <si>
    <t>S3-SRC-020</t>
  </si>
  <si>
    <t>Service telemetry conventions; content must be governed.</t>
  </si>
  <si>
    <t>Operational telemetry only.</t>
  </si>
  <si>
    <t>Stage 4–5 Dashboard — Evidence Foundation and Universal Capture</t>
  </si>
  <si>
    <t>Specification status for Stage 4 Telemetry Ingestion &amp; Evidence Storage and Stage 5 Universal Capture MVP. Implementation backlogs remain unstarted until formal gate decisions and resourcing.</t>
  </si>
  <si>
    <t>Stage 5 gate</t>
  </si>
  <si>
    <t>Stage 4 backlog</t>
  </si>
  <si>
    <t>Stage 5 backlog</t>
  </si>
  <si>
    <t>Stage 4 mandatory not started/blocked</t>
  </si>
  <si>
    <t>Stage 5 mandatory not started/blocked</t>
  </si>
  <si>
    <t>Stage 4 risks open</t>
  </si>
  <si>
    <t>Stage 5 risks open</t>
  </si>
  <si>
    <t>Stage 4 source count</t>
  </si>
  <si>
    <t>Stage 5 source count</t>
  </si>
  <si>
    <t>Stage 4 ADRs accepted/in principle</t>
  </si>
  <si>
    <t>Stage 5 ADRs accepted/in principle</t>
  </si>
  <si>
    <t>Stage 4 is specification-complete: signed batch contract, Kafka topics, PostgreSQL/object storage, replay, retention, evidence access, backlog, risks, ADRs and gate criteria.</t>
  </si>
  <si>
    <t>Stage 5 is specification-complete: capture scope, sensor contracts, visual state, input/text attribution, idle/automation logic, privacy tests, environment matrix, backlog, risks, ADRs and gate criteria.</t>
  </si>
  <si>
    <t>Stage 4 uses at-least-once delivery with application-level idempotency and deterministic replay. Kafka transactions are reserved for bounded Kafka read-process-write paths.</t>
  </si>
  <si>
    <t>Stage 5 does not authorise unrestricted keylogging, continuous video or manager live surveillance. Exact text evidence is restricted to approved non-secure semantic surfaces.</t>
  </si>
  <si>
    <t>The next execution package is one combined prompt for Stages 6 and 7: semantic adapters, provenance graph and Task Assurance.</t>
  </si>
  <si>
    <t>Stage 4 — Telemetry Ingestion and Evidence Architecture</t>
  </si>
  <si>
    <t>HumanOS architecture for signed batch ingestion, schema validation, evidence metadata/object storage, replay, retention, access and audit. Delivery semantics are at-least-once with deterministic idempotency and replay.</t>
  </si>
  <si>
    <t>Data / infrastructure</t>
  </si>
  <si>
    <t>Security / governance rule</t>
  </si>
  <si>
    <t>S4-ARC-001</t>
  </si>
  <si>
    <t>Device Ingress Edge</t>
  </si>
  <si>
    <t>Receive event batches and evidence-object manifests from managed agents.</t>
  </si>
  <si>
    <t>Java/Spring Boot edge service behind HumanOS API gateway</t>
  </si>
  <si>
    <t>mTLS, device certificate validation, rate limits, request-size limits</t>
  </si>
  <si>
    <t>Device Agent, IAM, Device Control Gateway</t>
  </si>
  <si>
    <t>No raw evidence in access logs.</t>
  </si>
  <si>
    <t>Spring/Kafka/HumanOS</t>
  </si>
  <si>
    <t>S4-ARC-002</t>
  </si>
  <si>
    <t>Batch Verification</t>
  </si>
  <si>
    <t>Validate batch signature, device/tenant binding, policy version, sequence range, checksums and time window.</t>
  </si>
  <si>
    <t>Java/Spring component</t>
  </si>
  <si>
    <t>PostgreSQL verification metadata + KMS/PKI</t>
  </si>
  <si>
    <t>Device registry, policy service, secrets/KMS</t>
  </si>
  <si>
    <t>AcceptedBatch / RejectedBatch</t>
  </si>
  <si>
    <t>Reject unverifiable, revoked, expired-policy or replayed batches.</t>
  </si>
  <si>
    <t>Stage 3 Batch Contract</t>
  </si>
  <si>
    <t>S4-ARC-003</t>
  </si>
  <si>
    <t>Schema Validation</t>
  </si>
  <si>
    <t>Validate envelope and payload schemas before publication.</t>
  </si>
  <si>
    <t>Java/Spring + schema-registry client</t>
  </si>
  <si>
    <t>Schema Registry</t>
  </si>
  <si>
    <t>Agent contracts, HumanOS schema governance</t>
  </si>
  <si>
    <t>SchemaValidatedEvent / SchemaRejectedEvent</t>
  </si>
  <si>
    <t>No permissive unknown fields for critical security metadata.</t>
  </si>
  <si>
    <t>JSON Schema/CloudEvents</t>
  </si>
  <si>
    <t>S4-ARC-004</t>
  </si>
  <si>
    <t>Idempotency Registry</t>
  </si>
  <si>
    <t>Prevent duplicate batch and event persistence under retries.</t>
  </si>
  <si>
    <t>PostgreSQL unique keys + Kafka producer idempotence</t>
  </si>
  <si>
    <t>Batch verifier, event normaliser</t>
  </si>
  <si>
    <t>DuplicateIgnoredEvent</t>
  </si>
  <si>
    <t>At-least-once transport with application-level idempotency.</t>
  </si>
  <si>
    <t>Kafka idempotence</t>
  </si>
  <si>
    <t>S4-ARC-005</t>
  </si>
  <si>
    <t>Convert versioned device/adapter payloads into canonical HumanOS activity/evidence events.</t>
  </si>
  <si>
    <t>Java/Spring workers</t>
  </si>
  <si>
    <t>Kafka topics + schema registry</t>
  </si>
  <si>
    <t>Accepted batch items</t>
  </si>
  <si>
    <t>Canonical activity topics</t>
  </si>
  <si>
    <t>Normalisation preserves raw signed reference and source schema version.</t>
  </si>
  <si>
    <t>CloudEvents-style envelope</t>
  </si>
  <si>
    <t>S4-ARC-006</t>
  </si>
  <si>
    <t>Object Intake Gateway</t>
  </si>
  <si>
    <t>Accept encrypted/redacted evidence objects and verify manifests, classification, hashes and retention policy.</t>
  </si>
  <si>
    <t>Object storage + PostgreSQL object metadata</t>
  </si>
  <si>
    <t>Agent uploader, policy service, secrets/KMS</t>
  </si>
  <si>
    <t>evidence.object.stored / rejected</t>
  </si>
  <si>
    <t>Object bytes never enter general application logs or traces.</t>
  </si>
  <si>
    <t>S4-ARC-007</t>
  </si>
  <si>
    <t>Evidence Metadata Store</t>
  </si>
  <si>
    <t>Store batches, activity events, visual states, artefacts, provenance edges, retention and access state.</t>
  </si>
  <si>
    <t>Java/Spring domain service</t>
  </si>
  <si>
    <t>PostgreSQL with tenant/time partitioning when measured</t>
  </si>
  <si>
    <t>Normalised event consumers</t>
  </si>
  <si>
    <t>Evidence APIs and evidence-linked events</t>
  </si>
  <si>
    <t>Metadata and content remain separated.</t>
  </si>
  <si>
    <t>PostgreSQL partitioning/RLS</t>
  </si>
  <si>
    <t>S4-ARC-008</t>
  </si>
  <si>
    <t>Visual Evidence Indexer</t>
  </si>
  <si>
    <t>Index screenshot metadata, changed regions, redaction lineage, OCR/accessibility references and thumbnails.</t>
  </si>
  <si>
    <t>Java/Spring worker; Python only for approved OCR/vision later</t>
  </si>
  <si>
    <t>PostgreSQL + object storage + search index where justified</t>
  </si>
  <si>
    <t>visual.state.created, object stored</t>
  </si>
  <si>
    <t>visual.evidence.indexed</t>
  </si>
  <si>
    <t>No unrestricted OCR or embeddings by default.</t>
  </si>
  <si>
    <t>Stage 5 dependency</t>
  </si>
  <si>
    <t>S4-ARC-009</t>
  </si>
  <si>
    <t>Artefact Registry</t>
  </si>
  <si>
    <t>Register files, Git commits, tests, builds, PRs, documents and domain artefacts as evidence references.</t>
  </si>
  <si>
    <t>File/Git/CI/tool events</t>
  </si>
  <si>
    <t>artefact.registered / linked</t>
  </si>
  <si>
    <t>Prefer source-system URI/hash over duplicating content.</t>
  </si>
  <si>
    <t>Stage 2 ontology</t>
  </si>
  <si>
    <t>S4-ARC-010</t>
  </si>
  <si>
    <t>Provenance Edge Store</t>
  </si>
  <si>
    <t>Persist causal links between actors, events, processes, artefacts and task context.</t>
  </si>
  <si>
    <t>Java/Spring domain module</t>
  </si>
  <si>
    <t>PostgreSQL relational edges/materialised views</t>
  </si>
  <si>
    <t>Normalised activity/tool/agent events</t>
  </si>
  <si>
    <t>provenance.edge.created</t>
  </si>
  <si>
    <t>Dedicated graph database deferred until Stage 7 benchmarks.</t>
  </si>
  <si>
    <t>Stage 1 ADR</t>
  </si>
  <si>
    <t>S4-ARC-011</t>
  </si>
  <si>
    <t>Replay Service</t>
  </si>
  <si>
    <t>Reconstruct ordered timelines using event time, device sequence, ingestion time, late-event correction and gap markers.</t>
  </si>
  <si>
    <t>PostgreSQL read models + Kafka replay</t>
  </si>
  <si>
    <t>Evidence metadata, batch/gap records</t>
  </si>
  <si>
    <t>Timeline/replay APIs</t>
  </si>
  <si>
    <t>Never imply complete evidence when telemetry gaps exist.</t>
  </si>
  <si>
    <t>Replay semantics</t>
  </si>
  <si>
    <t>S4-ARC-012</t>
  </si>
  <si>
    <t>Retention Orchestrator</t>
  </si>
  <si>
    <t>Apply local/cloud TTL, legal hold, deletion, archive and derived-record rules.</t>
  </si>
  <si>
    <t>Java/Spring scheduled/event workers</t>
  </si>
  <si>
    <t>PostgreSQL retention records + object lifecycle APIs</t>
  </si>
  <si>
    <t>Policy service, legal hold/review events</t>
  </si>
  <si>
    <t>retention.applied / deletion.completed / hold.changed</t>
  </si>
  <si>
    <t>Raw and derived records have separate retention purposes.</t>
  </si>
  <si>
    <t>S3 Object Lock/MinIO retention</t>
  </si>
  <si>
    <t>S4-ARC-013</t>
  </si>
  <si>
    <t>Evidence Access Broker</t>
  </si>
  <si>
    <t>Issue purpose-limited, time-limited access to raw objects and metadata.</t>
  </si>
  <si>
    <t>PostgreSQL grants + HumanOS policy/audit</t>
  </si>
  <si>
    <t>IAM, org, policy, review workflow</t>
  </si>
  <si>
    <t>Signed access URL/reference + audit event</t>
  </si>
  <si>
    <t>Manager summary-first; employee self-access; raw access requires purpose code.</t>
  </si>
  <si>
    <t>PostgreSQL RLS + HumanOS policy</t>
  </si>
  <si>
    <t>S4-ARC-014</t>
  </si>
  <si>
    <t>Audit Linkage</t>
  </si>
  <si>
    <t>Record ingestion, rejection, access, retention, correction and replay actions.</t>
  </si>
  <si>
    <t>Existing HumanOS Audit extension</t>
  </si>
  <si>
    <t>All Stage 4 services</t>
  </si>
  <si>
    <t>Audit events/reports</t>
  </si>
  <si>
    <t>Audit stores references and reasons, not raw evidence content.</t>
  </si>
  <si>
    <t>HumanOS audit</t>
  </si>
  <si>
    <t>S4-ARC-015</t>
  </si>
  <si>
    <t>Dead-Letter and Quarantine</t>
  </si>
  <si>
    <t>Isolate malformed, suspicious or policy-inconsistent batches/objects for controlled review.</t>
  </si>
  <si>
    <t>Kafka DLQ + restricted PostgreSQL metadata/object quarantine</t>
  </si>
  <si>
    <t>Restricted topics/bucket</t>
  </si>
  <si>
    <t>Verification/schema failures</t>
  </si>
  <si>
    <t>quarantine.created / resolved</t>
  </si>
  <si>
    <t>Quarantine content access limited to security/data responders.</t>
  </si>
  <si>
    <t>Kafka/DLQ patterns</t>
  </si>
  <si>
    <t>S4-ARC-016</t>
  </si>
  <si>
    <t>Operational Observability</t>
  </si>
  <si>
    <t>Monitor throughput, latency, errors, queue depth, object failures, schema drift and storage health.</t>
  </si>
  <si>
    <t>OpenTelemetry + existing HumanOS observability</t>
  </si>
  <si>
    <t>Metrics/logs/traces backend</t>
  </si>
  <si>
    <t>Operational dashboards/alerts</t>
  </si>
  <si>
    <t>Sensitive evidence excluded; allowlist operational attributes only.</t>
  </si>
  <si>
    <t>OpenTelemetry sensitive-data guidance</t>
  </si>
  <si>
    <t>S4-ARC-017</t>
  </si>
  <si>
    <t>Regional Routing</t>
  </si>
  <si>
    <t>Route metadata and objects to approved region/tenant storage and processing.</t>
  </si>
  <si>
    <t>HumanOS platform routing + Java policy checks</t>
  </si>
  <si>
    <t>Regional Kafka/PostgreSQL/object storage</t>
  </si>
  <si>
    <t>Tenant/jurisdiction policy</t>
  </si>
  <si>
    <t>Region-specific accepted/rejected events</t>
  </si>
  <si>
    <t>No cross-region replication without legal/policy approval.</t>
  </si>
  <si>
    <t>Stage 0 jurisdiction policy</t>
  </si>
  <si>
    <t>S4-ARC-018</t>
  </si>
  <si>
    <t>Backpressure and Admission Control</t>
  </si>
  <si>
    <t>Protect ingestion and storage under load or malicious bursts.</t>
  </si>
  <si>
    <t>Gateway quotas + Kafka buffering + circuit breakers</t>
  </si>
  <si>
    <t>Rate-limit/queue state</t>
  </si>
  <si>
    <t>Device agents and services</t>
  </si>
  <si>
    <t>Retry-after/partial acceptance/health alerts</t>
  </si>
  <si>
    <t>Do not silently discard; emit rejection or gap semantics.</t>
  </si>
  <si>
    <t>Resilience/SRE design</t>
  </si>
  <si>
    <t>S4-ARC-019</t>
  </si>
  <si>
    <t>Schema Evolution Governance</t>
  </si>
  <si>
    <t>Manage compatible schema versions, migration and deprecation.</t>
  </si>
  <si>
    <t>Schema Registry + review workflow</t>
  </si>
  <si>
    <t>Schema definitions and compatibility metadata</t>
  </si>
  <si>
    <t>Agent/cloud contract owners</t>
  </si>
  <si>
    <t>schema.version.published / deprecated</t>
  </si>
  <si>
    <t>Breaking changes require staged agent compatibility plan.</t>
  </si>
  <si>
    <t>JSON Schema/registry</t>
  </si>
  <si>
    <t>S4-ARC-020</t>
  </si>
  <si>
    <t>Stage Boundary</t>
  </si>
  <si>
    <t>Stage 4 stores trustworthy evidence; it does not decide task alignment, capability or employee performance.</t>
  </si>
  <si>
    <t>Architecture rule</t>
  </si>
  <si>
    <t>Stage 7/8 consumers</t>
  </si>
  <si>
    <t>Evidence and timeline APIs only</t>
  </si>
  <si>
    <t>AI/evaluator findings remain separate and versioned.</t>
  </si>
  <si>
    <t>Stage 4 prompt</t>
  </si>
  <si>
    <t>Architecture Amendment A-01 — AI Inference Lineage</t>
  </si>
  <si>
    <t>S4-A01-001</t>
  </si>
  <si>
    <t>AI Inference Lineage Store</t>
  </si>
  <si>
    <t>Persist AI job purpose, route, actual model/runtime, qualification, task/effort, region, fallback, cost and review references.</t>
  </si>
  <si>
    <t>Java/Spring evidence extension</t>
  </si>
  <si>
    <t>PostgreSQL metadata + protected output object refs</t>
  </si>
  <si>
    <t>AIJobResult, Model Registry, Qualification Service</t>
  </si>
  <si>
    <t>inference.lineage.recorded.v1 and evidence APIs</t>
  </si>
  <si>
    <t>Raw prompts/outputs remain in classified evidence objects, never general telemetry.</t>
  </si>
  <si>
    <t>A-01 AI Execution Contract</t>
  </si>
  <si>
    <t>S4-A01-002</t>
  </si>
  <si>
    <t>AI Route Access/Audit</t>
  </si>
  <si>
    <t>Expose route/model lineage to employee/reviewer/governance read models.</t>
  </si>
  <si>
    <t>Java/Spring read APIs</t>
  </si>
  <si>
    <t>Evidence/Audit read models</t>
  </si>
  <si>
    <t>Task/capability/coaching findings</t>
  </si>
  <si>
    <t>Policy-filtered route explanation</t>
  </si>
  <si>
    <t>Personal subscription/auth details are not manager performance data.</t>
  </si>
  <si>
    <t>A-01 transparency</t>
  </si>
  <si>
    <t>Stage 4 — Signed Batch Contract</t>
  </si>
  <si>
    <t>Implementation contract for endpoint-to-HumanOS delivery. Transport is at-least-once; batch IDs, digests, sequence ranges and database uniqueness provide deterministic idempotency and replay safety.</t>
  </si>
  <si>
    <t>Field</t>
  </si>
  <si>
    <t>Validation rule</t>
  </si>
  <si>
    <t>Failure behaviour</t>
  </si>
  <si>
    <t>BATCH-001</t>
  </si>
  <si>
    <t>batch_id</t>
  </si>
  <si>
    <t>UUIDv7/ULID or equivalent unique identifier.</t>
  </si>
  <si>
    <t>Application idempotency and audit.</t>
  </si>
  <si>
    <t>Unique per device uploader attempt set; same logical retry reuses ID.</t>
  </si>
  <si>
    <t>Reject conflicting duplicate payload.</t>
  </si>
  <si>
    <t>BATCH-002</t>
  </si>
  <si>
    <t>specversion</t>
  </si>
  <si>
    <t>Envelope specification version.</t>
  </si>
  <si>
    <t>Contract routing.</t>
  </si>
  <si>
    <t>CloudEvents-style version plus Nessovo batch schema version.</t>
  </si>
  <si>
    <t>Reject unsupported major version.</t>
  </si>
  <si>
    <t>BATCH-003</t>
  </si>
  <si>
    <t>batch_schema_version</t>
  </si>
  <si>
    <t>Nessovo signed batch schema version.</t>
  </si>
  <si>
    <t>semver/integer</t>
  </si>
  <si>
    <t>Schema validation/evolution.</t>
  </si>
  <si>
    <t>Must exist in approved schema registry.</t>
  </si>
  <si>
    <t>Quarantine unknown version.</t>
  </si>
  <si>
    <t>BATCH-004</t>
  </si>
  <si>
    <t>Tenant scope.</t>
  </si>
  <si>
    <t>Tenant isolation.</t>
  </si>
  <si>
    <t>Must match device certificate and policy.</t>
  </si>
  <si>
    <t>Reject mismatch.</t>
  </si>
  <si>
    <t>BATCH-005</t>
  </si>
  <si>
    <t>device_id</t>
  </si>
  <si>
    <t>Registered managed device identifier.</t>
  </si>
  <si>
    <t>Device origin.</t>
  </si>
  <si>
    <t>Must be active and not revoked.</t>
  </si>
  <si>
    <t>Reject revoked/unknown device.</t>
  </si>
  <si>
    <t>BATCH-006</t>
  </si>
  <si>
    <t>agent_instance_id</t>
  </si>
  <si>
    <t>Specific installed agent instance.</t>
  </si>
  <si>
    <t>Re-enrolment/update tracking.</t>
  </si>
  <si>
    <t>Changes after reinstall/re-enrolment.</t>
  </si>
  <si>
    <t>Flag unexpected rollback.</t>
  </si>
  <si>
    <t>BATCH-007</t>
  </si>
  <si>
    <t>person_id_ref</t>
  </si>
  <si>
    <t>Internal person reference active for the session.</t>
  </si>
  <si>
    <t>string/ref</t>
  </si>
  <si>
    <t>Conditional</t>
  </si>
  <si>
    <t>Employee self-access/task context.</t>
  </si>
  <si>
    <t>Resolved through HumanOS IAM; no HR profile copied.</t>
  </si>
  <si>
    <t>Reject if required session binding missing.</t>
  </si>
  <si>
    <t>BATCH-008</t>
  </si>
  <si>
    <t>work_session_id</t>
  </si>
  <si>
    <t>Active work-session identifier.</t>
  </si>
  <si>
    <t>Required for work events</t>
  </si>
  <si>
    <t>Session scope.</t>
  </si>
  <si>
    <t>Must be valid for person/device/policy.</t>
  </si>
  <si>
    <t>Reject invalid session; health batches may omit.</t>
  </si>
  <si>
    <t>BATCH-009</t>
  </si>
  <si>
    <t>task_session_id</t>
  </si>
  <si>
    <t>Active task-session identifier.</t>
  </si>
  <si>
    <t>Task scope.</t>
  </si>
  <si>
    <t>Required for task-scoped events where policy demands.</t>
  </si>
  <si>
    <t>Store as null only for approved general/health events.</t>
  </si>
  <si>
    <t>BATCH-010</t>
  </si>
  <si>
    <t>task_contract_version</t>
  </si>
  <si>
    <t>Task Execution Contract version used by the agent.</t>
  </si>
  <si>
    <t>Later Task Assurance traceability.</t>
  </si>
  <si>
    <t>Must be approved/current when present.</t>
  </si>
  <si>
    <t>Flag stale version; do not silently rewrite.</t>
  </si>
  <si>
    <t>BATCH-011</t>
  </si>
  <si>
    <t>policy_id</t>
  </si>
  <si>
    <t>Applied signed policy identifier.</t>
  </si>
  <si>
    <t>Purpose and capture authority.</t>
  </si>
  <si>
    <t>Must match known policy bundle.</t>
  </si>
  <si>
    <t>Reject invalid/unknown policy.</t>
  </si>
  <si>
    <t>BATCH-012</t>
  </si>
  <si>
    <t>policy_version</t>
  </si>
  <si>
    <t>Applied policy version.</t>
  </si>
  <si>
    <t>string/integer</t>
  </si>
  <si>
    <t>Audit and compatibility.</t>
  </si>
  <si>
    <t>Within effective/expiry window at event time.</t>
  </si>
  <si>
    <t>Reject or quarantine policy inconsistency.</t>
  </si>
  <si>
    <t>BATCH-013</t>
  </si>
  <si>
    <t>sequence_start</t>
  </si>
  <si>
    <t>First local monotonic event sequence in batch.</t>
  </si>
  <si>
    <t>int64</t>
  </si>
  <si>
    <t>Ordering/gap detection.</t>
  </si>
  <si>
    <t>Greater than prior accepted sequence unless replayed known batch.</t>
  </si>
  <si>
    <t>Detect duplicate/gap/out-of-order.</t>
  </si>
  <si>
    <t>BATCH-014</t>
  </si>
  <si>
    <t>sequence_end</t>
  </si>
  <si>
    <t>Last local sequence in batch.</t>
  </si>
  <si>
    <t>Must cover event count and be ≥ start.</t>
  </si>
  <si>
    <t>Reject malformed range.</t>
  </si>
  <si>
    <t>BATCH-015</t>
  </si>
  <si>
    <t>event_count</t>
  </si>
  <si>
    <t>Number of event records.</t>
  </si>
  <si>
    <t>integer</t>
  </si>
  <si>
    <t>Integrity and quotas.</t>
  </si>
  <si>
    <t>Must equal decoded event count.</t>
  </si>
  <si>
    <t>BATCH-016</t>
  </si>
  <si>
    <t>created_at_device</t>
  </si>
  <si>
    <t>Device batch creation timestamp.</t>
  </si>
  <si>
    <t>RFC3339 date-time</t>
  </si>
  <si>
    <t>Latency/clock analysis.</t>
  </si>
  <si>
    <t>Store with server receive time and drift estimate.</t>
  </si>
  <si>
    <t>Do not trust as sole ordering source.</t>
  </si>
  <si>
    <t>BATCH-017</t>
  </si>
  <si>
    <t>device_clock_offset_ms</t>
  </si>
  <si>
    <t>Estimated device-to-server clock offset.</t>
  </si>
  <si>
    <t>Timeline confidence.</t>
  </si>
  <si>
    <t>Computed during heartbeat/sync.</t>
  </si>
  <si>
    <t>Flag excessive drift.</t>
  </si>
  <si>
    <t>BATCH-018</t>
  </si>
  <si>
    <t>compression</t>
  </si>
  <si>
    <t>Compression algorithm and version.</t>
  </si>
  <si>
    <t>enum</t>
  </si>
  <si>
    <t>Transport efficiency.</t>
  </si>
  <si>
    <t>zstd/gzip/none by approved profile.</t>
  </si>
  <si>
    <t>Reject unsupported/decompression bomb.</t>
  </si>
  <si>
    <t>BATCH-019</t>
  </si>
  <si>
    <t>content_encoding</t>
  </si>
  <si>
    <t>Serialization of event collection.</t>
  </si>
  <si>
    <t>Decoder selection.</t>
  </si>
  <si>
    <t>JSON/CBOR/Protobuf profile according to approved schema.</t>
  </si>
  <si>
    <t>Reject unsupported.</t>
  </si>
  <si>
    <t>BATCH-020</t>
  </si>
  <si>
    <t>events_digest</t>
  </si>
  <si>
    <t>Cryptographic digest of canonical event payload.</t>
  </si>
  <si>
    <t>hash string</t>
  </si>
  <si>
    <t>Integrity.</t>
  </si>
  <si>
    <t>SHA-256 or approved algorithm.</t>
  </si>
  <si>
    <t>BATCH-021</t>
  </si>
  <si>
    <t>previous_batch_digest</t>
  </si>
  <si>
    <t>Optional link to previous batch/hash chain.</t>
  </si>
  <si>
    <t>Recommended</t>
  </si>
  <si>
    <t>Deletion/reordering detection.</t>
  </si>
  <si>
    <t>Per device/session chain where feasible.</t>
  </si>
  <si>
    <t>Gap event if chain breaks.</t>
  </si>
  <si>
    <t>BATCH-022</t>
  </si>
  <si>
    <t>object_manifest</t>
  </si>
  <si>
    <t>References to separately uploaded evidence objects.</t>
  </si>
  <si>
    <t>array</t>
  </si>
  <si>
    <t>Content separation.</t>
  </si>
  <si>
    <t>Each object includes hash, size, class, retention and encryption metadata.</t>
  </si>
  <si>
    <t>Reject missing/extra object refs.</t>
  </si>
  <si>
    <t>BATCH-023</t>
  </si>
  <si>
    <t>signature_algorithm</t>
  </si>
  <si>
    <t>Signature algorithm/profile.</t>
  </si>
  <si>
    <t>Authenticity.</t>
  </si>
  <si>
    <t>Approved algorithm and key ID profile.</t>
  </si>
  <si>
    <t>Reject weak/unsupported.</t>
  </si>
  <si>
    <t>BATCH-024</t>
  </si>
  <si>
    <t>signing_key_id</t>
  </si>
  <si>
    <t>Device batch-signing key reference.</t>
  </si>
  <si>
    <t>Verification/rotation.</t>
  </si>
  <si>
    <t>Must be valid for device at batch time.</t>
  </si>
  <si>
    <t>Reject revoked key.</t>
  </si>
  <si>
    <t>BATCH-025</t>
  </si>
  <si>
    <t>Detached signature over canonical batch envelope/digest.</t>
  </si>
  <si>
    <t>bytes/string</t>
  </si>
  <si>
    <t>Origin/integrity.</t>
  </si>
  <si>
    <t>Verify before decompression/persistence where possible.</t>
  </si>
  <si>
    <t>Reject invalid.</t>
  </si>
  <si>
    <t>BATCH-026</t>
  </si>
  <si>
    <t>retry_count</t>
  </si>
  <si>
    <t>Agent-side logical retry count.</t>
  </si>
  <si>
    <t>Diagnostics.</t>
  </si>
  <si>
    <t>Does not change batch_id or content digest.</t>
  </si>
  <si>
    <t>Operational metadata only.</t>
  </si>
  <si>
    <t>BATCH-027</t>
  </si>
  <si>
    <t>agent_version</t>
  </si>
  <si>
    <t>Agent software version.</t>
  </si>
  <si>
    <t>Compatibility and incident response.</t>
  </si>
  <si>
    <t>Check minimum/blocked versions.</t>
  </si>
  <si>
    <t>Quarantine blocked versions.</t>
  </si>
  <si>
    <t>BATCH-028</t>
  </si>
  <si>
    <t>adapter_versions</t>
  </si>
  <si>
    <t>Versions of contributing adapters.</t>
  </si>
  <si>
    <t>map</t>
  </si>
  <si>
    <t>Provenance/schema debugging.</t>
  </si>
  <si>
    <t>No sensitive adapter config.</t>
  </si>
  <si>
    <t>Flag unsupported adapter.</t>
  </si>
  <si>
    <t>BATCH-029</t>
  </si>
  <si>
    <t>privacy_summary</t>
  </si>
  <si>
    <t>Counts of suppressed/redacted objects/events by reason.</t>
  </si>
  <si>
    <t>Required when applicable</t>
  </si>
  <si>
    <t>Privacy control audit.</t>
  </si>
  <si>
    <t>No suppressed content included.</t>
  </si>
  <si>
    <t>Audit/health use only.</t>
  </si>
  <si>
    <t>BATCH-030</t>
  </si>
  <si>
    <t>acknowledgement_contract</t>
  </si>
  <si>
    <t>Accepted/rejected status, accepted sequence, duplicate/gap details and retry directive.</t>
  </si>
  <si>
    <t>response object</t>
  </si>
  <si>
    <t>Safe delivery.</t>
  </si>
  <si>
    <t>Server returns deterministic reason codes and accepted object refs.</t>
  </si>
  <si>
    <t>Never return raw evidence content.</t>
  </si>
  <si>
    <t>Stage 4 — Kafka-Compatible Event Topics</t>
  </si>
  <si>
    <t>Topic catalogue for ingestion, evidence metadata, replay, retention, access and operational failure handling. Partition keys preserve per-device/session order where required.</t>
  </si>
  <si>
    <t>Topic</t>
  </si>
  <si>
    <t>Partition key</t>
  </si>
  <si>
    <t>Retention proposal</t>
  </si>
  <si>
    <t>Consumers</t>
  </si>
  <si>
    <t>Sensitive-data rule</t>
  </si>
  <si>
    <t>TOPIC-001</t>
  </si>
  <si>
    <t>wi.ingest.batch.accepted.v1</t>
  </si>
  <si>
    <t>Accepted batch metadata after signature/schema validation.</t>
  </si>
  <si>
    <t>tenant_id + device_id</t>
  </si>
  <si>
    <t>7–30 days</t>
  </si>
  <si>
    <t>Ingestion, audit, evidence persistors</t>
  </si>
  <si>
    <t>No raw object bytes; batch metadata/digests only.</t>
  </si>
  <si>
    <t>TOPIC-002</t>
  </si>
  <si>
    <t>wi.ingest.batch.rejected.v1</t>
  </si>
  <si>
    <t>Rejected/quarantined batch with reason code.</t>
  </si>
  <si>
    <t>30–90 days</t>
  </si>
  <si>
    <t>Security, support, audit</t>
  </si>
  <si>
    <t>No raw payload in general topic; restricted quarantine reference.</t>
  </si>
  <si>
    <t>TOPIC-003</t>
  </si>
  <si>
    <t>wi.activity.normalized.v1</t>
  </si>
  <si>
    <t>Canonical activity events.</t>
  </si>
  <si>
    <t>tenant_id + device_id/session_id</t>
  </si>
  <si>
    <t>30–90 days hot; replay policy</t>
  </si>
  <si>
    <t>Evidence, timeline, Stage 7</t>
  </si>
  <si>
    <t>Sensitive content via references only.</t>
  </si>
  <si>
    <t>TOPIC-004</t>
  </si>
  <si>
    <t>wi.visual.state.created.v1</t>
  </si>
  <si>
    <t>Visual-state metadata and object references.</t>
  </si>
  <si>
    <t>tenant_id + session_id</t>
  </si>
  <si>
    <t>Visual indexer, evidence store</t>
  </si>
  <si>
    <t>No screenshot bytes in Kafka.</t>
  </si>
  <si>
    <t>TOPIC-005</t>
  </si>
  <si>
    <t>wi.evidence.object.stored.v1</t>
  </si>
  <si>
    <t>Evidence object successfully stored and classified.</t>
  </si>
  <si>
    <t>tenant_id + object_id</t>
  </si>
  <si>
    <t>90 days</t>
  </si>
  <si>
    <t>Evidence, retention, audit</t>
  </si>
  <si>
    <t>Hash/classification/retention only.</t>
  </si>
  <si>
    <t>TOPIC-006</t>
  </si>
  <si>
    <t>wi.evidence.object.rejected.v1</t>
  </si>
  <si>
    <t>Evidence object rejected or quarantined.</t>
  </si>
  <si>
    <t>Security/support</t>
  </si>
  <si>
    <t>Restricted quarantine reference.</t>
  </si>
  <si>
    <t>TOPIC-007</t>
  </si>
  <si>
    <t>wi.artefact.registered.v1</t>
  </si>
  <si>
    <t>Source-system artefact reference registered.</t>
  </si>
  <si>
    <t>tenant_id + task_id</t>
  </si>
  <si>
    <t>12–24 months</t>
  </si>
  <si>
    <t>Task Assurance, Capability</t>
  </si>
  <si>
    <t>URI/hash/classification; avoid duplicate content.</t>
  </si>
  <si>
    <t>TOPIC-008</t>
  </si>
  <si>
    <t>wi.provenance.edge.created.v1</t>
  </si>
  <si>
    <t>Causal/provenance relation created.</t>
  </si>
  <si>
    <t>Stage 7 provenance graph</t>
  </si>
  <si>
    <t>No unsupported causal assertion; confidence/source included.</t>
  </si>
  <si>
    <t>TOPIC-009</t>
  </si>
  <si>
    <t>wi.telemetry.gap.detected.v1</t>
  </si>
  <si>
    <t>Sequence/permission/sensor/clock gap.</t>
  </si>
  <si>
    <t>Timeline, Stage 7, support</t>
  </si>
  <si>
    <t>Gap reduces completeness confidence.</t>
  </si>
  <si>
    <t>TOPIC-010</t>
  </si>
  <si>
    <t>wi.device.health.reported.v1</t>
  </si>
  <si>
    <t>Operational agent health.</t>
  </si>
  <si>
    <t>No raw evidence.</t>
  </si>
  <si>
    <t>TOPIC-011</t>
  </si>
  <si>
    <t>wi.retention.action.requested.v1</t>
  </si>
  <si>
    <t>TTL/delete/hold/archive action requested.</t>
  </si>
  <si>
    <t>tenant_id + object_id/record_id</t>
  </si>
  <si>
    <t>24 months audit</t>
  </si>
  <si>
    <t>Retention workers</t>
  </si>
  <si>
    <t>Purpose/legal-hold authority included.</t>
  </si>
  <si>
    <t>TOPIC-012</t>
  </si>
  <si>
    <t>wi.retention.action.completed.v1</t>
  </si>
  <si>
    <t>Retention or deletion completed.</t>
  </si>
  <si>
    <t>Audit/governance</t>
  </si>
  <si>
    <t>Outcome and verification evidence.</t>
  </si>
  <si>
    <t>TOPIC-013</t>
  </si>
  <si>
    <t>wi.access.grant.created.v1</t>
  </si>
  <si>
    <t>Purpose-limited evidence access grant issued.</t>
  </si>
  <si>
    <t>tenant_id + person/reviewer</t>
  </si>
  <si>
    <t>Employment/audit policy</t>
  </si>
  <si>
    <t>Access broker/audit</t>
  </si>
  <si>
    <t>No raw content; scope/time/reason only.</t>
  </si>
  <si>
    <t>TOPIC-014</t>
  </si>
  <si>
    <t>wi.access.object.viewed.v1</t>
  </si>
  <si>
    <t>Raw evidence object accessed.</t>
  </si>
  <si>
    <t>Who/why/when/subject/purpose code.</t>
  </si>
  <si>
    <t>TOPIC-015</t>
  </si>
  <si>
    <t>wi.schema.version.published.v1</t>
  </si>
  <si>
    <t>Schema version made available.</t>
  </si>
  <si>
    <t>schema_name</t>
  </si>
  <si>
    <t>Permanent</t>
  </si>
  <si>
    <t>Agent/control/services</t>
  </si>
  <si>
    <t>Compatibility metadata.</t>
  </si>
  <si>
    <t>TOPIC-016</t>
  </si>
  <si>
    <t>wi.deadletter.ingestion.v1</t>
  </si>
  <si>
    <t>Operational dead-letter event for unrecoverable processing.</t>
  </si>
  <si>
    <t>tenant_id + source topic</t>
  </si>
  <si>
    <t>Data operations</t>
  </si>
  <si>
    <t>No raw evidence; reference to restricted record.</t>
  </si>
  <si>
    <t>Stage 4 — Evidence Storage Model</t>
  </si>
  <si>
    <t>Logical storage design separating event metadata, evidence objects, artefacts, provenance, replay, retention and access. PostgreSQL remains the initial metadata system of record; S3-compatible object storage holds encrypted content.</t>
  </si>
  <si>
    <t>Entity / store</t>
  </si>
  <si>
    <t>Storage type</t>
  </si>
  <si>
    <t>Integrity / uniqueness</t>
  </si>
  <si>
    <t>Partition / physical design</t>
  </si>
  <si>
    <t>Access rule</t>
  </si>
  <si>
    <t>STORE-001</t>
  </si>
  <si>
    <t>event_batches</t>
  </si>
  <si>
    <t>PostgreSQL table</t>
  </si>
  <si>
    <t>One row per logical uploaded batch and acceptance/rejection state.</t>
  </si>
  <si>
    <t>batch_id PK; tenant_id; device_id; agent_instance_id; work_session_id; policy_id/version; sequence_start/end; digest; signature key; status; received_at</t>
  </si>
  <si>
    <t>Unique tenant_id+device_id+batch_id; unique accepted sequence range overlap check.</t>
  </si>
  <si>
    <t>Range partition by received_at monthly after scale validation; tenant column on every partition.</t>
  </si>
  <si>
    <t>Metadata retention 12–24 months proposed; rejected batch metadata 90 days.</t>
  </si>
  <si>
    <t>RLS/policy + service roles; raw payload not stored here.</t>
  </si>
  <si>
    <t>STORE-002</t>
  </si>
  <si>
    <t>activity_events</t>
  </si>
  <si>
    <t>PostgreSQL partitioned table</t>
  </si>
  <si>
    <t>Canonical normalised device/tool activity metadata.</t>
  </si>
  <si>
    <t>event_id PK; batch_id; tenant/device/person/session/task refs; event_type; event_time; ingest_time; local_sequence; actor_origin; payload_ref; privacy_class</t>
  </si>
  <si>
    <t>Unique tenant_id+device_id+event_id and tenant_id+device_id+local_sequence.</t>
  </si>
  <si>
    <t>Range partition by event_time; optional hash subpartition by tenant only after benchmark.</t>
  </si>
  <si>
    <t>Raw metadata 30–90 days hot; derived links longer by purpose.</t>
  </si>
  <si>
    <t>RLS; content references only; immutable append except correction metadata.</t>
  </si>
  <si>
    <t>STORE-003</t>
  </si>
  <si>
    <t>event_payloads</t>
  </si>
  <si>
    <t>Object/reference model</t>
  </si>
  <si>
    <t>Optional encrypted payload object for larger or sensitive event content.</t>
  </si>
  <si>
    <t>object_id; content_hash; media_type; schema_version; encryption_key_ref; size; retention_class</t>
  </si>
  <si>
    <t>Hash and manifest match required.</t>
  </si>
  <si>
    <t>Object store prefix by region/tenant/date/class.</t>
  </si>
  <si>
    <t>Short purpose-based TTL.</t>
  </si>
  <si>
    <t>Access Broker only; never generic SQL query.</t>
  </si>
  <si>
    <t>STORE-004</t>
  </si>
  <si>
    <t>visual_states</t>
  </si>
  <si>
    <t>Visual-state metadata linking screenshot object, changed regions and UI/OCR references.</t>
  </si>
  <si>
    <t>visual_state_id; event_id; screenshot_object_id; previous_state_id; app/window/display; changed_regions_json; ui_tree_ref; ocr_ref; hash; redaction_status</t>
  </si>
  <si>
    <t>Unique visual_state_id; object refs must exist/accepted.</t>
  </si>
  <si>
    <t>Range partition by event_time.</t>
  </si>
  <si>
    <t>7–30 day raw visual state proposal; derived metadata as justified.</t>
  </si>
  <si>
    <t>Employee self-access; reviewer access by purpose.</t>
  </si>
  <si>
    <t>STORE-005</t>
  </si>
  <si>
    <t>evidence_objects</t>
  </si>
  <si>
    <t>PostgreSQL table + S3-compatible object</t>
  </si>
  <si>
    <t>Authoritative metadata for each stored evidence object.</t>
  </si>
  <si>
    <t>object_id; tenant_id; bucket/key/version; hash; size; content_class; encryption; retention; legal_hold; redaction_lineage; created_at</t>
  </si>
  <si>
    <t>Unique tenant+object_id and tenant+hash+classification+version where dedupe allowed.</t>
  </si>
  <si>
    <t>Metadata partition by created_at; objects region/tenant/class prefixes.</t>
  </si>
  <si>
    <t>Per policy/class; legal hold overrides TTL.</t>
  </si>
  <si>
    <t>Object bytes via signed URL/streaming broker only.</t>
  </si>
  <si>
    <t>STORE-006</t>
  </si>
  <si>
    <t>evidence_object_versions</t>
  </si>
  <si>
    <t>Version history for redaction, correction, derived thumbnail or legal-hold changes.</t>
  </si>
  <si>
    <t>version_id; object_id; parent_version; purpose; transform; hash; created_at; superseded_at</t>
  </si>
  <si>
    <t>Immutable versions.</t>
  </si>
  <si>
    <t>Partition by created_at if needed.</t>
  </si>
  <si>
    <t>Same or shorter than parent unless legal purpose.</t>
  </si>
  <si>
    <t>No overwrite of prior evidence; new version for corrected/redacted derivative.</t>
  </si>
  <si>
    <t>STORE-007</t>
  </si>
  <si>
    <t>References to Git commits, files, tests, builds, PRs, documents and domain-system outcomes.</t>
  </si>
  <si>
    <t>artefact_id; tenant/task/person refs; type; source_system; URI; hash; status; classification; actor/provenance refs</t>
  </si>
  <si>
    <t>Source-system ID/hash uniqueness.</t>
  </si>
  <si>
    <t>Partition by created_at/task domain as scale requires.</t>
  </si>
  <si>
    <t>Project/source-system retention.</t>
  </si>
  <si>
    <t>Prefer reference; content access governed by source system.</t>
  </si>
  <si>
    <t>STORE-008</t>
  </si>
  <si>
    <t>provenance_edges</t>
  </si>
  <si>
    <t>PostgreSQL relational edge table</t>
  </si>
  <si>
    <t>Causal or attribution link between events, actors, processes and artefacts.</t>
  </si>
  <si>
    <t>edge_id; source_type/id; relationship; target_type/id; confidence; evidence_refs; created_by_rule/model; version</t>
  </si>
  <si>
    <t>Unique deterministic edge key where applicable.</t>
  </si>
  <si>
    <t>Range partition by created_at; indexes on source/target.</t>
  </si>
  <si>
    <t>12–24 months proposed for reviewed edges.</t>
  </si>
  <si>
    <t>Model-derived edges flagged and challengeable.</t>
  </si>
  <si>
    <t>STORE-009</t>
  </si>
  <si>
    <t>telemetry_gaps</t>
  </si>
  <si>
    <t>Known missing, delayed or unreliable telemetry intervals.</t>
  </si>
  <si>
    <t>gap_id; tenant/device/session; start/end; gap_type; affected_sensors; cause; detected_at; resolved_at; confidence_impact</t>
  </si>
  <si>
    <t>No overlapping identical unresolved gap.</t>
  </si>
  <si>
    <t>Partition by start_at.</t>
  </si>
  <si>
    <t>At least as long as affected assessment records.</t>
  </si>
  <si>
    <t>Visible to employee/reviewer; reduces timeline confidence.</t>
  </si>
  <si>
    <t>STORE-010</t>
  </si>
  <si>
    <t>replay_checkpoints</t>
  </si>
  <si>
    <t>Materialised reconstruction progress and consumer replay state.</t>
  </si>
  <si>
    <t>checkpoint_id; consumer/read_model; tenant/device/session; sequence; event_time; schema_version; built_at</t>
  </si>
  <si>
    <t>Unique per read model/session/version.</t>
  </si>
  <si>
    <t>Partition by built_at/read model.</t>
  </si>
  <si>
    <t>Operational retention.</t>
  </si>
  <si>
    <t>Service-only access.</t>
  </si>
  <si>
    <t>STORE-011</t>
  </si>
  <si>
    <t>retention_records</t>
  </si>
  <si>
    <t>Purpose/TTL/delete/hold state for every evidence class/object/derived record.</t>
  </si>
  <si>
    <t>record_id; subject_type/id; policy_id; retention_class; expires_at; legal_hold; deletion_status; last_action</t>
  </si>
  <si>
    <t>One active record per subject/purpose.</t>
  </si>
  <si>
    <t>Partition by expires_at.</t>
  </si>
  <si>
    <t>Audit retention longer than raw content.</t>
  </si>
  <si>
    <t>Governance/retention service only.</t>
  </si>
  <si>
    <t>STORE-012</t>
  </si>
  <si>
    <t>access_grants</t>
  </si>
  <si>
    <t>Purpose-limited, time-bounded grant to view metadata/raw objects.</t>
  </si>
  <si>
    <t>grant_id; tenant; grantee; subject_person; task/project; evidence_scope; purpose_code; approved_by; starts/expires; status</t>
  </si>
  <si>
    <t>No overlapping broad grant without approval.</t>
  </si>
  <si>
    <t>Partition by created_at/expiry.</t>
  </si>
  <si>
    <t>Employment/audit policy.</t>
  </si>
  <si>
    <t>RLS plus HumanOS policy; default deny.</t>
  </si>
  <si>
    <t>STORE-013</t>
  </si>
  <si>
    <t>evidence_access_log</t>
  </si>
  <si>
    <t>Append-only audit</t>
  </si>
  <si>
    <t>Records every raw evidence request/view/export and decision.</t>
  </si>
  <si>
    <t>access_event_id; grant_id; user/service; subject; object/event; purpose; decision; timestamp; IP/device; reason</t>
  </si>
  <si>
    <t>Append only; correlation ID required.</t>
  </si>
  <si>
    <t>Audit platform partitioning.</t>
  </si>
  <si>
    <t>Longer audit retention.</t>
  </si>
  <si>
    <t>Restricted governance access.</t>
  </si>
  <si>
    <t>STORE-014</t>
  </si>
  <si>
    <t>schema_versions</t>
  </si>
  <si>
    <t>Registry metadata</t>
  </si>
  <si>
    <t>Schema name/version/compatibility/status and generated-client lineage.</t>
  </si>
  <si>
    <t>schema_name; version; format; digest; compatibility_mode; status; published_at</t>
  </si>
  <si>
    <t>Unique schema+version.</t>
  </si>
  <si>
    <t>Registry-managed.</t>
  </si>
  <si>
    <t>Permanent while data exists.</t>
  </si>
  <si>
    <t>Schema admins only.</t>
  </si>
  <si>
    <t>STORE-015</t>
  </si>
  <si>
    <t>quarantine_records</t>
  </si>
  <si>
    <t>Restricted metadata + object area</t>
  </si>
  <si>
    <t>Suspicious/malformed batches or objects pending security/data review.</t>
  </si>
  <si>
    <t>quarantine_id; source; reason; restricted_object_ref; created_at; owner; resolution</t>
  </si>
  <si>
    <t>Restricted references only.</t>
  </si>
  <si>
    <t>Separate restricted partition/bucket.</t>
  </si>
  <si>
    <t>Short incident-policy TTL or legal hold.</t>
  </si>
  <si>
    <t>Security responders only.</t>
  </si>
  <si>
    <t>STORE-016</t>
  </si>
  <si>
    <t>object prefix model</t>
  </si>
  <si>
    <t>S3-compatible namespace</t>
  </si>
  <si>
    <t>Region/tenant/data-class/year/month/object-id structure.</t>
  </si>
  <si>
    <t>region/{tenant}/{data_class}/{yyyy}/{mm}/{object_id}/{version}</t>
  </si>
  <si>
    <t>No person names or task titles in object keys.</t>
  </si>
  <si>
    <t>Regional buckets with versioning.</t>
  </si>
  <si>
    <t>Lifecycle per class; Object Lock only when legally justified.</t>
  </si>
  <si>
    <t>Bucket policy + Access Broker.</t>
  </si>
  <si>
    <t>STORE-017</t>
  </si>
  <si>
    <t>encryption model</t>
  </si>
  <si>
    <t>KMS/HSM envelope encryption</t>
  </si>
  <si>
    <t>Tenant-scoped key hierarchy with object/session data keys.</t>
  </si>
  <si>
    <t>KMS key ref; encrypted data key; algorithm; rotation version</t>
  </si>
  <si>
    <t>Keys never stored plaintext; rotation metadata retained.</t>
  </si>
  <si>
    <t>Region/tenant key scope.</t>
  </si>
  <si>
    <t>Keys retained only as required to decrypt permitted evidence.</t>
  </si>
  <si>
    <t>Secrets/KMS service only.</t>
  </si>
  <si>
    <t>STORE-018</t>
  </si>
  <si>
    <t>search/index model</t>
  </si>
  <si>
    <t>PostgreSQL indexes + optional search service</t>
  </si>
  <si>
    <t>Search approved metadata and derived summaries without copying raw content.</t>
  </si>
  <si>
    <t>BTREE/GIN/trigram; optional OpenSearch/pgvector later</t>
  </si>
  <si>
    <t>Index only approved attributes; no raw keystroke/screenshot embeddings by default.</t>
  </si>
  <si>
    <t>Tenant/index segregation.</t>
  </si>
  <si>
    <t>Aligned to source retention.</t>
  </si>
  <si>
    <t>Policy-filtered queries.</t>
  </si>
  <si>
    <t>Stage 4 — Ingestion, Evidence, Replay and Access APIs</t>
  </si>
  <si>
    <t>Java/Spring APIs for signed batch ingestion, evidence object intake, replay/timeline, access grants, corrections, retention and quarantine.</t>
  </si>
  <si>
    <t>Endpoint</t>
  </si>
  <si>
    <t>Caller</t>
  </si>
  <si>
    <t>S4-API-001</t>
  </si>
  <si>
    <t>POST /wi/v1/ingest/batches</t>
  </si>
  <si>
    <t>Submit signed metadata/event batch.</t>
  </si>
  <si>
    <t>Device Agent</t>
  </si>
  <si>
    <t>SignedBatchEnvelope</t>
  </si>
  <si>
    <t>202 accepted + deterministic receipt; 409 duplicate-conflict; 4xx rejection</t>
  </si>
  <si>
    <t>mTLS; device cert; size/rate limit; signature before processing.</t>
  </si>
  <si>
    <t>S4-API-002</t>
  </si>
  <si>
    <t>GET /wi/v1/ingest/batches/{batchId}/receipt</t>
  </si>
  <si>
    <t>Retrieve acceptance/rejection receipt.</t>
  </si>
  <si>
    <t>Device Agent/Support</t>
  </si>
  <si>
    <t>batchId + device context</t>
  </si>
  <si>
    <t>BatchReceipt</t>
  </si>
  <si>
    <t>mTLS/device scope; no raw payload.</t>
  </si>
  <si>
    <t>S4-API-003</t>
  </si>
  <si>
    <t>POST /wi/v1/evidence/objects/initiate</t>
  </si>
  <si>
    <t>Create approved object-upload session.</t>
  </si>
  <si>
    <t>Evidence Object Gateway</t>
  </si>
  <si>
    <t>ObjectManifest</t>
  </si>
  <si>
    <t>Upload session/pre-signed target</t>
  </si>
  <si>
    <t>Policy/class/retention/hash validated first.</t>
  </si>
  <si>
    <t>S4-API-004</t>
  </si>
  <si>
    <t>POST /wi/v1/evidence/objects/{objectId}/complete</t>
  </si>
  <si>
    <t>Confirm uploaded object and verify hash/metadata.</t>
  </si>
  <si>
    <t>Object completion proof</t>
  </si>
  <si>
    <t>Stored/rejected status</t>
  </si>
  <si>
    <t>Server-side checksum/classification validation.</t>
  </si>
  <si>
    <t>S4-API-005</t>
  </si>
  <si>
    <t>GET /wi/v1/timelines/sessions/{sessionId}</t>
  </si>
  <si>
    <t>Retrieve policy-filtered session timeline.</t>
  </si>
  <si>
    <t>Employee/Reviewer/Stage 7</t>
  </si>
  <si>
    <t>sessionId, cursor, filters</t>
  </si>
  <si>
    <t>Ordered events/episodes/gaps/refs</t>
  </si>
  <si>
    <t>Employee self-access or purpose-limited grant.</t>
  </si>
  <si>
    <t>S4-API-006</t>
  </si>
  <si>
    <t>GET /wi/v1/timelines/tasks/{taskId}</t>
  </si>
  <si>
    <t>Retrieve task-scoped evidence timeline.</t>
  </si>
  <si>
    <t>taskId, contract version, filters</t>
  </si>
  <si>
    <t>Task timeline and gap indicators</t>
  </si>
  <si>
    <t>Task scope required; raw objects not embedded.</t>
  </si>
  <si>
    <t>S4-API-007</t>
  </si>
  <si>
    <t>GET /wi/v1/evidence/events/{eventId}</t>
  </si>
  <si>
    <t>Get event metadata and evidence references.</t>
  </si>
  <si>
    <t>Employee/Reviewer/Services</t>
  </si>
  <si>
    <t>eventId</t>
  </si>
  <si>
    <t>Event metadata</t>
  </si>
  <si>
    <t>Policy checks and evidence classification.</t>
  </si>
  <si>
    <t>S4-API-008</t>
  </si>
  <si>
    <t>GET /wi/v1/evidence/objects/{objectId}/access</t>
  </si>
  <si>
    <t>Request time-limited raw evidence access.</t>
  </si>
  <si>
    <t>Employee/Reviewer</t>
  </si>
  <si>
    <t>objectId, purpose code, review/case ID</t>
  </si>
  <si>
    <t>Signed URL/stream or deny</t>
  </si>
  <si>
    <t>Default deny; audit every decision and view.</t>
  </si>
  <si>
    <t>S4-API-009</t>
  </si>
  <si>
    <t>POST /wi/v1/access-grants</t>
  </si>
  <si>
    <t>Create scoped evidence access grant.</t>
  </si>
  <si>
    <t>Governance/Workflow</t>
  </si>
  <si>
    <t>GrantRequest</t>
  </si>
  <si>
    <t>Grant record</t>
  </si>
  <si>
    <t>HumanOS policy and approval workflow.</t>
  </si>
  <si>
    <t>S4-API-010</t>
  </si>
  <si>
    <t>DELETE /wi/v1/access-grants/{grantId}</t>
  </si>
  <si>
    <t>Revoke access grant.</t>
  </si>
  <si>
    <t>grantId + reason</t>
  </si>
  <si>
    <t>Revocation status</t>
  </si>
  <si>
    <t>Immediate revocation and audit.</t>
  </si>
  <si>
    <t>S4-API-011</t>
  </si>
  <si>
    <t>POST /wi/v1/retention/actions</t>
  </si>
  <si>
    <t>Request delete/hold/release/archive action.</t>
  </si>
  <si>
    <t>DPO/Governance/Workflow</t>
  </si>
  <si>
    <t>RetentionActionRequest</t>
  </si>
  <si>
    <t>Action workflow/status</t>
  </si>
  <si>
    <t>Authority and policy purpose required.</t>
  </si>
  <si>
    <t>S4-API-012</t>
  </si>
  <si>
    <t>GET /wi/v1/retention/{subjectType}/{subjectId}</t>
  </si>
  <si>
    <t>Retrieve retention/hold state.</t>
  </si>
  <si>
    <t>Employee/Governance/Services</t>
  </si>
  <si>
    <t>Subject ref</t>
  </si>
  <si>
    <t>Retention record</t>
  </si>
  <si>
    <t>Policy-filtered; employee gets own applicable state.</t>
  </si>
  <si>
    <t>S4-API-013</t>
  </si>
  <si>
    <t>POST /wi/v1/replay/jobs</t>
  </si>
  <si>
    <t>Start deterministic replay/read-model rebuild.</t>
  </si>
  <si>
    <t>Data Operations</t>
  </si>
  <si>
    <t>ReplayJobRequest</t>
  </si>
  <si>
    <t>Job ID/status</t>
  </si>
  <si>
    <t>Restricted service/admin access; immutable source events.</t>
  </si>
  <si>
    <t>S4-API-014</t>
  </si>
  <si>
    <t>GET /wi/v1/replay/jobs/{jobId}</t>
  </si>
  <si>
    <t>Get replay job state and discrepancies.</t>
  </si>
  <si>
    <t>jobId</t>
  </si>
  <si>
    <t>Replay result/gap report</t>
  </si>
  <si>
    <t>No raw evidence in logs.</t>
  </si>
  <si>
    <t>S4-API-015</t>
  </si>
  <si>
    <t>POST /wi/v1/corrections/event-context</t>
  </si>
  <si>
    <t>Record employee/reviewer correction to task/context metadata without deleting original.</t>
  </si>
  <si>
    <t>Employee/Governance</t>
  </si>
  <si>
    <t>CorrectionRequest + evidence/reason</t>
  </si>
  <si>
    <t>Correction version</t>
  </si>
  <si>
    <t>Preserve original and review lineage.</t>
  </si>
  <si>
    <t>S4-API-016</t>
  </si>
  <si>
    <t>GET /wi/v1/schemas/{name}/{version}</t>
  </si>
  <si>
    <t>Fetch approved event schema.</t>
  </si>
  <si>
    <t>Agent/Services</t>
  </si>
  <si>
    <t>Schema Registry Gateway</t>
  </si>
  <si>
    <t>schema name/version</t>
  </si>
  <si>
    <t>Schema document/digest</t>
  </si>
  <si>
    <t>Public to authenticated platform components; signed/digested.</t>
  </si>
  <si>
    <t>S4-API-017</t>
  </si>
  <si>
    <t>POST /wi/v1/quarantine/{id}/resolve</t>
  </si>
  <si>
    <t>Resolve quarantined batch/object.</t>
  </si>
  <si>
    <t>Security/Data Responder</t>
  </si>
  <si>
    <t>Quarantine Service</t>
  </si>
  <si>
    <t>Resolution reason/action</t>
  </si>
  <si>
    <t>Resolved status</t>
  </si>
  <si>
    <t>Restricted role and audit.</t>
  </si>
  <si>
    <t>S4-API-018</t>
  </si>
  <si>
    <t>GET /wi/v1/evidence/completeness/{sessionId}</t>
  </si>
  <si>
    <t>Return known telemetry gaps and completeness indicators.</t>
  </si>
  <si>
    <t>sessionId</t>
  </si>
  <si>
    <t>Completeness summary</t>
  </si>
  <si>
    <t>No performance conclusion; evidence-quality only.</t>
  </si>
  <si>
    <t>Stage 4 — Replay and Timeline Semantics</t>
  </si>
  <si>
    <t>Deterministic rules for ordering, duplicates, late events, gaps, corrections, schema migration and evidence completeness.</t>
  </si>
  <si>
    <t>Concern</t>
  </si>
  <si>
    <t>Failure / guardrail</t>
  </si>
  <si>
    <t>REPLAY-001</t>
  </si>
  <si>
    <t>Primary order</t>
  </si>
  <si>
    <t>Device-local monotonic sequence within device/session.</t>
  </si>
  <si>
    <t>Provides strongest source ordering for endpoint events.</t>
  </si>
  <si>
    <t>If sequence missing or duplicated, create gap/quality marker.</t>
  </si>
  <si>
    <t>REPLAY-002</t>
  </si>
  <si>
    <t>Secondary order</t>
  </si>
  <si>
    <t>Event timestamp adjusted by known device clock offset.</t>
  </si>
  <si>
    <t>Supports cross-device/tool correlation.</t>
  </si>
  <si>
    <t>Never overrides contradictory local sequence silently.</t>
  </si>
  <si>
    <t>REPLAY-003</t>
  </si>
  <si>
    <t>Ingestion time</t>
  </si>
  <si>
    <t>Server receive/persist time is retained separately.</t>
  </si>
  <si>
    <t>Measures latency and supports incident analysis.</t>
  </si>
  <si>
    <t>Not treated as event occurrence time.</t>
  </si>
  <si>
    <t>REPLAY-004</t>
  </si>
  <si>
    <t>Kafka ordering</t>
  </si>
  <si>
    <t>Order is guaranteed only within a partition; partition by tenant+device or session key for ordered streams.</t>
  </si>
  <si>
    <t>Preserves producer order for relevant scope.</t>
  </si>
  <si>
    <t>Cross-partition total order is reconstructed later.</t>
  </si>
  <si>
    <t>REPLAY-005</t>
  </si>
  <si>
    <t>Delivery semantics</t>
  </si>
  <si>
    <t>Endpoint and pipeline are at-least-once; idempotency removes duplicates.</t>
  </si>
  <si>
    <t>Avoids false exactly-once claims across DB/object/Kafka boundaries.</t>
  </si>
  <si>
    <t>Duplicate IDs with differing digests are quarantined.</t>
  </si>
  <si>
    <t>REPLAY-006</t>
  </si>
  <si>
    <t>Kafka producer</t>
  </si>
  <si>
    <t>Enable idempotent producer configuration for internal publication.</t>
  </si>
  <si>
    <t>Reduces duplicates/reordering under producer retries.</t>
  </si>
  <si>
    <t>Application idempotency remains required.</t>
  </si>
  <si>
    <t>REPLAY-007</t>
  </si>
  <si>
    <t>Transactional read-process-write</t>
  </si>
  <si>
    <t>Use Kafka/Spring transactions only for bounded Kafka read→process→write flows where justified.</t>
  </si>
  <si>
    <t>Can provide exactly-once semantics within Kafka transactional scope.</t>
  </si>
  <si>
    <t>Does not cover object storage or external DB without outbox/idempotency.</t>
  </si>
  <si>
    <t>REPLAY-008</t>
  </si>
  <si>
    <t>Database publication</t>
  </si>
  <si>
    <t>Use transactional outbox/CDC or idempotent consumer pattern for database-to-event consistency.</t>
  </si>
  <si>
    <t>Avoid dual-write inconsistency.</t>
  </si>
  <si>
    <t>Pattern chosen per service/transaction boundary.</t>
  </si>
  <si>
    <t>REPLAY-009</t>
  </si>
  <si>
    <t>Late events</t>
  </si>
  <si>
    <t>Accept within configured lateness window; update read models and mark assessment versions stale.</t>
  </si>
  <si>
    <t>Supports offline upload and delayed adapters.</t>
  </si>
  <si>
    <t>Never rewrite immutable source event; create correction/read-model version.</t>
  </si>
  <si>
    <t>REPLAY-010</t>
  </si>
  <si>
    <t>Very late events</t>
  </si>
  <si>
    <t>Store as accepted late evidence if policy/retention allows; trigger review rather than automatic assessment change.</t>
  </si>
  <si>
    <t>Prevents hidden changes to historical employment conclusions.</t>
  </si>
  <si>
    <t>Human review required if material.</t>
  </si>
  <si>
    <t>REPLAY-011</t>
  </si>
  <si>
    <t>Sequence gaps</t>
  </si>
  <si>
    <t>Create telemetry_gap record and timeline marker when expected sequence absent.</t>
  </si>
  <si>
    <t>Makes incompleteness explicit.</t>
  </si>
  <si>
    <t>Stage 7 confidence must be reduced.</t>
  </si>
  <si>
    <t>REPLAY-012</t>
  </si>
  <si>
    <t>Sensor gaps</t>
  </si>
  <si>
    <t>Represent permission loss, adapter crash or excluded state separately from network gaps.</t>
  </si>
  <si>
    <t>Explains why evidence is absent.</t>
  </si>
  <si>
    <t>Do not infer inactivity from missing sensor.</t>
  </si>
  <si>
    <t>REPLAY-013</t>
  </si>
  <si>
    <t>Duplicate same digest</t>
  </si>
  <si>
    <t>Return existing receipt and do not repersist.</t>
  </si>
  <si>
    <t>Safe retry.</t>
  </si>
  <si>
    <t>Audit duplicate retry count only.</t>
  </si>
  <si>
    <t>REPLAY-014</t>
  </si>
  <si>
    <t>Duplicate conflicting digest</t>
  </si>
  <si>
    <t>Quarantine and alert security/data operations.</t>
  </si>
  <si>
    <t>Potential corruption or spoofing.</t>
  </si>
  <si>
    <t>Never choose one silently.</t>
  </si>
  <si>
    <t>REPLAY-015</t>
  </si>
  <si>
    <t>Corrections</t>
  </si>
  <si>
    <t>Employee/reviewer corrections create versioned contextual overlays.</t>
  </si>
  <si>
    <t>Preserves original fact and challenge history.</t>
  </si>
  <si>
    <t>Reports show current corrected context plus lineage.</t>
  </si>
  <si>
    <t>REPLAY-016</t>
  </si>
  <si>
    <t>Schema migration</t>
  </si>
  <si>
    <t>Replay uses original schema plus deterministic migration functions to canonical version.</t>
  </si>
  <si>
    <t>Supports historical rebuild.</t>
  </si>
  <si>
    <t>Migration version and checksum recorded.</t>
  </si>
  <si>
    <t>REPLAY-017</t>
  </si>
  <si>
    <t>Read-model versioning</t>
  </si>
  <si>
    <t>Timeline/provenance/summary read models have explicit build version.</t>
  </si>
  <si>
    <t>Allows model/rule changes without altering source evidence.</t>
  </si>
  <si>
    <t>Reports cite build/evaluator version.</t>
  </si>
  <si>
    <t>REPLAY-018</t>
  </si>
  <si>
    <t>Completeness score</t>
  </si>
  <si>
    <t>Derived evidence-quality indicator from known gaps, sensor coverage and rejected records.</t>
  </si>
  <si>
    <t>Helps reviewers understand limitations.</t>
  </si>
  <si>
    <t>Not a worker productivity score.</t>
  </si>
  <si>
    <t>REPLAY-019</t>
  </si>
  <si>
    <t>Replay scope</t>
  </si>
  <si>
    <t>Rebuild by tenant, device, session, task or time range with rate limits.</t>
  </si>
  <si>
    <t>Supports correction and incident recovery.</t>
  </si>
  <si>
    <t>Restricted operations and audit required.</t>
  </si>
  <si>
    <t>REPLAY-020</t>
  </si>
  <si>
    <t>Deletion impact</t>
  </si>
  <si>
    <t>Retention deletion removes content/metadata according to policy; replay surfaces tombstone/unavailable state.</t>
  </si>
  <si>
    <t>Prevents recreation from derived caches after deletion.</t>
  </si>
  <si>
    <t>All read models/search indexes must process deletion event.</t>
  </si>
  <si>
    <t>Stage 4 — Retention and Access Controls</t>
  </si>
  <si>
    <t>Policy baseline for evidence classification, employee/manager/reviewer access, short raw retention, legal hold, deletion propagation and operational-telemetry separation.</t>
  </si>
  <si>
    <t>Implementation / rationale</t>
  </si>
  <si>
    <t>RA-001</t>
  </si>
  <si>
    <t>Data classification</t>
  </si>
  <si>
    <t>Every event/object is classified before storage: operational metadata, task metadata, source code, visual evidence, text delta, authentication/secret, personal/sensitive, derived inference.</t>
  </si>
  <si>
    <t>Classification determines storage, access, retention and processing.</t>
  </si>
  <si>
    <t>DPO/CISO/Data</t>
  </si>
  <si>
    <t>Stage 0 Purpose Policy Matrix</t>
  </si>
  <si>
    <t>RA-002</t>
  </si>
  <si>
    <t>Default deny access</t>
  </si>
  <si>
    <t>No user/service can read evidence rows or objects without an explicit role/policy decision.</t>
  </si>
  <si>
    <t>PostgreSQL RLS/default-deny plus HumanOS policy.</t>
  </si>
  <si>
    <t>PostgreSQL RLS</t>
  </si>
  <si>
    <t>RA-003</t>
  </si>
  <si>
    <t>Employee self-access</t>
  </si>
  <si>
    <t>Employee can view material evidence and corrections about their own approved work sessions.</t>
  </si>
  <si>
    <t>Self-access excludes other people/customer secrets where law/policy requires masking.</t>
  </si>
  <si>
    <t>Stage 0 employee rights</t>
  </si>
  <si>
    <t>RA-004</t>
  </si>
  <si>
    <t>Manager summary default</t>
  </si>
  <si>
    <t>Managers receive task/quality/blocker summaries, not raw screenshots/keystrokes by default.</t>
  </si>
  <si>
    <t>Raw drill-down requires purpose, task scope, reason and audit.</t>
  </si>
  <si>
    <t>Stage 0 governance</t>
  </si>
  <si>
    <t>RA-005</t>
  </si>
  <si>
    <t>Reviewer grant</t>
  </si>
  <si>
    <t>Technical/domain reviewer can access task-scoped evidence for a defined review case and period.</t>
  </si>
  <si>
    <t>Access expires automatically and is logged.</t>
  </si>
  <si>
    <t>RA-006</t>
  </si>
  <si>
    <t>Security incident access</t>
  </si>
  <si>
    <t>Security responders may receive restricted evidence under incident workflow.</t>
  </si>
  <si>
    <t>Separate legal/policy purpose; not general performance use.</t>
  </si>
  <si>
    <t>RA-007</t>
  </si>
  <si>
    <t>Purpose codes</t>
  </si>
  <si>
    <t>All raw evidence access uses enumerated purpose codes such as employee-self, task-review, dispute-review, security-incident, legal-hold.</t>
  </si>
  <si>
    <t>Free-text explanation supplements but does not replace code.</t>
  </si>
  <si>
    <t>Governance/Audit</t>
  </si>
  <si>
    <t>RA-008</t>
  </si>
  <si>
    <t>Time-limited grants</t>
  </si>
  <si>
    <t>Raw access grants have start/end time and automatic revocation.</t>
  </si>
  <si>
    <t>Prevents permanent broad access.</t>
  </si>
  <si>
    <t>RA-009</t>
  </si>
  <si>
    <t>Task/project scope</t>
  </si>
  <si>
    <t>Manager/reviewer grants specify task/project/person/evidence classes.</t>
  </si>
  <si>
    <t>No team-wide raw evidence browsing.</t>
  </si>
  <si>
    <t>RA-010</t>
  </si>
  <si>
    <t>Raw event metadata retention</t>
  </si>
  <si>
    <t>Planning default 30–90 days, adjusted by purpose and pilot approval.</t>
  </si>
  <si>
    <t>Enough for timeline/debugging with limited concentration.</t>
  </si>
  <si>
    <t>DPO/Data</t>
  </si>
  <si>
    <t>Not final legal decision</t>
  </si>
  <si>
    <t>RA-011</t>
  </si>
  <si>
    <t>Visual/text object retention</t>
  </si>
  <si>
    <t>Planning default 7–30 days unless dispute/review/legal hold requires extension.</t>
  </si>
  <si>
    <t>Most intrusive data has shortest retention.</t>
  </si>
  <si>
    <t>RA-012</t>
  </si>
  <si>
    <t>Artefact references</t>
  </si>
  <si>
    <t>Retain according to source project/task system while link remains necessary.</t>
  </si>
  <si>
    <t>Prefer source-system reference over copied content.</t>
  </si>
  <si>
    <t>Product/Data</t>
  </si>
  <si>
    <t>RA-013</t>
  </si>
  <si>
    <t>Derived task assessment retention</t>
  </si>
  <si>
    <t>Retain under approved project/employment purpose with employee access and correction history.</t>
  </si>
  <si>
    <t>Longer retention needs separate justification from raw evidence.</t>
  </si>
  <si>
    <t>RA-014</t>
  </si>
  <si>
    <t>Capability evidence retention</t>
  </si>
  <si>
    <t>Retain only while relevant to employment/development and subject to review/expiry.</t>
  </si>
  <si>
    <t>Old technology evidence may expire or be downweighted.</t>
  </si>
  <si>
    <t>HR/DPO/Capability</t>
  </si>
  <si>
    <t>RA-015</t>
  </si>
  <si>
    <t>Legal hold</t>
  </si>
  <si>
    <t>Specific object versions/records can be held under approved legal/audit workflow.</t>
  </si>
  <si>
    <t>Use S3 Object Lock/legal hold or equivalent only when justified.</t>
  </si>
  <si>
    <t>S3 Object Lock</t>
  </si>
  <si>
    <t>RA-016</t>
  </si>
  <si>
    <t>Correction hold</t>
  </si>
  <si>
    <t>Evidence involved in an active employee dispute is preserved until resolution plus defined period.</t>
  </si>
  <si>
    <t>Prevents deletion during challenge.</t>
  </si>
  <si>
    <t>Governance/DPO</t>
  </si>
  <si>
    <t>RA-017</t>
  </si>
  <si>
    <t>Deletion propagation</t>
  </si>
  <si>
    <t>Deletion event removes object, metadata where permitted, thumbnails, search indexes, caches, embeddings and read-model content.</t>
  </si>
  <si>
    <t>Avoid ghost copies.</t>
  </si>
  <si>
    <t>Data Platform</t>
  </si>
  <si>
    <t>RA-018</t>
  </si>
  <si>
    <t>Crypto erase</t>
  </si>
  <si>
    <t>Where physical overwrite cannot be guaranteed, delete encrypted data key and object references after policy checks.</t>
  </si>
  <si>
    <t>Supports secure deletion in object/storage systems.</t>
  </si>
  <si>
    <t>Security/Data</t>
  </si>
  <si>
    <t>RA-019</t>
  </si>
  <si>
    <t>Object immutability</t>
  </si>
  <si>
    <t>Governance/compliance lock is not default for all employee evidence because it can conflict with deletion rights; use selectively.</t>
  </si>
  <si>
    <t>Legal hold must be purpose-specific.</t>
  </si>
  <si>
    <t>S3/MinIO Object Lock</t>
  </si>
  <si>
    <t>RA-020</t>
  </si>
  <si>
    <t>Operational telemetry</t>
  </si>
  <si>
    <t>Traces/logs contain allowlisted identifiers and metrics only; sensitive evidence remains in Evidence domain.</t>
  </si>
  <si>
    <t>Use OTel processors/redaction as secondary protection.</t>
  </si>
  <si>
    <t>OpenTelemetry handling sensitive data</t>
  </si>
  <si>
    <t>RA-021</t>
  </si>
  <si>
    <t>Exports</t>
  </si>
  <si>
    <t>Evidence/report exports are watermarked, scoped, time-limited and audited.</t>
  </si>
  <si>
    <t>Avoid uncontrolled local copies.</t>
  </si>
  <si>
    <t>RA-022</t>
  </si>
  <si>
    <t>Break-glass</t>
  </si>
  <si>
    <t>Emergency access requires dual approval where feasible, reason, short expiry and post-review.</t>
  </si>
  <si>
    <t>Break-glass is visible in audit and subject rights process.</t>
  </si>
  <si>
    <t>Stage 4 — Implementation Backlog</t>
  </si>
  <si>
    <t>Implementation-ready backlog for trustworthy telemetry ingestion, evidence metadata/object storage, deterministic replay, retention, access and audit.</t>
  </si>
  <si>
    <t>Privacy/security impact</t>
  </si>
  <si>
    <t>S4-BL-001</t>
  </si>
  <si>
    <t>Create Stage 4 service/repository skeleton</t>
  </si>
  <si>
    <t>Create Java/Spring modules for ingress, evidence, replay and retention using existing HumanOS repository conventions.</t>
  </si>
  <si>
    <t>Platform/Architecture</t>
  </si>
  <si>
    <t>Stage 1/3 contracts</t>
  </si>
  <si>
    <t>Service skeleton</t>
  </si>
  <si>
    <t>Build, unit tests and dependency checks run.</t>
  </si>
  <si>
    <t>No raw evidence in default logging.</t>
  </si>
  <si>
    <t>S4-BL-002</t>
  </si>
  <si>
    <t>Publish SignedBatchEnvelope schema</t>
  </si>
  <si>
    <t>Create JSON Schema/OpenAPI examples and Rust/Java fixtures.</t>
  </si>
  <si>
    <t>Agent/Backend/QA</t>
  </si>
  <si>
    <t>Batch schema package</t>
  </si>
  <si>
    <t>Positive/negative fixtures validate identically in agent and server.</t>
  </si>
  <si>
    <t>Security metadata strict; content refs only.</t>
  </si>
  <si>
    <t>S4-BL-003</t>
  </si>
  <si>
    <t>Implement device/batch signature verifier</t>
  </si>
  <si>
    <t>Validate device certificate, signing key, revocation, signature and digest before accepting content.</t>
  </si>
  <si>
    <t>Backend/KMS/Device Team</t>
  </si>
  <si>
    <t>Verifier component</t>
  </si>
  <si>
    <t>Invalid/revoked/replayed batches rejected with reason code.</t>
  </si>
  <si>
    <t>No payload persistence before verification.</t>
  </si>
  <si>
    <t>Device Identity/Batch Contract</t>
  </si>
  <si>
    <t>S4-BL-004</t>
  </si>
  <si>
    <t>Integrate schema registry and compatibility policy</t>
  </si>
  <si>
    <t>Register event schemas, generated clients and compatibility checks.</t>
  </si>
  <si>
    <t>Data Platform Lead</t>
  </si>
  <si>
    <t>Backend/Agent</t>
  </si>
  <si>
    <t>Schema registry integration</t>
  </si>
  <si>
    <t>Unsupported major versions quarantine; compatible minor versions accepted.</t>
  </si>
  <si>
    <t>Schema content contains no sensitive samples.</t>
  </si>
  <si>
    <t>S4-BL-005</t>
  </si>
  <si>
    <t>Ingestion</t>
  </si>
  <si>
    <t>Implement idempotent batch endpoint</t>
  </si>
  <si>
    <t>Persist batch receipt, enforce unique keys, validate sequence and publish accepted metadata.</t>
  </si>
  <si>
    <t>S4-BL-003,S4-BL-004</t>
  </si>
  <si>
    <t>Batch ingestion API</t>
  </si>
  <si>
    <t>Same batch retry returns same receipt; conflicting duplicate quarantines.</t>
  </si>
  <si>
    <t>At-least-once and deterministic idempotency.</t>
  </si>
  <si>
    <t>S4-BL-006</t>
  </si>
  <si>
    <t>Implement canonical event normaliser</t>
  </si>
  <si>
    <t>Map Stage 3 agent events into Stage 4 activity/evidence schema.</t>
  </si>
  <si>
    <t>Agent/Integrations</t>
  </si>
  <si>
    <t>S4-BL-004,S4-BL-005</t>
  </si>
  <si>
    <t>Normaliser workers</t>
  </si>
  <si>
    <t>Source schema/version and signed batch lineage retained.</t>
  </si>
  <si>
    <t>Content separated from metadata.</t>
  </si>
  <si>
    <t>S4-BL-007</t>
  </si>
  <si>
    <t>Kafka</t>
  </si>
  <si>
    <t>Create topics, partitioning and retention</t>
  </si>
  <si>
    <t>Provision accepted/rejected/activity/visual/object/gap/retention/access topics with ACLs.</t>
  </si>
  <si>
    <t>Platform/SRE</t>
  </si>
  <si>
    <t>Topic catalogue deployed</t>
  </si>
  <si>
    <t>Partition keys preserve required order; ACL tests pass.</t>
  </si>
  <si>
    <t>No raw object bytes in Kafka.</t>
  </si>
  <si>
    <t>S4-BL-008</t>
  </si>
  <si>
    <t>Storage</t>
  </si>
  <si>
    <t>Implement PostgreSQL evidence metadata schema</t>
  </si>
  <si>
    <t>Create tables, constraints, indexes, RLS and initial partition strategy.</t>
  </si>
  <si>
    <t>Backend/DBA/Security</t>
  </si>
  <si>
    <t>DDL/migrations</t>
  </si>
  <si>
    <t>Unique/idempotency constraints, RLS and query plans validated.</t>
  </si>
  <si>
    <t>Tenant isolation/default deny.</t>
  </si>
  <si>
    <t>S4-BL-009</t>
  </si>
  <si>
    <t>Objects</t>
  </si>
  <si>
    <t>Implement evidence object intake</t>
  </si>
  <si>
    <t>Initiate upload, validate manifest/hash/classification/retention, store encrypted object and complete receipt.</t>
  </si>
  <si>
    <t>Object/Evidence Lead</t>
  </si>
  <si>
    <t>Platform/Security/Agent</t>
  </si>
  <si>
    <t>S4-BL-003,S4-BL-008</t>
  </si>
  <si>
    <t>Object intake gateway</t>
  </si>
  <si>
    <t>Mismatched hashes/classes rejected; raw bytes absent from logs.</t>
  </si>
  <si>
    <t>Short TTL/classification required.</t>
  </si>
  <si>
    <t>S3-compatible storage</t>
  </si>
  <si>
    <t>S4-BL-010</t>
  </si>
  <si>
    <t>Replay</t>
  </si>
  <si>
    <t>Implement sequence/gap/late-event engine</t>
  </si>
  <si>
    <t>Build read-model logic for local sequence, event time, duplicates, late events and telemetry gaps.</t>
  </si>
  <si>
    <t>Replay Lead</t>
  </si>
  <si>
    <t>Data/QA/Agent</t>
  </si>
  <si>
    <t>S4-BL-006,S4-BL-008</t>
  </si>
  <si>
    <t>Replay engine</t>
  </si>
  <si>
    <t>Deterministic rebuild produces same timeline and gap markers.</t>
  </si>
  <si>
    <t>Completeness visible; no silent assumptions.</t>
  </si>
  <si>
    <t>Replay Semantics</t>
  </si>
  <si>
    <t>S4-BL-011</t>
  </si>
  <si>
    <t>Timeline</t>
  </si>
  <si>
    <t>Implement employee/reviewer timeline APIs</t>
  </si>
  <si>
    <t>Return policy-filtered events, gaps, object refs and corrections by session/task.</t>
  </si>
  <si>
    <t>Evidence Product Lead</t>
  </si>
  <si>
    <t>Backend/Governance/Frontend</t>
  </si>
  <si>
    <t>S4-BL-008,S4-BL-010</t>
  </si>
  <si>
    <t>Timeline API</t>
  </si>
  <si>
    <t>Employee self-access and reviewer grants enforced.</t>
  </si>
  <si>
    <t>Raw objects not embedded.</t>
  </si>
  <si>
    <t>S4-BL-012</t>
  </si>
  <si>
    <t>Access</t>
  </si>
  <si>
    <t>Implement evidence access broker</t>
  </si>
  <si>
    <t>Create grants, policy decisions, signed URLs/streams, expiry and view audit.</t>
  </si>
  <si>
    <t>Governance Backend Lead</t>
  </si>
  <si>
    <t>IAM/Policy/Audit/Object</t>
  </si>
  <si>
    <t>S4-BL-009,S4-BL-011</t>
  </si>
  <si>
    <t>Access Broker</t>
  </si>
  <si>
    <t>Default deny; every raw view linked to grant/purpose.</t>
  </si>
  <si>
    <t>Manager summary-first.</t>
  </si>
  <si>
    <t>S4-BL-013</t>
  </si>
  <si>
    <t>Retention</t>
  </si>
  <si>
    <t>Implement retention/deletion/legal-hold orchestration</t>
  </si>
  <si>
    <t>Apply policy TTL, legal/dispute holds, deletion propagation and verification.</t>
  </si>
  <si>
    <t>Data Governance Lead</t>
  </si>
  <si>
    <t>Object/Search/Audit/Legal</t>
  </si>
  <si>
    <t>S4-BL-008,S4-BL-009</t>
  </si>
  <si>
    <t>Retention service/workflows</t>
  </si>
  <si>
    <t>Deletion reaches metadata, objects, indexes and read models; holds are auditable.</t>
  </si>
  <si>
    <t>Legal hold selective, not default.</t>
  </si>
  <si>
    <t>S4-BL-014</t>
  </si>
  <si>
    <t>Implement contextual correction overlay</t>
  </si>
  <si>
    <t>Preserve original events while allowing employee/reviewer task/context corrections.</t>
  </si>
  <si>
    <t>Evidence/Workflow/Audit</t>
  </si>
  <si>
    <t>Correction API/model</t>
  </si>
  <si>
    <t>Timeline shows current context and immutable lineage.</t>
  </si>
  <si>
    <t>Employee challenge rights.</t>
  </si>
  <si>
    <t>S4-BL-015</t>
  </si>
  <si>
    <t>Implement quarantine/DLQ workflow</t>
  </si>
  <si>
    <t>Securely isolate and resolve malformed, suspicious or incompatible data.</t>
  </si>
  <si>
    <t>Security/Support</t>
  </si>
  <si>
    <t>S4-BL-005,S4-BL-007,S4-BL-009</t>
  </si>
  <si>
    <t>Quarantine workflow</t>
  </si>
  <si>
    <t>Restricted access, reason codes and resolution audit.</t>
  </si>
  <si>
    <t>No raw content in general DLQ.</t>
  </si>
  <si>
    <t>S4-BL-016</t>
  </si>
  <si>
    <t>Create content-safe operational telemetry</t>
  </si>
  <si>
    <t>Metrics/traces/logs for throughput, latency, errors, queue and storage health with allowlisted attributes.</t>
  </si>
  <si>
    <t>SRE Lead</t>
  </si>
  <si>
    <t>Security/DPO/Backend</t>
  </si>
  <si>
    <t>S4-BL-005:S4-BL-015</t>
  </si>
  <si>
    <t>Dashboards/alerts</t>
  </si>
  <si>
    <t>Sensitive test corpus absent from logs/traces.</t>
  </si>
  <si>
    <t>OTel handling sensitive data.</t>
  </si>
  <si>
    <t>S4-BL-017</t>
  </si>
  <si>
    <t>Execute Stage 4 reliability/security test suite</t>
  </si>
  <si>
    <t>Test retries, duplicates, late events, gaps, RLS, signatures, object hashing, retention and replay.</t>
  </si>
  <si>
    <t>All Stage 4 owners</t>
  </si>
  <si>
    <t>S4-BL-002:S4-BL-016</t>
  </si>
  <si>
    <t>Stage 4 test report</t>
  </si>
  <si>
    <t>All blocking scenarios pass or gate holds.</t>
  </si>
  <si>
    <t>Test data contains synthetic evidence.</t>
  </si>
  <si>
    <t>S4-BL-018</t>
  </si>
  <si>
    <t>Complete Stage 4 implementation package</t>
  </si>
  <si>
    <t>Consolidate architecture, schemas, DDL, APIs, topics, runbooks, risks, ADRs and gate evidence.</t>
  </si>
  <si>
    <t>S4-BL-001:S4-BL-017</t>
  </si>
  <si>
    <t>Stage 4 package</t>
  </si>
  <si>
    <t>Ready for Architecture/CISO/DPO/Data review.</t>
  </si>
  <si>
    <t>Source traceability complete.</t>
  </si>
  <si>
    <t>Stage 4 — Risk Register</t>
  </si>
  <si>
    <t>Risks specific to ingestion, evidence storage, replay, access, retention and distributed delivery semantics.</t>
  </si>
  <si>
    <t>S4-R-001</t>
  </si>
  <si>
    <t>Duplicate or replayed batches create duplicated evidence or false timelines.</t>
  </si>
  <si>
    <t>Integrity/Distributed systems</t>
  </si>
  <si>
    <t>Batch IDs, digests, sequence constraints, Kafka idempotence and deterministic receipts.</t>
  </si>
  <si>
    <t>Critical gate risk.</t>
  </si>
  <si>
    <t>S4-R-002</t>
  </si>
  <si>
    <t>Out-of-order and late offline events silently change historical assessments.</t>
  </si>
  <si>
    <t>Integrity/Employment</t>
  </si>
  <si>
    <t>Immutable source events, late-event rules, assessment versioning and review triggers.</t>
  </si>
  <si>
    <t>Replay/Product</t>
  </si>
  <si>
    <t>S4-R-003</t>
  </si>
  <si>
    <t>Missing telemetry is interpreted as employee inactivity or misconduct.</t>
  </si>
  <si>
    <t>Fairness/AI dependency</t>
  </si>
  <si>
    <t>Explicit telemetry gaps/completeness and downstream confidence reduction.</t>
  </si>
  <si>
    <t>Evidence/AI Governance</t>
  </si>
  <si>
    <t>Blocking for Stage 7.</t>
  </si>
  <si>
    <t>S4-R-004</t>
  </si>
  <si>
    <t>Raw evidence appears in Kafka, logs, traces or DLQs.</t>
  </si>
  <si>
    <t>Privacy/Security</t>
  </si>
  <si>
    <t>Content references only, OTel allowlists/redaction, restricted quarantine and synthetic tests.</t>
  </si>
  <si>
    <t>CISO/SRE/Data</t>
  </si>
  <si>
    <t>S4-R-005</t>
  </si>
  <si>
    <t>Tenant or employee data leaks through database query/access misconfiguration.</t>
  </si>
  <si>
    <t>Security/Privacy</t>
  </si>
  <si>
    <t>Tenant columns, RLS/default deny, service roles, policy broker and access tests.</t>
  </si>
  <si>
    <t>S4-R-006</t>
  </si>
  <si>
    <t>Object retention or legal hold prevents lawful deletion longer than necessary.</t>
  </si>
  <si>
    <t>Privacy/Legal</t>
  </si>
  <si>
    <t>Selective Object Lock only, separate retention classes, DPO/legal workflow and deletion verification.</t>
  </si>
  <si>
    <t>S4-R-007</t>
  </si>
  <si>
    <t>Deletion leaves copies in indexes, caches, thumbnails, embeddings or read models.</t>
  </si>
  <si>
    <t>Privacy/Data</t>
  </si>
  <si>
    <t>Deletion propagation events, inventory, verification and replay tombstones.</t>
  </si>
  <si>
    <t>S4-R-008</t>
  </si>
  <si>
    <t>Schema evolution breaks agents or corrupts evidence interpretation.</t>
  </si>
  <si>
    <t>Architecture/Integrity</t>
  </si>
  <si>
    <t>Registry compatibility, staged versions, migration functions and agent minimum-version policy.</t>
  </si>
  <si>
    <t>S4-R-009</t>
  </si>
  <si>
    <t>Evidence object/storage cost grows beyond acceptable level.</t>
  </si>
  <si>
    <t>Cost/Scalability</t>
  </si>
  <si>
    <t>Event-driven capture, content dedupe, short TTL, regional tiers and per-tenant quotas.</t>
  </si>
  <si>
    <t>FinOps/Data</t>
  </si>
  <si>
    <t>S4-R-010</t>
  </si>
  <si>
    <t>Access grants become broad or permanent and enable manager misuse.</t>
  </si>
  <si>
    <t>Governance/Insider</t>
  </si>
  <si>
    <t>Purpose/task/time-scoped grants, default deny, audit, expiry and summary-first reporting.</t>
  </si>
  <si>
    <t>S4-R-011</t>
  </si>
  <si>
    <t>Quarantine contains sensitive raw payloads accessible to general operations staff.</t>
  </si>
  <si>
    <t>Restricted bucket/topic, minimal references, security-only role and short incident TTL.</t>
  </si>
  <si>
    <t>CISO/Data Ops</t>
  </si>
  <si>
    <t>S4-R-012</t>
  </si>
  <si>
    <t>Architecture claims exactly-once semantics where external side effects do not support it.</t>
  </si>
  <si>
    <t>Architecture/Reliability</t>
  </si>
  <si>
    <t>Document at-least-once + idempotency; use Kafka transactions only in bounded read-process-write paths.</t>
  </si>
  <si>
    <t>ADR review required.</t>
  </si>
  <si>
    <t>Stage 4 — Architecture Decision Records</t>
  </si>
  <si>
    <t>Architecture decisions for delivery semantics, storage separation, replay, corrections, retention and access.</t>
  </si>
  <si>
    <t>S4-ADR-001</t>
  </si>
  <si>
    <t>At-least-once plus idempotency</t>
  </si>
  <si>
    <t>Endpoint retries, Kafka, PostgreSQL and object storage do not share one transaction.</t>
  </si>
  <si>
    <t>Use at-least-once delivery with batch/event idempotency, unique constraints and deterministic replay; do not claim global exactly-once.</t>
  </si>
  <si>
    <t>Attempt distributed exactly-once; best-effort delivery.</t>
  </si>
  <si>
    <t>Honest, robust failure semantics.</t>
  </si>
  <si>
    <t>More explicit duplicate/gap logic.</t>
  </si>
  <si>
    <t>Chaos/replay tests.</t>
  </si>
  <si>
    <t>Kafka idempotence docs</t>
  </si>
  <si>
    <t>S4-ADR-002</t>
  </si>
  <si>
    <t>Kafka idempotent producers</t>
  </si>
  <si>
    <t>Internal event publication can duplicate/reorder under retries if misconfigured.</t>
  </si>
  <si>
    <t>Enable Kafka producer idempotence with durable acknowledgement configuration for internal publishers.</t>
  </si>
  <si>
    <t>Default unverified client config.</t>
  </si>
  <si>
    <t>Reduced duplicate/reordering risk.</t>
  </si>
  <si>
    <t>Still session-scoped and not application idempotency.</t>
  </si>
  <si>
    <t>Producer config tests.</t>
  </si>
  <si>
    <t>Kafka producer configs</t>
  </si>
  <si>
    <t>S4-ADR-003</t>
  </si>
  <si>
    <t>Transactions only for bounded Kafka flows</t>
  </si>
  <si>
    <t>Spring Kafka supports transactional read-process-write exactly-once within Kafka scope.</t>
  </si>
  <si>
    <t>Use transactions selectively where input/output and offsets are Kafka-bound; use outbox/idempotency for DB/object side effects.</t>
  </si>
  <si>
    <t>Transactions everywhere; no transactions.</t>
  </si>
  <si>
    <t>Appropriate guarantee without false scope.</t>
  </si>
  <si>
    <t>Operational complexity.</t>
  </si>
  <si>
    <t>Per-flow ADR and tests.</t>
  </si>
  <si>
    <t>Spring Kafka EOS</t>
  </si>
  <si>
    <t>S4-ADR-004</t>
  </si>
  <si>
    <t>Metadata/content separation</t>
  </si>
  <si>
    <t>Raw screenshots/text are more sensitive and larger than event metadata.</t>
  </si>
  <si>
    <t>Store metadata in PostgreSQL/Kafka and content in encrypted object storage referenced by ID/hash.</t>
  </si>
  <si>
    <t>Store blobs in DB or Kafka.</t>
  </si>
  <si>
    <t>Privacy, scale and access separation.</t>
  </si>
  <si>
    <t>Cross-store consistency must be handled.</t>
  </si>
  <si>
    <t>Object manifest/receipt tests.</t>
  </si>
  <si>
    <t>Data/CISO/DPO</t>
  </si>
  <si>
    <t>S4-ADR-005</t>
  </si>
  <si>
    <t>PostgreSQL first</t>
  </si>
  <si>
    <t>Evidence metadata and relational provenance need transactions and mature operations.</t>
  </si>
  <si>
    <t>Use PostgreSQL with declarative partitioning/RLS when justified; defer specialised graph/event databases.</t>
  </si>
  <si>
    <t>Graph DB/event store from day one.</t>
  </si>
  <si>
    <t>Lower complexity and HumanOS fit.</t>
  </si>
  <si>
    <t>May require later migration for graph scale.</t>
  </si>
  <si>
    <t>Stage 7 query benchmarks.</t>
  </si>
  <si>
    <t>PostgreSQL docs</t>
  </si>
  <si>
    <t>S4-ADR-006</t>
  </si>
  <si>
    <t>Cross-language events need consistent metadata.</t>
  </si>
  <si>
    <t>Use CloudEvents-style context plus Nessovo schemas; large/sensitive data via references.</t>
  </si>
  <si>
    <t>Proprietary envelopes.</t>
  </si>
  <si>
    <t>Interoperability and generated tooling.</t>
  </si>
  <si>
    <t>Mapping overhead.</t>
  </si>
  <si>
    <t>Schema compatibility test.</t>
  </si>
  <si>
    <t>S4-ADR-007</t>
  </si>
  <si>
    <t>Immutable source, versioned corrections</t>
  </si>
  <si>
    <t>Employee evidence may require correction without erasing original lineage.</t>
  </si>
  <si>
    <t>Source events remain immutable; corrections and read models are versioned overlays.</t>
  </si>
  <si>
    <t>Edit source records in place.</t>
  </si>
  <si>
    <t>Auditability and challenge rights.</t>
  </si>
  <si>
    <t>More complex queries/UI.</t>
  </si>
  <si>
    <t>Correction workflow test.</t>
  </si>
  <si>
    <t>Governance/Data</t>
  </si>
  <si>
    <t>Stage 0 rights</t>
  </si>
  <si>
    <t>S4-ADR-008</t>
  </si>
  <si>
    <t>Explicit telemetry completeness</t>
  </si>
  <si>
    <t>Missing data can create harmful false conclusions.</t>
  </si>
  <si>
    <t>Store gap/sensor/clock records and expose completeness indicators to downstream evaluators/reviewers.</t>
  </si>
  <si>
    <t>Assume no event means no activity.</t>
  </si>
  <si>
    <t>Fairness and evidence honesty.</t>
  </si>
  <si>
    <t>More model logic.</t>
  </si>
  <si>
    <t>Gap simulation.</t>
  </si>
  <si>
    <t>AI Governance/Data</t>
  </si>
  <si>
    <t>S4-ADR-009</t>
  </si>
  <si>
    <t>Selective object immutability</t>
  </si>
  <si>
    <t>Legal holds may be required, but blanket WORM can conflict with deletion rights.</t>
  </si>
  <si>
    <t>Use versioning/legal hold/Object Lock selectively under approved workflow; normal raw evidence follows short TTL.</t>
  </si>
  <si>
    <t>Lock all evidence; no object lock.</t>
  </si>
  <si>
    <t>Balances audit/legal needs with minimisation.</t>
  </si>
  <si>
    <t>Policy complexity.</t>
  </si>
  <si>
    <t>DPO/legal retention review.</t>
  </si>
  <si>
    <t>DPO/Legal/Data</t>
  </si>
  <si>
    <t>S4-ADR-010</t>
  </si>
  <si>
    <t>Operational telemetry allowlist</t>
  </si>
  <si>
    <t>OTel can inadvertently collect user behaviour and sensitive evidence.</t>
  </si>
  <si>
    <t>Allowlist operational attributes and use redaction/filter processors as defence-in-depth; evidence domain is separate.</t>
  </si>
  <si>
    <t>Send all fields to observability.</t>
  </si>
  <si>
    <t>Lower breach risk.</t>
  </si>
  <si>
    <t>Reduced debugging detail.</t>
  </si>
  <si>
    <t>Sensitive-value scan.</t>
  </si>
  <si>
    <t>S4-ADR-011</t>
  </si>
  <si>
    <t>Summary-first manager access</t>
  </si>
  <si>
    <t>Managers need outcome information but unrestricted raw evidence creates misuse risk.</t>
  </si>
  <si>
    <t>Manager APIs default to summaries; raw evidence requires scoped grant and audit.</t>
  </si>
  <si>
    <t>Default raw timeline access.</t>
  </si>
  <si>
    <t>Trust and purpose limitation.</t>
  </si>
  <si>
    <t>Additional workflow.</t>
  </si>
  <si>
    <t>Access test/manager UX.</t>
  </si>
  <si>
    <t>S4-ADR-012</t>
  </si>
  <si>
    <t>Region/tenant routing at ingress</t>
  </si>
  <si>
    <t>Evidence may have jurisdiction/data-residency constraints.</t>
  </si>
  <si>
    <t>Resolve region and tenant before accepting/storing batch/object; reject unsupported route.</t>
  </si>
  <si>
    <t>Replicate centrally then classify.</t>
  </si>
  <si>
    <t>Prevents unauthorised transfer.</t>
  </si>
  <si>
    <t>More regional infrastructure.</t>
  </si>
  <si>
    <t>Region-routing tests.</t>
  </si>
  <si>
    <t>Platform/DPO</t>
  </si>
  <si>
    <t>Jurisdiction policy</t>
  </si>
  <si>
    <t>Stage 4 — Go / No-Go Gate</t>
  </si>
  <si>
    <t>Readiness criteria for Telemetry Ingestion and Evidence Storage. Gate approval authorises implementation of the evidence foundation, not downstream employment conclusions.</t>
  </si>
  <si>
    <t>S4-G-001</t>
  </si>
  <si>
    <t>Ingress, verification, normalisation, storage, replay, retention, access and audit boundaries are defined.</t>
  </si>
  <si>
    <t>Missing trusted ingestion or access boundary.</t>
  </si>
  <si>
    <t>Stage 4 readiness</t>
  </si>
  <si>
    <t>S4-G-002</t>
  </si>
  <si>
    <t>Batch contract</t>
  </si>
  <si>
    <t>Signed batch schema covers identity, policy, sequence, digest, objects, signature and deterministic acknowledgement.</t>
  </si>
  <si>
    <t>Cannot verify batch origin/integrity/idempotency.</t>
  </si>
  <si>
    <t>S4-G-003</t>
  </si>
  <si>
    <t>At-least-once/idempotency/replay semantics are explicit; exactly-once scope is not overstated.</t>
  </si>
  <si>
    <t>Replay Semantics + ADRs</t>
  </si>
  <si>
    <t>False delivery guarantee.</t>
  </si>
  <si>
    <t>S4-G-004</t>
  </si>
  <si>
    <t>Event topics</t>
  </si>
  <si>
    <t>Topic names, partition keys, retention and sensitive-data rules are defined.</t>
  </si>
  <si>
    <t>Raw content enters Kafka or order cannot be preserved.</t>
  </si>
  <si>
    <t>S4-G-005</t>
  </si>
  <si>
    <t>Storage model</t>
  </si>
  <si>
    <t>Metadata/object/artefact/provenance/gap/access/retention models are specified.</t>
  </si>
  <si>
    <t>No implementable storage model.</t>
  </si>
  <si>
    <t>S4-G-006</t>
  </si>
  <si>
    <t>RLS/default-deny/service roles and tenant-scoped keys are designed.</t>
  </si>
  <si>
    <t>Storage + Retention/Access</t>
  </si>
  <si>
    <t>Cross-tenant data access possible.</t>
  </si>
  <si>
    <t>S4-G-007</t>
  </si>
  <si>
    <t>Raw evidence separation</t>
  </si>
  <si>
    <t>Raw evidence is separate from DB/Kafka/logs/traces and accessed through broker.</t>
  </si>
  <si>
    <t>Architecture/Access controls</t>
  </si>
  <si>
    <t>Raw content in general telemetry.</t>
  </si>
  <si>
    <t>S4-G-008</t>
  </si>
  <si>
    <t>Replay/gaps</t>
  </si>
  <si>
    <t>Late events, duplicates, corrections, schema migration and telemetry gaps are deterministic.</t>
  </si>
  <si>
    <t>Incomplete evidence appears complete.</t>
  </si>
  <si>
    <t>Replay/Data</t>
  </si>
  <si>
    <t>S4-G-009</t>
  </si>
  <si>
    <t>Retention/deletion</t>
  </si>
  <si>
    <t>TTL, deletion propagation, legal/dispute holds and audit are defined.</t>
  </si>
  <si>
    <t>Deletion cannot be completed or verified.</t>
  </si>
  <si>
    <t>S4-G-010</t>
  </si>
  <si>
    <t>Access model</t>
  </si>
  <si>
    <t>Employee self-access, manager summary, reviewer grants and raw-view audit are defined.</t>
  </si>
  <si>
    <t>Retention and Access Controls + APIs</t>
  </si>
  <si>
    <t>Unscoped manager/admin browsing.</t>
  </si>
  <si>
    <t>S4-G-011</t>
  </si>
  <si>
    <t>Security controls</t>
  </si>
  <si>
    <t>mTLS, signature verification, replay protection, quarantine and incident controls are specified.</t>
  </si>
  <si>
    <t>Architecture/Backlog/Risks</t>
  </si>
  <si>
    <t>Unverifiable batch/object accepted.</t>
  </si>
  <si>
    <t>S4-G-012</t>
  </si>
  <si>
    <t>Operational observability</t>
  </si>
  <si>
    <t>Content-safe metrics/logs/traces and alerts are defined.</t>
  </si>
  <si>
    <t>Sensitive evidence in OTel/logs.</t>
  </si>
  <si>
    <t>S4-G-013</t>
  </si>
  <si>
    <t>Backlog</t>
  </si>
  <si>
    <t>Implementation backlog has owners, dependencies, effort, deliverables, acceptance and privacy controls.</t>
  </si>
  <si>
    <t>No executable plan.</t>
  </si>
  <si>
    <t>S4-G-014</t>
  </si>
  <si>
    <t>Reliability/security/replay/access/retention tests are defined in backlog acceptance.</t>
  </si>
  <si>
    <t>Stage 4 Backlog/Risks</t>
  </si>
  <si>
    <t>No blocking chaos/security tests.</t>
  </si>
  <si>
    <t>S4-G-015</t>
  </si>
  <si>
    <t>CTO, Architecture, CISO, DPO, Data, SRE and Product record Stage 4 gate decision.</t>
  </si>
  <si>
    <t>Stage 4 — Source Register</t>
  </si>
  <si>
    <t>Primary standards and official documentation used for ingestion semantics, Kafka delivery, PostgreSQL storage/security, object retention, APIs and telemetry privacy.</t>
  </si>
  <si>
    <t>S4-SRC-001</t>
  </si>
  <si>
    <t>Idempotent producer requirements, retries, acks and ordering.</t>
  </si>
  <si>
    <t>Use idempotence internally; application idempotency still required.</t>
  </si>
  <si>
    <t>S4-SRC-002</t>
  </si>
  <si>
    <t>Apache Kafka APIs 4.3.1</t>
  </si>
  <si>
    <t>Current Producer/Consumer/Streams APIs.</t>
  </si>
  <si>
    <t>https://kafka.apache.org/43/apis/</t>
  </si>
  <si>
    <t>Kafka-compatible event backbone.</t>
  </si>
  <si>
    <t>S4-SRC-003</t>
  </si>
  <si>
    <t>Spring for Apache Kafka — Exactly Once Semantics</t>
  </si>
  <si>
    <t>Transactional read-process-write exactly-once semantics within Kafka scope.</t>
  </si>
  <si>
    <t>Use only for bounded Kafka transactions.</t>
  </si>
  <si>
    <t>S4-SRC-004</t>
  </si>
  <si>
    <t>CloudEvents Specification</t>
  </si>
  <si>
    <t>CNCF standard</t>
  </si>
  <si>
    <t>Portable event context/envelope.</t>
  </si>
  <si>
    <t>Use CloudEvents-style envelope.</t>
  </si>
  <si>
    <t>S4-SRC-005</t>
  </si>
  <si>
    <t>Standard</t>
  </si>
  <si>
    <t>Batch/event/schema validation.</t>
  </si>
  <si>
    <t>Strict security metadata validation.</t>
  </si>
  <si>
    <t>S4-SRC-006</t>
  </si>
  <si>
    <t>Java/Spring API contracts.</t>
  </si>
  <si>
    <t>Ingestion/evidence APIs.</t>
  </si>
  <si>
    <t>S4-SRC-007</t>
  </si>
  <si>
    <t>PostgreSQL 18 Declarative Partitioning</t>
  </si>
  <si>
    <t>Range/list/hash partitioning and partition management.</t>
  </si>
  <si>
    <t>Partition after measured scale; preserve tenant/time dimensions.</t>
  </si>
  <si>
    <t>S4-SRC-008</t>
  </si>
  <si>
    <t>PostgreSQL 18 Row Security Policies</t>
  </si>
  <si>
    <t>Per-role/per-row access control and default-deny when enabled without policies.</t>
  </si>
  <si>
    <t>Defence-in-depth tenant/evidence access.</t>
  </si>
  <si>
    <t>S4-SRC-009</t>
  </si>
  <si>
    <t>WORM retention periods, governance/compliance modes and legal holds.</t>
  </si>
  <si>
    <t>Use selectively, not blanket raw-evidence retention.</t>
  </si>
  <si>
    <t>S4-SRC-010</t>
  </si>
  <si>
    <t>MinIO Object Locking and Immutability</t>
  </si>
  <si>
    <t>S3-compatible governance/compliance retention and legal hold.</t>
  </si>
  <si>
    <t>https://docs.min.io/aistor/administration/object-locking-and-immutability/</t>
  </si>
  <si>
    <t>Relevant to self-hosted S3-compatible deployment.</t>
  </si>
  <si>
    <t>S4-SRC-011</t>
  </si>
  <si>
    <t>OpenTelemetry Handling Sensitive Data</t>
  </si>
  <si>
    <t>Data minimisation, attribute/filter/redaction/transform processors.</t>
  </si>
  <si>
    <t>Operational telemetry allowlist and redaction.</t>
  </si>
  <si>
    <t>S4-SRC-012</t>
  </si>
  <si>
    <t>OpenTelemetry Security</t>
  </si>
  <si>
    <t>Collector security, data tampering and sensitive telemetry risks.</t>
  </si>
  <si>
    <t>https://opentelemetry.io/docs/security/</t>
  </si>
  <si>
    <t>Operational telemetry security.</t>
  </si>
  <si>
    <t>S4-SRC-013</t>
  </si>
  <si>
    <t>Standard/guidance</t>
  </si>
  <si>
    <t>Evidence quality, governance and downstream AI risk controls.</t>
  </si>
  <si>
    <t>Stage 7 consumer design.</t>
  </si>
  <si>
    <t>S4-SRC-014</t>
  </si>
  <si>
    <t>HumanOS Stage 2 Evidence Ontology</t>
  </si>
  <si>
    <t>Internal workbook</t>
  </si>
  <si>
    <t>Evidence classes, artefacts, provenance, review and capability lineage.</t>
  </si>
  <si>
    <t>Internal workbook: Entity Dictionary / Relationship Model</t>
  </si>
  <si>
    <t>Authoritative internal domain contract.</t>
  </si>
  <si>
    <t>S4-SRC-015</t>
  </si>
  <si>
    <t>HumanOS Stage 3 Event/API Contracts</t>
  </si>
  <si>
    <t>Agent batch, policy, device/session and upload contracts.</t>
  </si>
  <si>
    <t>Internal workbook: Event and API Contracts / Policy Bundle</t>
  </si>
  <si>
    <t>Stage 4 upstream contract.</t>
  </si>
  <si>
    <t>Stage 5 — Universal Capture MVP Scope</t>
  </si>
  <si>
    <t>Approved capture scope and product boundaries. Stage 5 creates task-scoped evidence; it does not create productivity scores or automatic employment conclusions.</t>
  </si>
  <si>
    <t>Scope area</t>
  </si>
  <si>
    <t>MVP decision</t>
  </si>
  <si>
    <t>Acceptance / dependency</t>
  </si>
  <si>
    <t>S5-SCOPE-001</t>
  </si>
  <si>
    <t>MVP objective</t>
  </si>
  <si>
    <t>Capture sufficient task-scoped evidence to reconstruct material work across approved Windows/macOS applications without continuous full-motion recording.</t>
  </si>
  <si>
    <t>Universal evidence layer for later Task Assurance.</t>
  </si>
  <si>
    <t>S5-SCOPE-002</t>
  </si>
  <si>
    <t>Supported devices</t>
  </si>
  <si>
    <t>Company-managed Windows 11 and current supported macOS devices that pass Stage 3 permission/signing tests.</t>
  </si>
  <si>
    <t>Controlled endpoint environment.</t>
  </si>
  <si>
    <t>S5-SCOPE-003</t>
  </si>
  <si>
    <t>Capture boundary</t>
  </si>
  <si>
    <t>Capture only while signed policy, approved work/task session and allowed sensor state are active.</t>
  </si>
  <si>
    <t>Purpose limitation and fairness.</t>
  </si>
  <si>
    <t>Policy Bundle/State Machine</t>
  </si>
  <si>
    <t>S5-SCOPE-004</t>
  </si>
  <si>
    <t>Visual strategy</t>
  </si>
  <si>
    <t>Event-driven snapshots/changed regions with deduplication; no default continuous video or manager live view.</t>
  </si>
  <si>
    <t>Reduce intrusion, CPU and storage while retaining material states.</t>
  </si>
  <si>
    <t>S5-SCOPE-005</t>
  </si>
  <si>
    <t>Input strategy</t>
  </si>
  <si>
    <t>Capture input metadata and approved resulting text deltas; raw key values only in explicitly supported non-secure controls when needed.</t>
  </si>
  <si>
    <t>Exact provenance without unrestricted keylogging.</t>
  </si>
  <si>
    <t>DPO/Desktop</t>
  </si>
  <si>
    <t>S5-SCOPE-006</t>
  </si>
  <si>
    <t>Authoritative work evidence</t>
  </si>
  <si>
    <t>Prefer file/Git/terminal/build/test/agent artefacts over screen interpretation.</t>
  </si>
  <si>
    <t>Higher reliability and lower ambiguity.</t>
  </si>
  <si>
    <t>Data/Product</t>
  </si>
  <si>
    <t>Stage 2 evidence hierarchy</t>
  </si>
  <si>
    <t>S5-SCOPE-007</t>
  </si>
  <si>
    <t>Application context</t>
  </si>
  <si>
    <t>Capture active application/process/window metadata with policy redaction.</t>
  </si>
  <si>
    <t>Task alignment and work context.</t>
  </si>
  <si>
    <t>S5-SCOPE-008</t>
  </si>
  <si>
    <t>Browser context</t>
  </si>
  <si>
    <t>Capture active tab title/domain and allowlisted URL components via enterprise extension.</t>
  </si>
  <si>
    <t>Web research/testing context.</t>
  </si>
  <si>
    <t>Browser/DPO</t>
  </si>
  <si>
    <t>Chrome Tabs/Native Messaging</t>
  </si>
  <si>
    <t>S5-SCOPE-009</t>
  </si>
  <si>
    <t>File scope</t>
  </si>
  <si>
    <t>Capture file-system events only inside approved project roots or source-system adapters.</t>
  </si>
  <si>
    <t>Avoid personal-folder surveillance.</t>
  </si>
  <si>
    <t>Desktop/Security</t>
  </si>
  <si>
    <t>S5-SCOPE-010</t>
  </si>
  <si>
    <t>Idle model</t>
  </si>
  <si>
    <t>Distinguish human inactivity, automated execution wait, review/reading, meeting/collaboration, break and insufficient evidence.</t>
  </si>
  <si>
    <t>Prevent false idle/performance conclusions.</t>
  </si>
  <si>
    <t>S5-SCOPE-011</t>
  </si>
  <si>
    <t>Secure content</t>
  </si>
  <si>
    <t>Passwords, authentication codes, private apps/domains, excluded displays and detected secrets are suppressed before persistence.</t>
  </si>
  <si>
    <t>Pilot-blocking privacy control.</t>
  </si>
  <si>
    <t>CISO/DPO/Desktop</t>
  </si>
  <si>
    <t>S5-SCOPE-012</t>
  </si>
  <si>
    <t>Persistent visible status, active task and sensor list; employee can pause, use private/excluded state and report incorrect capture.</t>
  </si>
  <si>
    <t>Transparency and correction rights.</t>
  </si>
  <si>
    <t>Stage 3 UI</t>
  </si>
  <si>
    <t>S5-SCOPE-013</t>
  </si>
  <si>
    <t>No live raw surveillance dashboard; Stage 5 exposes evidence for employee/reviewer validation and later exception-led reports.</t>
  </si>
  <si>
    <t>Avoid premature misuse.</t>
  </si>
  <si>
    <t>S5-SCOPE-014</t>
  </si>
  <si>
    <t>MVP exclusions</t>
  </si>
  <si>
    <t>Audio, webcam, network payloads, personal devices, unrestricted clipboard content and broad Linux capture are excluded.</t>
  </si>
  <si>
    <t>Scope and privacy control.</t>
  </si>
  <si>
    <t>S5-SCOPE-015</t>
  </si>
  <si>
    <t>Success threshold</t>
  </si>
  <si>
    <t>Meet capture accuracy, secure-field leakage, performance, employee comprehension and correction criteria before Stage 6/7 consumption.</t>
  </si>
  <si>
    <t>Evidence quality gate.</t>
  </si>
  <si>
    <t>QA/Product/DPO</t>
  </si>
  <si>
    <t>Stage 5 — Sensor Specifications</t>
  </si>
  <si>
    <t>Universal capture sensor catalogue, including data fields, platform sources, triggers, minimisation and acceptance targets.</t>
  </si>
  <si>
    <t>Sensor</t>
  </si>
  <si>
    <t>Capture level</t>
  </si>
  <si>
    <t>Data captured</t>
  </si>
  <si>
    <t>Platform source</t>
  </si>
  <si>
    <t>Trigger</t>
  </si>
  <si>
    <t>Minimisation / redaction</t>
  </si>
  <si>
    <t>Acceptance target</t>
  </si>
  <si>
    <t>SNS-001</t>
  </si>
  <si>
    <t>Application foreground</t>
  </si>
  <si>
    <t>Metadata</t>
  </si>
  <si>
    <t>App/process identity, signed publisher where available, start/end, focus reason.</t>
  </si>
  <si>
    <t>Win32/UIA/ETW; NSWorkspace/AX</t>
  </si>
  <si>
    <t>App focus change; session start; return from idle.</t>
  </si>
  <si>
    <t>Redact/replace sensitive app name by policy.</t>
  </si>
  <si>
    <t>Task context, switching and exclusions.</t>
  </si>
  <si>
    <t>≥99% controlled foreground-change recall.</t>
  </si>
  <si>
    <t>SNS-002</t>
  </si>
  <si>
    <t>Window context</t>
  </si>
  <si>
    <t>Window ID, title class/redacted title, bounds, display, active state.</t>
  </si>
  <si>
    <t>Win32/UIA; macOS AX/window APIs</t>
  </si>
  <si>
    <t>Window change, title material change.</t>
  </si>
  <si>
    <t>Titles allowlisted/redacted; excluded windows suppressed.</t>
  </si>
  <si>
    <t>Task context and visual state.</t>
  </si>
  <si>
    <t>≥98% supported-window match.</t>
  </si>
  <si>
    <t>SNS-003</t>
  </si>
  <si>
    <t>Process lifecycle</t>
  </si>
  <si>
    <t>Semantic metadata</t>
  </si>
  <si>
    <t>PID, parent PID, executable identity, start/exit, exit code where available.</t>
  </si>
  <si>
    <t>ETW/Win32; Endpoint Security/process APIs</t>
  </si>
  <si>
    <t>Process start/exit.</t>
  </si>
  <si>
    <t>Command line/env excluded unless approved/redacted.</t>
  </si>
  <si>
    <t>Automation wait, provenance and tool execution.</t>
  </si>
  <si>
    <t>≥99% supported process events.</t>
  </si>
  <si>
    <t>SNS-004</t>
  </si>
  <si>
    <t>Mouse click</t>
  </si>
  <si>
    <t>Input metadata</t>
  </si>
  <si>
    <t>Button, coordinates, display, active app/window, UI element ref, injected flag if available.</t>
  </si>
  <si>
    <t>Raw Input/hooks/AX/UIA element lookup</t>
  </si>
  <si>
    <t>Button down/up consolidated to click.</t>
  </si>
  <si>
    <t>No continuous movement path; excluded/secure context suppression.</t>
  </si>
  <si>
    <t>Action edge between states.</t>
  </si>
  <si>
    <t>≥98% click-to-state correlation.</t>
  </si>
  <si>
    <t>SNS-005</t>
  </si>
  <si>
    <t>Mouse scroll</t>
  </si>
  <si>
    <t>Delta/direction, target app/window/control.</t>
  </si>
  <si>
    <t>Raw Input/event taps</t>
  </si>
  <si>
    <t>Meaningful scroll or pause.</t>
  </si>
  <si>
    <t>Aggregate repeated small events; no productivity count.</t>
  </si>
  <si>
    <t>Page/state change context.</t>
  </si>
  <si>
    <t>Low latency/no dropped input.</t>
  </si>
  <si>
    <t>SNS-006</t>
  </si>
  <si>
    <t>Keyboard metadata</t>
  </si>
  <si>
    <t>Key category, modifiers, shortcut, paste/delete/undo/redo, timing, active control, injected flag.</t>
  </si>
  <si>
    <t>Raw Input/keyboard APIs; CGEvent tap spike</t>
  </si>
  <si>
    <t>Key event grouped into interaction burst.</t>
  </si>
  <si>
    <t>Secure/excluded controls suppress values; categories preferred.</t>
  </si>
  <si>
    <t>Human input provenance and idle.</t>
  </si>
  <si>
    <t>Zero perceptible latency.</t>
  </si>
  <si>
    <t>SNS-007</t>
  </si>
  <si>
    <t>Resulting text delta</t>
  </si>
  <si>
    <t>Approved content</t>
  </si>
  <si>
    <t>Inserted/deleted range, before/after hash, source control/app, attribution candidate.</t>
  </si>
  <si>
    <t>UIA/AX notifications; IDE/browser/shell adapters</t>
  </si>
  <si>
    <t>Text value/document change in allowlisted surface.</t>
  </si>
  <si>
    <t>Secure field suppression; secret scan; separately encrypted object.</t>
  </si>
  <si>
    <t>Exact work reconstruction.</t>
  </si>
  <si>
    <t>≥95% supported-control reconstruction; zero known secret leakage.</t>
  </si>
  <si>
    <t>SNS-008</t>
  </si>
  <si>
    <t>Accessibility/UI state</t>
  </si>
  <si>
    <t>Semantic state</t>
  </si>
  <si>
    <t>Focused element, role/subrole/control type, labels, value hash/ref, bounds, enabled/selected state.</t>
  </si>
  <si>
    <t>UI Automation; AXUIElement</t>
  </si>
  <si>
    <t>Focus/control/state change and visual snapshot.</t>
  </si>
  <si>
    <t>Password/secure subroles suppressed; content minimised.</t>
  </si>
  <si>
    <t>Semantic screen interpretation.</t>
  </si>
  <si>
    <t>Coverage matrix by supported app.</t>
  </si>
  <si>
    <t>SNS-009</t>
  </si>
  <si>
    <t>Visual state</t>
  </si>
  <si>
    <t>Visual evidence</t>
  </si>
  <si>
    <t>Screenshot object ref, changed regions, perceptual/content hash, redaction state, app/window/display/task.</t>
  </si>
  <si>
    <t>Windows Graphics Capture; ScreenCaptureKit</t>
  </si>
  <si>
    <t>Policy-defined meaningful change triggers.</t>
  </si>
  <si>
    <t>Excluded regions/apps/displays; local redaction; no raw preview in logs.</t>
  </si>
  <si>
    <t>Opaque-app evidence and replay.</t>
  </si>
  <si>
    <t>≤500 ms p95 capture+hash target; event-driven.</t>
  </si>
  <si>
    <t>SNS-010</t>
  </si>
  <si>
    <t>File-system event</t>
  </si>
  <si>
    <t>Approved-root file create/modify/delete/rename, path token/ref, hash, process/actor link.</t>
  </si>
  <si>
    <t>ReadDirectoryChangesW/USN/ETW; FSEvents/kqueue; adapters</t>
  </si>
  <si>
    <t>File event in approved roots.</t>
  </si>
  <si>
    <t>No personal roots; path redaction/tokenisation.</t>
  </si>
  <si>
    <t>Artefact/provenance evidence.</t>
  </si>
  <si>
    <t>≥98% controlled event recall.</t>
  </si>
  <si>
    <t>SNS-011</t>
  </si>
  <si>
    <t>Git event</t>
  </si>
  <si>
    <t>Authoritative/semantic</t>
  </si>
  <si>
    <t>Repo, branch, status, diff stats, commit/PR refs, changed file hashes.</t>
  </si>
  <si>
    <t>Git adapter/source-system APIs</t>
  </si>
  <si>
    <t>Status/diff/commit/checkout/review event.</t>
  </si>
  <si>
    <t>Source code content governed separately; no line-count productivity.</t>
  </si>
  <si>
    <t>Authoritative developer evidence.</t>
  </si>
  <si>
    <t>Contract tests with supported Git workflows.</t>
  </si>
  <si>
    <t>SNS-012</t>
  </si>
  <si>
    <t>Terminal/shell event</t>
  </si>
  <si>
    <t>Semantic content</t>
  </si>
  <si>
    <t>Command, cwd, start/end, exit code, process tree, selected output reference.</t>
  </si>
  <si>
    <t>Command execution and completion.</t>
  </si>
  <si>
    <t>Environment/secret redaction; approved shells only.</t>
  </si>
  <si>
    <t>Build/test/debug provenance.</t>
  </si>
  <si>
    <t>≥95% supported-shell command capture.</t>
  </si>
  <si>
    <t>SNS-013</t>
  </si>
  <si>
    <t>Build/test event</t>
  </si>
  <si>
    <t>Tool, target, start/end, result, counts, artefact refs, logs ref.</t>
  </si>
  <si>
    <t>IDE/CI/test adapters and process correlation</t>
  </si>
  <si>
    <t>Build/test lifecycle.</t>
  </si>
  <si>
    <t>Selected output only; secrets redacted.</t>
  </si>
  <si>
    <t>Task quality and automated wait.</t>
  </si>
  <si>
    <t>Accurate pass/fail and duration.</t>
  </si>
  <si>
    <t>SNS-014</t>
  </si>
  <si>
    <t>Browser tab/navigation</t>
  </si>
  <si>
    <t>Tab ID, title, domain, allowlisted URL path, navigation type, active state.</t>
  </si>
  <si>
    <t>Chrome/Edge extension</t>
  </si>
  <si>
    <t>Tab activation/update/navigation.</t>
  </si>
  <si>
    <t>Tabs permission; URL/title policy; personal domains excluded.</t>
  </si>
  <si>
    <t>Research/web app/test context.</t>
  </si>
  <si>
    <t>≥98% active-tab accuracy.</t>
  </si>
  <si>
    <t>SNS-015</t>
  </si>
  <si>
    <t>AI-agent event</t>
  </si>
  <si>
    <t>Provider, session, prompt ref, tool call, permission, generated file/process, stop/result.</t>
  </si>
  <si>
    <t>Codex/Claude/IDE hooks via adapter</t>
  </si>
  <si>
    <t>Agent lifecycle/tool events.</t>
  </si>
  <si>
    <t>Prompt/tool content secret scan and policy.</t>
  </si>
  <si>
    <t>Human/AI provenance.</t>
  </si>
  <si>
    <t>≥95% instrumented event attribution.</t>
  </si>
  <si>
    <t>SNS-016</t>
  </si>
  <si>
    <t>Idle/return</t>
  </si>
  <si>
    <t>Derived metadata</t>
  </si>
  <si>
    <t>Last human input, active foreground, process/agent/build state, classification and confidence.</t>
  </si>
  <si>
    <t>Local correlator</t>
  </si>
  <si>
    <t>Threshold reached; input returns; task/session change.</t>
  </si>
  <si>
    <t>No negative conclusion from inactivity alone.</t>
  </si>
  <si>
    <t>Time allocation and assistance.</t>
  </si>
  <si>
    <t>False-idle &lt;5% labelled periods.</t>
  </si>
  <si>
    <t>SNS-017</t>
  </si>
  <si>
    <t>Telemetry gap</t>
  </si>
  <si>
    <t>Evidence-quality event</t>
  </si>
  <si>
    <t>Sensor/permission/sequence gap, start/end, reason, affected scope.</t>
  </si>
  <si>
    <t>Agent health/journal</t>
  </si>
  <si>
    <t>Sensor failure/permission loss/drop/clock drift.</t>
  </si>
  <si>
    <t>No hidden gap; employee/reviewer visible.</t>
  </si>
  <si>
    <t>Downstream confidence control.</t>
  </si>
  <si>
    <t>100% known gaps emitted.</t>
  </si>
  <si>
    <t>SNS-018</t>
  </si>
  <si>
    <t>Manual evidence bookmark</t>
  </si>
  <si>
    <t>Employee action</t>
  </si>
  <si>
    <t>Timestamp, task, optional note/category and current state refs.</t>
  </si>
  <si>
    <t>User selects bookmark.</t>
  </si>
  <si>
    <t>Employee controls note; redaction policy applies.</t>
  </si>
  <si>
    <t>High-signal evidence/context.</t>
  </si>
  <si>
    <t>Bookmark appears in timeline.</t>
  </si>
  <si>
    <t>Stage 5 — Visual State Model</t>
  </si>
  <si>
    <t>Schema and event-driven capture model for redacted visual states, changed regions, UI/OCR references, deduplication and evidence completeness.</t>
  </si>
  <si>
    <t>Validation / privacy rule</t>
  </si>
  <si>
    <t>VS-001</t>
  </si>
  <si>
    <t>visual_state_id</t>
  </si>
  <si>
    <t>Unique visual state ID.</t>
  </si>
  <si>
    <t>UUID/ULID</t>
  </si>
  <si>
    <t>Identity and replay.</t>
  </si>
  <si>
    <t>Generated after local policy/redaction.</t>
  </si>
  <si>
    <t>VS-002</t>
  </si>
  <si>
    <t>event_id</t>
  </si>
  <si>
    <t>Triggering activity event reference.</t>
  </si>
  <si>
    <t>Causal link.</t>
  </si>
  <si>
    <t>May reference app/window/click/navigation/build event.</t>
  </si>
  <si>
    <t>VS-003</t>
  </si>
  <si>
    <t>previous_state_id</t>
  </si>
  <si>
    <t>Previous state in same display/window context.</t>
  </si>
  <si>
    <t>State graph.</t>
  </si>
  <si>
    <t>Null at session/context start.</t>
  </si>
  <si>
    <t>VS-004</t>
  </si>
  <si>
    <t>session/task refs</t>
  </si>
  <si>
    <t>Work session, task session and task contract version.</t>
  </si>
  <si>
    <t>Health/general visual evidence not permitted without policy.</t>
  </si>
  <si>
    <t>VS-005</t>
  </si>
  <si>
    <t>application/window</t>
  </si>
  <si>
    <t>App/process/window identifiers and redacted title.</t>
  </si>
  <si>
    <t>Context.</t>
  </si>
  <si>
    <t>No personal title content if policy redacts.</t>
  </si>
  <si>
    <t>VS-006</t>
  </si>
  <si>
    <t>display/window region</t>
  </si>
  <si>
    <t>Display ID, logical/physical bounds and captured region.</t>
  </si>
  <si>
    <t>Multi-monitor and exclusion.</t>
  </si>
  <si>
    <t>Excluded display/region omitted.</t>
  </si>
  <si>
    <t>VS-007</t>
  </si>
  <si>
    <t>capture_trigger</t>
  </si>
  <si>
    <t>Reason: app change, window change, click change, navigation, dialog/error, build/test completion, idle, return, bookmark, periodic.</t>
  </si>
  <si>
    <t>Explain why image exists.</t>
  </si>
  <si>
    <t>Only approved triggers.</t>
  </si>
  <si>
    <t>VS-008</t>
  </si>
  <si>
    <t>capture_time</t>
  </si>
  <si>
    <t>Device event time and ingestion time references.</t>
  </si>
  <si>
    <t>date-time refs</t>
  </si>
  <si>
    <t>Ordering.</t>
  </si>
  <si>
    <t>Clock-offset metadata retained.</t>
  </si>
  <si>
    <t>VS-009</t>
  </si>
  <si>
    <t>content_hash</t>
  </si>
  <si>
    <t>Cryptographic hash of redacted final image.</t>
  </si>
  <si>
    <t>hash</t>
  </si>
  <si>
    <t>Integrity/dedup.</t>
  </si>
  <si>
    <t>Raw candidate hash not uploaded if suppressed.</t>
  </si>
  <si>
    <t>VS-010</t>
  </si>
  <si>
    <t>perceptual_hash</t>
  </si>
  <si>
    <t>Perceptual similarity hash.</t>
  </si>
  <si>
    <t>Duplicate/near-duplicate suppression.</t>
  </si>
  <si>
    <t>Threshold calibrated by app/state type.</t>
  </si>
  <si>
    <t>VS-011</t>
  </si>
  <si>
    <t>changed_regions</t>
  </si>
  <si>
    <t>List of rectangles/polygons and change scores.</t>
  </si>
  <si>
    <t>Changed-region storage and interpretation.</t>
  </si>
  <si>
    <t>May omit regions removed by redaction.</t>
  </si>
  <si>
    <t>VS-012</t>
  </si>
  <si>
    <t>image_object_ref</t>
  </si>
  <si>
    <t>Encrypted evidence-object reference.</t>
  </si>
  <si>
    <t>Retrieve screenshot.</t>
  </si>
  <si>
    <t>Absent when fully suppressed or metadata-only policy.</t>
  </si>
  <si>
    <t>VS-013</t>
  </si>
  <si>
    <t>thumbnail_ref</t>
  </si>
  <si>
    <t>Low-resolution redacted derivative.</t>
  </si>
  <si>
    <t>Employee/reviewer timeline performance.</t>
  </si>
  <si>
    <t>Separate version/retention and same access policy.</t>
  </si>
  <si>
    <t>VS-014</t>
  </si>
  <si>
    <t>ui_tree_ref</t>
  </si>
  <si>
    <t>Accessibility/UI snapshot or diff reference.</t>
  </si>
  <si>
    <t>Semantic interpretation.</t>
  </si>
  <si>
    <t>Secure controls/values suppressed.</t>
  </si>
  <si>
    <t>VS-015</t>
  </si>
  <si>
    <t>ocr_ref</t>
  </si>
  <si>
    <t>Approved OCR text reference.</t>
  </si>
  <si>
    <t>Fallback when accessibility unavailable.</t>
  </si>
  <si>
    <t>Off by default; local redaction; no general embedding.</t>
  </si>
  <si>
    <t>VS-016</t>
  </si>
  <si>
    <t>redaction_lineage</t>
  </si>
  <si>
    <t>Rules/models, removed regions and transformation version.</t>
  </si>
  <si>
    <t>Audit/reproducibility.</t>
  </si>
  <si>
    <t>No removed plaintext stored.</t>
  </si>
  <si>
    <t>VS-017</t>
  </si>
  <si>
    <t>privacy_class</t>
  </si>
  <si>
    <t>Evidence classification.</t>
  </si>
  <si>
    <t>Access/retention.</t>
  </si>
  <si>
    <t>Policy-derived.</t>
  </si>
  <si>
    <t>VS-018</t>
  </si>
  <si>
    <t>retention_class</t>
  </si>
  <si>
    <t>Raw visual retention policy reference.</t>
  </si>
  <si>
    <t>Lifecycle.</t>
  </si>
  <si>
    <t>Usually shortest evidence TTL.</t>
  </si>
  <si>
    <t>VS-019</t>
  </si>
  <si>
    <t>state_change_score</t>
  </si>
  <si>
    <t>Computed visual/UI difference score.</t>
  </si>
  <si>
    <t>number</t>
  </si>
  <si>
    <t>Trigger/dedup audit.</t>
  </si>
  <si>
    <t>Not used as productivity score.</t>
  </si>
  <si>
    <t>VS-020</t>
  </si>
  <si>
    <t>capture_result</t>
  </si>
  <si>
    <t>stored, deduplicated, metadata-only, redacted, suppressed, failed.</t>
  </si>
  <si>
    <t>Evidence completeness.</t>
  </si>
  <si>
    <t>Failure creates telemetry gap if material.</t>
  </si>
  <si>
    <t>VS-021</t>
  </si>
  <si>
    <t>completeness/confidence</t>
  </si>
  <si>
    <t>Sensor availability and evidence quality.</t>
  </si>
  <si>
    <t>Downstream caution.</t>
  </si>
  <si>
    <t>Never infer absent screen from failed capture.</t>
  </si>
  <si>
    <t>VS-022</t>
  </si>
  <si>
    <t>accessibility note</t>
  </si>
  <si>
    <t>Whether UI/accessibility data was available and supported.</t>
  </si>
  <si>
    <t>enum/note</t>
  </si>
  <si>
    <t>Interpretation limitations.</t>
  </si>
  <si>
    <t>No disability/employee inference.</t>
  </si>
  <si>
    <t>Stage 5 — Input, Text and Attribution Model</t>
  </si>
  <si>
    <t>Three-stream model: physical input metadata, resulting text-state changes and authoritative artefact changes. This prevents raw key counts from being mistaken for actual work.</t>
  </si>
  <si>
    <t>Element</t>
  </si>
  <si>
    <t>Source / method</t>
  </si>
  <si>
    <t>Privacy / accuracy rule</t>
  </si>
  <si>
    <t>TXT-001</t>
  </si>
  <si>
    <t>Physical input metadata</t>
  </si>
  <si>
    <t>Key/button category, modifiers, timestamp, active app/window/control, injected flag.</t>
  </si>
  <si>
    <t>Windows Raw Input/hooks; macOS CGEvent tap spike</t>
  </si>
  <si>
    <t>Human input provenance and idle detection.</t>
  </si>
  <si>
    <t>Values suppressed in secure/excluded controls.</t>
  </si>
  <si>
    <t>Metadata event.</t>
  </si>
  <si>
    <t>TXT-002</t>
  </si>
  <si>
    <t>Key burst</t>
  </si>
  <si>
    <t>Group adjacent key events into interaction burst with start/end and categories.</t>
  </si>
  <si>
    <t>Reduce event volume and support text-delta matching.</t>
  </si>
  <si>
    <t>No reconstruction from burst alone.</t>
  </si>
  <si>
    <t>Derived event.</t>
  </si>
  <si>
    <t>TXT-003</t>
  </si>
  <si>
    <t>Shortcut classification</t>
  </si>
  <si>
    <t>Recognise paste, cut, copy metadata, undo, redo, save, run/test/debug and navigation shortcuts.</t>
  </si>
  <si>
    <t>Input + app context</t>
  </si>
  <si>
    <t>Explain user action without storing every key value.</t>
  </si>
  <si>
    <t>Clipboard content off by default.</t>
  </si>
  <si>
    <t>Semantic event.</t>
  </si>
  <si>
    <t>TXT-004</t>
  </si>
  <si>
    <t>Inserted/deleted/replaced range, before/after hash, document/control ref.</t>
  </si>
  <si>
    <t>UIA/AX/IDE/browser/shell adapter</t>
  </si>
  <si>
    <t>What actually appeared.</t>
  </si>
  <si>
    <t>Only allowlisted non-secure surfaces; encrypt separately.</t>
  </si>
  <si>
    <t>Content reference.</t>
  </si>
  <si>
    <t>TXT-005</t>
  </si>
  <si>
    <t>Typed-character attribution</t>
  </si>
  <si>
    <t>Portion of text delta attributable to physical keys.</t>
  </si>
  <si>
    <t>Temporal correlation of input burst and text change</t>
  </si>
  <si>
    <t>Human contribution/provenance.</t>
  </si>
  <si>
    <t>Confidence required; do not overclaim.</t>
  </si>
  <si>
    <t>Derived provenance edge.</t>
  </si>
  <si>
    <t>TXT-006</t>
  </si>
  <si>
    <t>Paste attribution</t>
  </si>
  <si>
    <t>Text delta created by paste action.</t>
  </si>
  <si>
    <t>Shortcut/clipboard event + text delta</t>
  </si>
  <si>
    <t>Distinguish paste from typing.</t>
  </si>
  <si>
    <t>Paste content not collected separately unless same approved delta.</t>
  </si>
  <si>
    <t>TXT-007</t>
  </si>
  <si>
    <t>Autocomplete attribution</t>
  </si>
  <si>
    <t>Text inserted after completion acceptance or app semantic event.</t>
  </si>
  <si>
    <t>IDE/app adapter + text delta</t>
  </si>
  <si>
    <t>Separate human trigger from generated content.</t>
  </si>
  <si>
    <t>Unknown when no semantic adapter; mark Mixed/Unknown.</t>
  </si>
  <si>
    <t>TXT-008</t>
  </si>
  <si>
    <t>AI completion attribution</t>
  </si>
  <si>
    <t>Text/file changes linked to AI-agent session/tool call.</t>
  </si>
  <si>
    <t>Agent hook + file/document changes</t>
  </si>
  <si>
    <t>Model/provider/session/skill version recorded.</t>
  </si>
  <si>
    <t>Authoritative/derived edge.</t>
  </si>
  <si>
    <t>TXT-009</t>
  </si>
  <si>
    <t>Formatter attribution</t>
  </si>
  <si>
    <t>Changes caused by formatter/linter/refactor tool.</t>
  </si>
  <si>
    <t>Process/IDE event + file delta</t>
  </si>
  <si>
    <t>Automation provenance.</t>
  </si>
  <si>
    <t>Do not credit all characters to employee.</t>
  </si>
  <si>
    <t>Automation edge.</t>
  </si>
  <si>
    <t>TXT-010</t>
  </si>
  <si>
    <t>File-generation attribution</t>
  </si>
  <si>
    <t>Generated file/content linked to process, build or agent.</t>
  </si>
  <si>
    <t>Process tree + file event</t>
  </si>
  <si>
    <t>Automation/system provenance.</t>
  </si>
  <si>
    <t>Require causal confidence/source.</t>
  </si>
  <si>
    <t>Provenance edge.</t>
  </si>
  <si>
    <t>TXT-011</t>
  </si>
  <si>
    <t>Undo/redo</t>
  </si>
  <si>
    <t>Text changes linked to undo/redo action.</t>
  </si>
  <si>
    <t>Shortcut/app semantic event</t>
  </si>
  <si>
    <t>Preserve accurate work story.</t>
  </si>
  <si>
    <t>Final artefact and review matter more than raw attempts.</t>
  </si>
  <si>
    <t>TXT-012</t>
  </si>
  <si>
    <t>Delete/backspace</t>
  </si>
  <si>
    <t>Deletion range and resulting state.</t>
  </si>
  <si>
    <t>Text delta adapter</t>
  </si>
  <si>
    <t>Understand corrections.</t>
  </si>
  <si>
    <t>No key-count productivity metric.</t>
  </si>
  <si>
    <t>Content ref/metadata.</t>
  </si>
  <si>
    <t>TXT-013</t>
  </si>
  <si>
    <t>Selection/focus</t>
  </si>
  <si>
    <t>Focused control/document and selected range metadata.</t>
  </si>
  <si>
    <t>UIA/AX/IDE/browser adapter</t>
  </si>
  <si>
    <t>Match input to correct surface.</t>
  </si>
  <si>
    <t>Selected text content excluded unless required and approved.</t>
  </si>
  <si>
    <t>Metadata.</t>
  </si>
  <si>
    <t>TXT-014</t>
  </si>
  <si>
    <t>Secure-field suppression</t>
  </si>
  <si>
    <t>Detect Windows IsPassword property, macOS secure text field subrole and browser password fields.</t>
  </si>
  <si>
    <t>UIA/AX/browser adapter</t>
  </si>
  <si>
    <t>Prevent password/auth content capture.</t>
  </si>
  <si>
    <t>Default suppress on uncertain sensitive controls.</t>
  </si>
  <si>
    <t>Suppression event only.</t>
  </si>
  <si>
    <t>TXT-015</t>
  </si>
  <si>
    <t>Secret scanning</t>
  </si>
  <si>
    <t>Detect tokens, credentials, private keys and policy patterns in approved text/terminal/output.</t>
  </si>
  <si>
    <t>Local scanner/rules/model</t>
  </si>
  <si>
    <t>Defence in depth.</t>
  </si>
  <si>
    <t>Detected content redacted/suppressed before storage/upload.</t>
  </si>
  <si>
    <t>Redaction lineage.</t>
  </si>
  <si>
    <t>TXT-016</t>
  </si>
  <si>
    <t>Terminal command</t>
  </si>
  <si>
    <t>Command text, cwd, start/end and exit code through shell adapter.</t>
  </si>
  <si>
    <t>PTY/shell integration</t>
  </si>
  <si>
    <t>High-value semantic evidence.</t>
  </si>
  <si>
    <t>Environment variables and secrets redacted.</t>
  </si>
  <si>
    <t>Semantic event/content ref.</t>
  </si>
  <si>
    <t>TXT-017</t>
  </si>
  <si>
    <t>Terminal output</t>
  </si>
  <si>
    <t>Selected output/error ranges linked to command/process.</t>
  </si>
  <si>
    <t>Diagnose result and automated waits.</t>
  </si>
  <si>
    <t>Sampling, secret redaction and bounded size.</t>
  </si>
  <si>
    <t>Content ref.</t>
  </si>
  <si>
    <t>TXT-018</t>
  </si>
  <si>
    <t>Unsupported app fallback</t>
  </si>
  <si>
    <t>If no semantic text adapter, capture input metadata plus visual/UI evidence, not inferred exact text.</t>
  </si>
  <si>
    <t>Avoid false text reconstruction.</t>
  </si>
  <si>
    <t>Classification = insufficient semantic evidence.</t>
  </si>
  <si>
    <t>Gap/limitation event.</t>
  </si>
  <si>
    <t>TXT-019</t>
  </si>
  <si>
    <t>Correction and challenge</t>
  </si>
  <si>
    <t>Employee can flag text/provenance attribution as incorrect and add explanation.</t>
  </si>
  <si>
    <t>Employee portal/governance workflow</t>
  </si>
  <si>
    <t>Improve fairness and training data.</t>
  </si>
  <si>
    <t>Preserve original and correction lineage.</t>
  </si>
  <si>
    <t>Correction event.</t>
  </si>
  <si>
    <t>TXT-020</t>
  </si>
  <si>
    <t>Content retention</t>
  </si>
  <si>
    <t>Text deltas and terminal output use shortest approved TTL and separate encryption/access.</t>
  </si>
  <si>
    <t>Stage 4 retention/access</t>
  </si>
  <si>
    <t>Limit concentration risk.</t>
  </si>
  <si>
    <t>Derived artefact references may outlive raw content.</t>
  </si>
  <si>
    <t>Retention record.</t>
  </si>
  <si>
    <t>Stage 5 — Idle, Review and Automation-Wait Model</t>
  </si>
  <si>
    <t>Context-aware states that prevent builds, tests, AI-agent execution, reading, meetings and blockers from being incorrectly labelled as idle.</t>
  </si>
  <si>
    <t>Evidence sources</t>
  </si>
  <si>
    <t>Entry rule</t>
  </si>
  <si>
    <t>Reporting meaning</t>
  </si>
  <si>
    <t>IDLE-001</t>
  </si>
  <si>
    <t>ACTIVE_HUMAN_INPUT</t>
  </si>
  <si>
    <t>Recent physical input with active approved task context.</t>
  </si>
  <si>
    <t>Human input + foreground app/task</t>
  </si>
  <si>
    <t>Input within threshold and no exclusion.</t>
  </si>
  <si>
    <t>On-task/supporting/unknown determined separately.</t>
  </si>
  <si>
    <t>No productivity score.</t>
  </si>
  <si>
    <t>IDLE-002</t>
  </si>
  <si>
    <t>ACTIVE_REVIEW_READING</t>
  </si>
  <si>
    <t>Low input but evidence of document/code review, reading or analysis.</t>
  </si>
  <si>
    <t>Foreground context, scroll/navigation, visual/UI changes, reviewer tools</t>
  </si>
  <si>
    <t>No input threshold alone is insufficient.</t>
  </si>
  <si>
    <t>Supporting or on-task review.</t>
  </si>
  <si>
    <t>Employee correction available.</t>
  </si>
  <si>
    <t>IDLE-003</t>
  </si>
  <si>
    <t>AUTOMATED_EXECUTION</t>
  </si>
  <si>
    <t>Build/test/script/AI agent or other user-initiated process is actively running.</t>
  </si>
  <si>
    <t>Process tree, terminal/agent/build adapter</t>
  </si>
  <si>
    <t>Process linked to task and still active.</t>
  </si>
  <si>
    <t>On-task automated execution.</t>
  </si>
  <si>
    <t>Never idle.</t>
  </si>
  <si>
    <t>IDLE-004</t>
  </si>
  <si>
    <t>AUTOMATED_EXECUTION_WAIT</t>
  </si>
  <si>
    <t>Human is waiting for valid automated process and may monitor output intermittently.</t>
  </si>
  <si>
    <t>Initiating human action + active process + task context</t>
  </si>
  <si>
    <t>No unrelated activity and process remains material.</t>
  </si>
  <si>
    <t>Valid task time.</t>
  </si>
  <si>
    <t>Do not require mouse movement.</t>
  </si>
  <si>
    <t>IDLE-005</t>
  </si>
  <si>
    <t>COLLABORATION_MEETING</t>
  </si>
  <si>
    <t>Employee is in approved work meeting/collaboration context.</t>
  </si>
  <si>
    <t>Calendar/app metadata or manual state; audio not captured.</t>
  </si>
  <si>
    <t>Policy-approved meeting indicator.</t>
  </si>
  <si>
    <t>Supporting task/collaboration.</t>
  </si>
  <si>
    <t>No content inference without separate policy.</t>
  </si>
  <si>
    <t>IDLE-006</t>
  </si>
  <si>
    <t>BLOCKED_WAIT</t>
  </si>
  <si>
    <t>Employee is waiting on access, dependency, response or environment.</t>
  </si>
  <si>
    <t>Task blocker, access request, communication/task update</t>
  </si>
  <si>
    <t>Blocker evidence exists.</t>
  </si>
  <si>
    <t>Blocked task time.</t>
  </si>
  <si>
    <t>May trigger help/escalation.</t>
  </si>
  <si>
    <t>IDLE-007</t>
  </si>
  <si>
    <t>BREAK_PAUSED</t>
  </si>
  <si>
    <t>Employee intentionally paused or is on scheduled break.</t>
  </si>
  <si>
    <t>Session state/policy</t>
  </si>
  <si>
    <t>Paused/private state.</t>
  </si>
  <si>
    <t>Excluded from active work.</t>
  </si>
  <si>
    <t>No capture beyond audit/health.</t>
  </si>
  <si>
    <t>IDLE-008</t>
  </si>
  <si>
    <t>IDLE_UNEXPLAINED</t>
  </si>
  <si>
    <t>No human input or material work signal beyond threshold and no approved explanation.</t>
  </si>
  <si>
    <t>All automation/reading/meeting/blocker checks negative.</t>
  </si>
  <si>
    <t>Potential idle with confidence.</t>
  </si>
  <si>
    <t>Never misconduct conclusion automatically.</t>
  </si>
  <si>
    <t>IDLE-009</t>
  </si>
  <si>
    <t>POSSIBLY_UNRELATED</t>
  </si>
  <si>
    <t>Activity appears outside active task but may be other assigned work.</t>
  </si>
  <si>
    <t>App/domain/task context</t>
  </si>
  <si>
    <t>Task alignment uncertain.</t>
  </si>
  <si>
    <t>Route to Stage 7; not an idle class.</t>
  </si>
  <si>
    <t>Employee/task switch correction.</t>
  </si>
  <si>
    <t>IDLE-010</t>
  </si>
  <si>
    <t>INSUFFICIENT_EVIDENCE</t>
  </si>
  <si>
    <t>Sensor gaps, excluded state or unsupported app prevents reliable classification.</t>
  </si>
  <si>
    <t>Telemetry gaps/sensor coverage</t>
  </si>
  <si>
    <t>Completeness below threshold.</t>
  </si>
  <si>
    <t>No negative inference.</t>
  </si>
  <si>
    <t>Prominently shown.</t>
  </si>
  <si>
    <t>IDLE-011</t>
  </si>
  <si>
    <t>RETURN_FROM_IDLE</t>
  </si>
  <si>
    <t>Human input resumes after idle/pause/wait.</t>
  </si>
  <si>
    <t>Input/session event</t>
  </si>
  <si>
    <t>Record prior state duration and current task.</t>
  </si>
  <si>
    <t>Timeline transition.</t>
  </si>
  <si>
    <t>No judgement.</t>
  </si>
  <si>
    <t>IDLE-012</t>
  </si>
  <si>
    <t>Threshold policy</t>
  </si>
  <si>
    <t>Idle thresholds are configurable by role/context and not a universal productivity benchmark.</t>
  </si>
  <si>
    <t>Signed policy</t>
  </si>
  <si>
    <t>Default range determined in pilot.</t>
  </si>
  <si>
    <t>State detection only.</t>
  </si>
  <si>
    <t>Accessibility/accommodation reviewed.</t>
  </si>
  <si>
    <t>IDLE-013</t>
  </si>
  <si>
    <t>Confidence model</t>
  </si>
  <si>
    <t>State includes evidence, confidence, missing signals and alternative classification.</t>
  </si>
  <si>
    <t>Local/Stage 7 evaluator</t>
  </si>
  <si>
    <t>Required for ambiguous periods.</t>
  </si>
  <si>
    <t>Explainable classification.</t>
  </si>
  <si>
    <t>Employee can challenge.</t>
  </si>
  <si>
    <t>IDLE-014</t>
  </si>
  <si>
    <t>Duration accounting</t>
  </si>
  <si>
    <t>Time allocation preserves overlapping automation/human review semantics rather than double-counting.</t>
  </si>
  <si>
    <t>Timeline aggregator</t>
  </si>
  <si>
    <t>Use mutually exclusive primary state with secondary tags.</t>
  </si>
  <si>
    <t>Accurate reports.</t>
  </si>
  <si>
    <t>No mouse/keyboard activity percentage as quality metric.</t>
  </si>
  <si>
    <t>Stage 5 — Privacy, Secure-Field and Redaction Test Matrix</t>
  </si>
  <si>
    <t>Pilot-blocking test corpus for passwords, authentication, secrets, exclusions, policy expiry/tampering, observability leakage and accessibility accommodations.</t>
  </si>
  <si>
    <t>Test area</t>
  </si>
  <si>
    <t>PRIV-001</t>
  </si>
  <si>
    <t>Windows password UIA property</t>
  </si>
  <si>
    <t>Test password controls with IsPassword=true across native test apps.</t>
  </si>
  <si>
    <t>Type known synthetic passwords and attempt all sensors.</t>
  </si>
  <si>
    <t>No key value/text delta/screenshot plaintext retained; suppression event present.</t>
  </si>
  <si>
    <t>Windows QA/CISO</t>
  </si>
  <si>
    <t>Microsoft IsPassword property</t>
  </si>
  <si>
    <t>PRIV-002</t>
  </si>
  <si>
    <t>macOS secure text field</t>
  </si>
  <si>
    <t>Test kAXSecureTextFieldSubrole/SecureField controls.</t>
  </si>
  <si>
    <t>Type synthetic credentials and capture UI/input states.</t>
  </si>
  <si>
    <t>No plaintext retained/uploaded.</t>
  </si>
  <si>
    <t>macOS QA/CISO</t>
  </si>
  <si>
    <t>Apple secure text field subrole</t>
  </si>
  <si>
    <t>PRIV-003</t>
  </si>
  <si>
    <t>Browser password field</t>
  </si>
  <si>
    <t>HTML input type=password and authentication-code forms.</t>
  </si>
  <si>
    <t>Chrome/Edge extension + native agent.</t>
  </si>
  <si>
    <t>No DOM value/text delta/screenshot readable content retained.</t>
  </si>
  <si>
    <t>Browser QA/CISO</t>
  </si>
  <si>
    <t>Browser field rules</t>
  </si>
  <si>
    <t>PRIV-004</t>
  </si>
  <si>
    <t>Terminal secret</t>
  </si>
  <si>
    <t>Synthetic API tokens/private-key patterns in command/output.</t>
  </si>
  <si>
    <t>Run commands in supported shells.</t>
  </si>
  <si>
    <t>Secret redacted/suppressed before journal/object upload.</t>
  </si>
  <si>
    <t>Shell QA/Security</t>
  </si>
  <si>
    <t>Secret scanner</t>
  </si>
  <si>
    <t>PRIV-005</t>
  </si>
  <si>
    <t>Environment-variable secret</t>
  </si>
  <si>
    <t>Command uses secret env var.</t>
  </si>
  <si>
    <t>Run shell process and inspect events/logs.</t>
  </si>
  <si>
    <t>Environment value never captured.</t>
  </si>
  <si>
    <t>PRIV-006</t>
  </si>
  <si>
    <t>Personal email/domain exclusion</t>
  </si>
  <si>
    <t>Open excluded personal mail domain/app during active session.</t>
  </si>
  <si>
    <t>Navigate and interact.</t>
  </si>
  <si>
    <t>Private/excluded state; no title/URL/screenshot/text stored.</t>
  </si>
  <si>
    <t>DPO/Browser QA</t>
  </si>
  <si>
    <t>Purpose policy</t>
  </si>
  <si>
    <t>PRIV-007</t>
  </si>
  <si>
    <t>Banking/health exclusion</t>
  </si>
  <si>
    <t>Open synthetic or allowlisted excluded financial/health domains.</t>
  </si>
  <si>
    <t>Navigate/interact.</t>
  </si>
  <si>
    <t>No content captured; only policy suppression audit if allowed.</t>
  </si>
  <si>
    <t>PRIV-008</t>
  </si>
  <si>
    <t>Excluded application</t>
  </si>
  <si>
    <t>Open configured private messaging/password manager app.</t>
  </si>
  <si>
    <t>Switch to app and type synthetic data.</t>
  </si>
  <si>
    <t>No window title/content/input captured.</t>
  </si>
  <si>
    <t>PRIV-009</t>
  </si>
  <si>
    <t>Excluded display</t>
  </si>
  <si>
    <t>Move approved app to excluded monitor.</t>
  </si>
  <si>
    <t>Switch/move/click/type.</t>
  </si>
  <si>
    <t>No visual/text evidence from excluded display.</t>
  </si>
  <si>
    <t>Desktop QA/DPO</t>
  </si>
  <si>
    <t>PRIV-010</t>
  </si>
  <si>
    <t>Paused/private state</t>
  </si>
  <si>
    <t>Pause session then use approved app.</t>
  </si>
  <si>
    <t>Generate normal activity.</t>
  </si>
  <si>
    <t>No activity content captured; pause audit/health only.</t>
  </si>
  <si>
    <t>Desktop QA/Product</t>
  </si>
  <si>
    <t>PRIV-011</t>
  </si>
  <si>
    <t>Policy expiry</t>
  </si>
  <si>
    <t>Let cached policy expire during active task.</t>
  </si>
  <si>
    <t>Continue generating activity.</t>
  </si>
  <si>
    <t>Sensitive capture stops immediately; state visible; gap emitted.</t>
  </si>
  <si>
    <t>PRIV-012</t>
  </si>
  <si>
    <t>Policy tamper</t>
  </si>
  <si>
    <t>Modify local policy bundle/signature.</t>
  </si>
  <si>
    <t>Restart/reload agent.</t>
  </si>
  <si>
    <t>Policy rejected; fail-safe state; audit event.</t>
  </si>
  <si>
    <t>PRIV-013</t>
  </si>
  <si>
    <t>Redaction false negative corpus</t>
  </si>
  <si>
    <t>Known credential/PII patterns in supported text/terminal/screens.</t>
  </si>
  <si>
    <t>Run corpus through local guard.</t>
  </si>
  <si>
    <t>Zero known high-severity secret leakage; documented residual limitations.</t>
  </si>
  <si>
    <t>Security/AI QA</t>
  </si>
  <si>
    <t>PRIV-014</t>
  </si>
  <si>
    <t>Redaction false positive</t>
  </si>
  <si>
    <t>Benign code/text resembling tokens.</t>
  </si>
  <si>
    <t>Run representative code corpus.</t>
  </si>
  <si>
    <t>False-positive rate within agreed threshold; employee can report issue.</t>
  </si>
  <si>
    <t>Security/Product QA</t>
  </si>
  <si>
    <t>PRIV-015</t>
  </si>
  <si>
    <t>Observability leak</t>
  </si>
  <si>
    <t>Insert synthetic secret into candidate evidence then inspect logs/traces/crash reports.</t>
  </si>
  <si>
    <t>Trigger success and failure paths.</t>
  </si>
  <si>
    <t>No secret found in operational telemetry.</t>
  </si>
  <si>
    <t>OTel sensitive-data guidance</t>
  </si>
  <si>
    <t>PRIV-016</t>
  </si>
  <si>
    <t>Object metadata leak</t>
  </si>
  <si>
    <t>Use sensitive window/task title and verify object keys/metadata.</t>
  </si>
  <si>
    <t>Capture state.</t>
  </si>
  <si>
    <t>Object key contains IDs only; sensitive text redacted/tokenised.</t>
  </si>
  <si>
    <t>Data/Security QA</t>
  </si>
  <si>
    <t>PRIV-017</t>
  </si>
  <si>
    <t>Clipboard content</t>
  </si>
  <si>
    <t>Copy secret then paste into excluded and approved controls.</t>
  </si>
  <si>
    <t>Observe clipboard/text events.</t>
  </si>
  <si>
    <t>No standalone clipboard content retained; approved delta still redacted if secret.</t>
  </si>
  <si>
    <t>Desktop/Security QA</t>
  </si>
  <si>
    <t>PRIV-018</t>
  </si>
  <si>
    <t>Employee correction</t>
  </si>
  <si>
    <t>Employee flags incorrect capture/classification.</t>
  </si>
  <si>
    <t>Submit correction through portal.</t>
  </si>
  <si>
    <t>Original retained; correction visible and audit linked.</t>
  </si>
  <si>
    <t>Governance QA</t>
  </si>
  <si>
    <t>PRIV-019</t>
  </si>
  <si>
    <t>Use voice input/assistive technology in supported task.</t>
  </si>
  <si>
    <t>Perform task with low physical key activity.</t>
  </si>
  <si>
    <t>No lower activity/capability inference; resulting artefact/evidence captured appropriately.</t>
  </si>
  <si>
    <t>Accessibility/HR QA</t>
  </si>
  <si>
    <t>PRIV-020</t>
  </si>
  <si>
    <t>Unknown secure control</t>
  </si>
  <si>
    <t>Custom app hides semantic role but visually resembles login field.</t>
  </si>
  <si>
    <t>Interact in test app.</t>
  </si>
  <si>
    <t>Policy defaults to suppress or metadata-only when confidence is low.</t>
  </si>
  <si>
    <t>Security/Desktop QA</t>
  </si>
  <si>
    <t>Fail-safe secure-field policy</t>
  </si>
  <si>
    <t>Stage 5 — Supported Environment Matrix</t>
  </si>
  <si>
    <t>Initial endpoint, browser, shell, Git and development-tool support position. Universal capture provides fallback; semantic adapters deepen evidence in Stage 6.</t>
  </si>
  <si>
    <t>Environment</t>
  </si>
  <si>
    <t>MVP position</t>
  </si>
  <si>
    <t>Scope / version strategy</t>
  </si>
  <si>
    <t>Capture/adapter position</t>
  </si>
  <si>
    <t>Policy/technical note</t>
  </si>
  <si>
    <t>ENV-001</t>
  </si>
  <si>
    <t>Windows 11 managed devices</t>
  </si>
  <si>
    <t>Supported MVP target</t>
  </si>
  <si>
    <t>Current supported enterprise builds; x64 and arm64 where Nessovo needs them.</t>
  </si>
  <si>
    <t>App/window/process/input/file/screen capabilities subject to spike.</t>
  </si>
  <si>
    <t>Signed installer/MDM; UIA/Graphics Capture/Raw Input.</t>
  </si>
  <si>
    <t>ENV-002</t>
  </si>
  <si>
    <t>macOS managed devices</t>
  </si>
  <si>
    <t>Current supported macOS versions; Apple Silicon first, Intel only if Nessovo fleet requires.</t>
  </si>
  <si>
    <t>TCC permissions; AX/ScreenCaptureKit/FSEvents; signing/notarisation.</t>
  </si>
  <si>
    <t>Developer ID/MDM where possible.</t>
  </si>
  <si>
    <t>ENV-003</t>
  </si>
  <si>
    <t>Linux</t>
  </si>
  <si>
    <t>Deferred</t>
  </si>
  <si>
    <t>No initial universal capture due to Wayland/compositor variability.</t>
  </si>
  <si>
    <t>Specific managed distro/compositor may be evaluated later.</t>
  </si>
  <si>
    <t>XDG portals/AT-SPI/inotify.</t>
  </si>
  <si>
    <t>ENV-004</t>
  </si>
  <si>
    <t>Chrome</t>
  </si>
  <si>
    <t>Supported browser</t>
  </si>
  <si>
    <t>Enterprise-managed current stable version.</t>
  </si>
  <si>
    <t>Tabs/native messaging; title/domain/allowlisted URL; extension deployment.</t>
  </si>
  <si>
    <t>Tabs permission and native host allowlist.</t>
  </si>
  <si>
    <t>ENV-005</t>
  </si>
  <si>
    <t>Microsoft Edge</t>
  </si>
  <si>
    <t>Enterprise-managed Chromium Edge.</t>
  </si>
  <si>
    <t>Same extension/native messaging pattern with enterprise policies.</t>
  </si>
  <si>
    <t>Extension deployment and URL policy.</t>
  </si>
  <si>
    <t>ENV-006</t>
  </si>
  <si>
    <t>Safari</t>
  </si>
  <si>
    <t>Deferred unless pilot requires</t>
  </si>
  <si>
    <t>Different extension/native integration path.</t>
  </si>
  <si>
    <t>May support later with separate privacy/permissions spike.</t>
  </si>
  <si>
    <t>No MVP dependency.</t>
  </si>
  <si>
    <t>ENV-007</t>
  </si>
  <si>
    <t>PowerShell 7</t>
  </si>
  <si>
    <t>Supported shell target</t>
  </si>
  <si>
    <t>Windows developer/operations shell.</t>
  </si>
  <si>
    <t>PTY/shell integration, command/result and secret redaction.</t>
  </si>
  <si>
    <t>Approved profiles only.</t>
  </si>
  <si>
    <t>ENV-008</t>
  </si>
  <si>
    <t>Windows cmd.exe</t>
  </si>
  <si>
    <t>Limited support</t>
  </si>
  <si>
    <t>Process/command line may be captured through wrapper or process telemetry.</t>
  </si>
  <si>
    <t>Lower semantic fidelity than PowerShell.</t>
  </si>
  <si>
    <t>Metadata-only fallback.</t>
  </si>
  <si>
    <t>ENV-009</t>
  </si>
  <si>
    <t>bash/zsh</t>
  </si>
  <si>
    <t>macOS and future Linux shells.</t>
  </si>
  <si>
    <t>Shell integration/PTY; command/result; redaction.</t>
  </si>
  <si>
    <t>Approved rc/profile integration.</t>
  </si>
  <si>
    <t>ENV-010</t>
  </si>
  <si>
    <t>Git CLI</t>
  </si>
  <si>
    <t>Supported</t>
  </si>
  <si>
    <t>Git repositories in approved project roots.</t>
  </si>
  <si>
    <t>Status/diff/commit/branch events and source refs.</t>
  </si>
  <si>
    <t>No line-count productivity.</t>
  </si>
  <si>
    <t>ENV-011</t>
  </si>
  <si>
    <t>GitHub</t>
  </si>
  <si>
    <t>Supported connector</t>
  </si>
  <si>
    <t>Repos/PR/checks through existing integration or APIs.</t>
  </si>
  <si>
    <t>Authoritative PR/review/check evidence.</t>
  </si>
  <si>
    <t>Source-system permissions.</t>
  </si>
  <si>
    <t>ENV-012</t>
  </si>
  <si>
    <t>VS Code family</t>
  </si>
  <si>
    <t>Semantic adapter later Stage 6; universal fallback Stage 5</t>
  </si>
  <si>
    <t>Capture app/window/UI/file/process now; editor semantics later.</t>
  </si>
  <si>
    <t>No dependency on VS Code for universal capture.</t>
  </si>
  <si>
    <t>Adapter SDK.</t>
  </si>
  <si>
    <t>ENV-013</t>
  </si>
  <si>
    <t>JetBrains IDEs</t>
  </si>
  <si>
    <t>Capture app/window/UI/file/process now.</t>
  </si>
  <si>
    <t>Adapter-specific APIs later.</t>
  </si>
  <si>
    <t>ENV-014</t>
  </si>
  <si>
    <t>Xcode</t>
  </si>
  <si>
    <t>Universal capture plus toolchain events</t>
  </si>
  <si>
    <t>macOS development use.</t>
  </si>
  <si>
    <t>AX/window/process/build/test/simulator; semantic adapter as feasible.</t>
  </si>
  <si>
    <t>TCC and secure fields.</t>
  </si>
  <si>
    <t>ENV-015</t>
  </si>
  <si>
    <t>Android Studio / Flutter</t>
  </si>
  <si>
    <t>Mobile development use.</t>
  </si>
  <si>
    <t>IDE/process/file/build/emulator events.</t>
  </si>
  <si>
    <t>Semantic adapter later.</t>
  </si>
  <si>
    <t>ENV-016</t>
  </si>
  <si>
    <t>Docker Desktop</t>
  </si>
  <si>
    <t>Metadata/process integration</t>
  </si>
  <si>
    <t>Container/build context.</t>
  </si>
  <si>
    <t>Process/API events where approved.</t>
  </si>
  <si>
    <t>No container content capture by default.</t>
  </si>
  <si>
    <t>ENV-017</t>
  </si>
  <si>
    <t>Remote desktop/VM</t>
  </si>
  <si>
    <t>Limited/conditional</t>
  </si>
  <si>
    <t>Accessibility and screenshot semantics may be reduced or duplicate nested desktops.</t>
  </si>
  <si>
    <t>Mark evidence limitations and avoid false completeness.</t>
  </si>
  <si>
    <t>Separate spike/policy.</t>
  </si>
  <si>
    <t>ENV-018</t>
  </si>
  <si>
    <t>Password managers/authenticator apps</t>
  </si>
  <si>
    <t>Explicitly excluded</t>
  </si>
  <si>
    <t>Sensitive security tools.</t>
  </si>
  <si>
    <t>No capture of titles/content/input.</t>
  </si>
  <si>
    <t>Stage 5 — Capture Event Contracts</t>
  </si>
  <si>
    <t>Canonical Stage 5 events published through the Stage 4 batch/ingestion contracts. Sensitive content is referenced, encrypted and policy-controlled.</t>
  </si>
  <si>
    <t>Event type</t>
  </si>
  <si>
    <t>Key payload</t>
  </si>
  <si>
    <t>Data class</t>
  </si>
  <si>
    <t>Stage 4 destination</t>
  </si>
  <si>
    <t>Privacy/accuracy rule</t>
  </si>
  <si>
    <t>S5-EVT-001</t>
  </si>
  <si>
    <t>activity.application.changed.v1</t>
  </si>
  <si>
    <t>Foreground application/process changed.</t>
  </si>
  <si>
    <t>app/process IDs, redacted title class, previous/new context, task/session refs</t>
  </si>
  <si>
    <t>Application sensor</t>
  </si>
  <si>
    <t>Stage 4 activity.normalized</t>
  </si>
  <si>
    <t>Policy/exclusion applied locally.</t>
  </si>
  <si>
    <t>S5-EVT-002</t>
  </si>
  <si>
    <t>activity.window.changed.v1</t>
  </si>
  <si>
    <t>Window/focus/title context changed.</t>
  </si>
  <si>
    <t>window ID, bounds, redacted title, display, app/process refs</t>
  </si>
  <si>
    <t>Window sensor</t>
  </si>
  <si>
    <t>Sensitive titles redacted.</t>
  </si>
  <si>
    <t>S5-EVT-003</t>
  </si>
  <si>
    <t>activity.input.burst.v1</t>
  </si>
  <si>
    <t>Grouped keyboard/mouse input metadata.</t>
  </si>
  <si>
    <t>burst start/end, categories, modifiers, app/control refs, injected flag</t>
  </si>
  <si>
    <t>Input sensor</t>
  </si>
  <si>
    <t>No secure/excluded values.</t>
  </si>
  <si>
    <t>S5-EVT-004</t>
  </si>
  <si>
    <t>activity.mouse.click.v1</t>
  </si>
  <si>
    <t>Policy-approved click linked to visual/UI context.</t>
  </si>
  <si>
    <t>button, coordinates, UI element ref, before/after state refs</t>
  </si>
  <si>
    <t>Mouse sensor</t>
  </si>
  <si>
    <t>No productivity use.</t>
  </si>
  <si>
    <t>S5-EVT-005</t>
  </si>
  <si>
    <t>content.text.delta.v1</t>
  </si>
  <si>
    <t>Approved resulting text change.</t>
  </si>
  <si>
    <t>document/control ref, inserted/deleted encrypted object ref, hashes, attribution candidates</t>
  </si>
  <si>
    <t>Sensitive content ref</t>
  </si>
  <si>
    <t>Text adapter</t>
  </si>
  <si>
    <t>Stage 4 metadata + object intake</t>
  </si>
  <si>
    <t>Secure field/secret guard before storage.</t>
  </si>
  <si>
    <t>S5-EVT-006</t>
  </si>
  <si>
    <t>visual.state.created.v1</t>
  </si>
  <si>
    <t>Meaningful redacted visual state created.</t>
  </si>
  <si>
    <t>visual state fields/object refs/change score/trigger</t>
  </si>
  <si>
    <t>Visual metadata/content ref</t>
  </si>
  <si>
    <t>Visual pipeline</t>
  </si>
  <si>
    <t>Stage 4 visual topic/object store</t>
  </si>
  <si>
    <t>Event-driven and deduplicated.</t>
  </si>
  <si>
    <t>S5-EVT-007</t>
  </si>
  <si>
    <t>visual.state.deduplicated.v1</t>
  </si>
  <si>
    <t>Candidate state matched existing/near-identical state.</t>
  </si>
  <si>
    <t>prior state ref, similarity score, trigger</t>
  </si>
  <si>
    <t>Stage 4 activity topic</t>
  </si>
  <si>
    <t>No duplicate object uploaded.</t>
  </si>
  <si>
    <t>S5-EVT-008</t>
  </si>
  <si>
    <t>capture.suppressed.v1</t>
  </si>
  <si>
    <t>Candidate capture suppressed by policy/secure/exclusion rule.</t>
  </si>
  <si>
    <t>reason code, sensor, app/category, policy version</t>
  </si>
  <si>
    <t>Audit metadata</t>
  </si>
  <si>
    <t>Policy/secret guard</t>
  </si>
  <si>
    <t>Stage 4 audit/evidence metadata</t>
  </si>
  <si>
    <t>S5-EVT-009</t>
  </si>
  <si>
    <t>process.lifecycle.v1</t>
  </si>
  <si>
    <t>Process started/exited.</t>
  </si>
  <si>
    <t>PID/parent/executable identity/start/end/exit code</t>
  </si>
  <si>
    <t>Process sensor</t>
  </si>
  <si>
    <t>Command line excluded/redacted.</t>
  </si>
  <si>
    <t>S5-EVT-010</t>
  </si>
  <si>
    <t>file.activity.v1</t>
  </si>
  <si>
    <t>Approved-root file create/modify/delete/rename.</t>
  </si>
  <si>
    <t>path token/ref, event type, hash, process/actor refs</t>
  </si>
  <si>
    <t>File watcher</t>
  </si>
  <si>
    <t>Stage 4 activity/artefact</t>
  </si>
  <si>
    <t>Approved roots only.</t>
  </si>
  <si>
    <t>S5-EVT-011</t>
  </si>
  <si>
    <t>shell.command.started.v1</t>
  </si>
  <si>
    <t>Supported shell command started.</t>
  </si>
  <si>
    <t>command encrypted ref, cwd ref, process ID, actor/task refs</t>
  </si>
  <si>
    <t>Shell adapter</t>
  </si>
  <si>
    <t>Stage 4 metadata/object</t>
  </si>
  <si>
    <t>Secret/env redaction.</t>
  </si>
  <si>
    <t>S5-EVT-012</t>
  </si>
  <si>
    <t>shell.command.completed.v1</t>
  </si>
  <si>
    <t>Command completed.</t>
  </si>
  <si>
    <t>process ID, exit code, duration, selected output ref</t>
  </si>
  <si>
    <t>Metadata/content ref</t>
  </si>
  <si>
    <t>Bounded output and redaction.</t>
  </si>
  <si>
    <t>S5-EVT-013</t>
  </si>
  <si>
    <t>build.test.lifecycle.v1</t>
  </si>
  <si>
    <t>Build/test started, progressed or completed.</t>
  </si>
  <si>
    <t>tool, target, result, counts, duration, artefact/log refs</t>
  </si>
  <si>
    <t>Tool adapters/process correlator</t>
  </si>
  <si>
    <t>Stage 4 artefact/activity</t>
  </si>
  <si>
    <t>Pass/fail not inferred from pixels if semantic result exists.</t>
  </si>
  <si>
    <t>S5-EVT-014</t>
  </si>
  <si>
    <t>browser.tab.changed.v1</t>
  </si>
  <si>
    <t>Active browser tab or navigation changed.</t>
  </si>
  <si>
    <t>tab ID, redacted title, domain, allowlisted URL ref, navigation type</t>
  </si>
  <si>
    <t>Browser extension</t>
  </si>
  <si>
    <t>Tabs permission and exclusions.</t>
  </si>
  <si>
    <t>S5-EVT-015</t>
  </si>
  <si>
    <t>automation.execution.state.v1</t>
  </si>
  <si>
    <t>Task-linked build/test/agent/process execution state.</t>
  </si>
  <si>
    <t>process/agent refs, state, start/end, task, initiated_by</t>
  </si>
  <si>
    <t>Derived semantic</t>
  </si>
  <si>
    <t>Local correlator/adapters</t>
  </si>
  <si>
    <t>Used to avoid false idle.</t>
  </si>
  <si>
    <t>S5-EVT-016</t>
  </si>
  <si>
    <t>activity.idle.state.v1</t>
  </si>
  <si>
    <t>Context-aware human activity state changed.</t>
  </si>
  <si>
    <t>old/new state, evidence refs, confidence, missing signals</t>
  </si>
  <si>
    <t>Idle correlator</t>
  </si>
  <si>
    <t>No misconduct conclusion.</t>
  </si>
  <si>
    <t>S5-EVT-017</t>
  </si>
  <si>
    <t>telemetry.gap.detected.v1</t>
  </si>
  <si>
    <t>Sensor, permission or sequence gap.</t>
  </si>
  <si>
    <t>gap type, sensors, start/end, cause</t>
  </si>
  <si>
    <t>Evidence-quality metadata</t>
  </si>
  <si>
    <t>Stage 4 gap topic</t>
  </si>
  <si>
    <t>Downstream confidence reduced.</t>
  </si>
  <si>
    <t>S5-EVT-018</t>
  </si>
  <si>
    <t>evidence.bookmark.created.v1</t>
  </si>
  <si>
    <t>Employee manually marks evidence/context.</t>
  </si>
  <si>
    <t>task/session, note/category, state/event refs</t>
  </si>
  <si>
    <t>Employee content/metadata</t>
  </si>
  <si>
    <t>Stage 4 evidence topic</t>
  </si>
  <si>
    <t>Employee controls content; policy/redaction applies.</t>
  </si>
  <si>
    <t>S5-EVT-019</t>
  </si>
  <si>
    <t>provenance.attribution.candidate.v1</t>
  </si>
  <si>
    <t>Candidate attribution of text/file/process change to human, AI, automation or system.</t>
  </si>
  <si>
    <t>source/target refs, actor type, confidence, rules/model version</t>
  </si>
  <si>
    <t>Stage 4 provenance edge</t>
  </si>
  <si>
    <t>Candidate until Stage 7 evaluates/reviews.</t>
  </si>
  <si>
    <t>S5-EVT-020</t>
  </si>
  <si>
    <t>capture.policy.violation.blocked.v1</t>
  </si>
  <si>
    <t>Module/adapter attempted unauthorised capture.</t>
  </si>
  <si>
    <t>sensor/adapter, requested capability, policy version, action blocked</t>
  </si>
  <si>
    <t>Security audit</t>
  </si>
  <si>
    <t>Agent core</t>
  </si>
  <si>
    <t>Stage 4 audit/security</t>
  </si>
  <si>
    <t>No candidate content retained.</t>
  </si>
  <si>
    <t>Stage 5 — Universal Capture MVP Backlog</t>
  </si>
  <si>
    <t>Implementation-ready backlog for policy-controlled universal capture, secure text/visual evidence, browser/shell/Git semantics, idle context, provenance candidates and employee-visible controls.</t>
  </si>
  <si>
    <t>S5-BL-001</t>
  </si>
  <si>
    <t>Create capture pipeline interfaces</t>
  </si>
  <si>
    <t>Define Rust traits/modules for sensors, policy checks, redaction, normalisation, journal and Stage 4 upload.</t>
  </si>
  <si>
    <t>Windows/macOS/Data</t>
  </si>
  <si>
    <t>Stage 3 agent foundation</t>
  </si>
  <si>
    <t>Capture pipeline skeleton</t>
  </si>
  <si>
    <t>No sensor can emit/persist without policy and redaction interfaces.</t>
  </si>
  <si>
    <t>Core guardrail.</t>
  </si>
  <si>
    <t>S5-BL-002</t>
  </si>
  <si>
    <t>App/window</t>
  </si>
  <si>
    <t>Implement Windows foreground app/window sensor</t>
  </si>
  <si>
    <t>Capture app/process/window metadata with title policy/redaction.</t>
  </si>
  <si>
    <t>Windows sensor</t>
  </si>
  <si>
    <t>≥99% foreground-change recall in supported app matrix.</t>
  </si>
  <si>
    <t>Titles minimised.</t>
  </si>
  <si>
    <t>Microsoft UIA/Win32</t>
  </si>
  <si>
    <t>S5-BL-003</t>
  </si>
  <si>
    <t>Implement macOS foreground app/window sensor</t>
  </si>
  <si>
    <t>Capture app/window metadata with AX/TCC handling.</t>
  </si>
  <si>
    <t>macOS sensor</t>
  </si>
  <si>
    <t>Supported app matrix passes and denial state is safe.</t>
  </si>
  <si>
    <t>TCC/AX privacy.</t>
  </si>
  <si>
    <t>S5-BL-004</t>
  </si>
  <si>
    <t>Process/file</t>
  </si>
  <si>
    <t>Implement process lifecycle and approved-root file sensors</t>
  </si>
  <si>
    <t>Capture process start/exit and project-root file create/modify/delete/rename.</t>
  </si>
  <si>
    <t>Desktop/Data Lead</t>
  </si>
  <si>
    <t>Windows/macOS/QA</t>
  </si>
  <si>
    <t>Process/file sensors</t>
  </si>
  <si>
    <t>Approved roots only; command line and paths redacted/tokenised.</t>
  </si>
  <si>
    <t>No personal-folder scanning.</t>
  </si>
  <si>
    <t>S5-BL-005</t>
  </si>
  <si>
    <t>Implement mouse click/scroll metadata</t>
  </si>
  <si>
    <t>Capture low-latency input metadata and UI element context.</t>
  </si>
  <si>
    <t>Desktop Input Lead</t>
  </si>
  <si>
    <t>≥98% click-to-context correlation and no perceptible latency.</t>
  </si>
  <si>
    <t>No movement path/productivity counts.</t>
  </si>
  <si>
    <t>S5-BL-006</t>
  </si>
  <si>
    <t>Implement keyboard metadata and shortcut classifier</t>
  </si>
  <si>
    <t>Capture key categories/modifiers, injected flag, paste/delete/undo/redo/save/run/test shortcuts.</t>
  </si>
  <si>
    <t>Keyboard metadata sensor</t>
  </si>
  <si>
    <t>Secure/excluded controls suppress values; input latency budget passes.</t>
  </si>
  <si>
    <t>No unrestricted keylogging.</t>
  </si>
  <si>
    <t>Raw Input/hooks</t>
  </si>
  <si>
    <t>S5-BL-007</t>
  </si>
  <si>
    <t>Text</t>
  </si>
  <si>
    <t>Implement approved text-delta adapter framework</t>
  </si>
  <si>
    <t>Common API for UIA/AX/IDE/browser/shell adapters to report resulting text changes.</t>
  </si>
  <si>
    <t>Text/Adapter Lead</t>
  </si>
  <si>
    <t>Windows/macOS/Integrations</t>
  </si>
  <si>
    <t>S5-BL-001,S5-BL-006</t>
  </si>
  <si>
    <t>Text-delta framework</t>
  </si>
  <si>
    <t>Supported controls reach ≥95% reconstruction; unsupported apps mark insufficient evidence.</t>
  </si>
  <si>
    <t>Separate encrypted content refs.</t>
  </si>
  <si>
    <t>S5-BL-008</t>
  </si>
  <si>
    <t>Implement secure-field and secret guard</t>
  </si>
  <si>
    <t>Windows IsPassword, macOS secure subrole, browser password, policy exclusions and local secret scanning.</t>
  </si>
  <si>
    <t>DPO/QA/Browser</t>
  </si>
  <si>
    <t>S5-BL-006,S5-BL-007</t>
  </si>
  <si>
    <t>Secure-field guard</t>
  </si>
  <si>
    <t>Zero known high-severity secret retention in test corpus.</t>
  </si>
  <si>
    <t>Pilot blocking.</t>
  </si>
  <si>
    <t>S5-BL-009</t>
  </si>
  <si>
    <t>Visual</t>
  </si>
  <si>
    <t>Implement Windows event-driven visual-state capture</t>
  </si>
  <si>
    <t>Capture approved window/display snapshots, hash/diff/dedup and changed regions.</t>
  </si>
  <si>
    <t>GPU/QA/Security</t>
  </si>
  <si>
    <t>S5-BL-001,S5-BL-008</t>
  </si>
  <si>
    <t>Windows visual pipeline</t>
  </si>
  <si>
    <t>Triggers, dedup, redaction and p95 performance meet budget.</t>
  </si>
  <si>
    <t>No continuous video.</t>
  </si>
  <si>
    <t>S5-BL-010</t>
  </si>
  <si>
    <t>Implement macOS event-driven visual-state capture</t>
  </si>
  <si>
    <t>Use ScreenCaptureKit with permission/exclusion/redaction and changed-state logic.</t>
  </si>
  <si>
    <t>macOS visual pipeline</t>
  </si>
  <si>
    <t>Permission, trigger, dedup, redaction and performance tests pass.</t>
  </si>
  <si>
    <t>No audio capture.</t>
  </si>
  <si>
    <t>ScreenCaptureKit</t>
  </si>
  <si>
    <t>S5-BL-011</t>
  </si>
  <si>
    <t>Visual/UI</t>
  </si>
  <si>
    <t>Implement accessibility-state snapshots</t>
  </si>
  <si>
    <t>Collect approved UI role/state/diff and secure-field detection metadata.</t>
  </si>
  <si>
    <t>Accessibility Lead</t>
  </si>
  <si>
    <t>UI-state sensor</t>
  </si>
  <si>
    <t>Coverage and privacy matrix documented per app.</t>
  </si>
  <si>
    <t>Secure values suppressed.</t>
  </si>
  <si>
    <t>S5-BL-012</t>
  </si>
  <si>
    <t>Browser</t>
  </si>
  <si>
    <t>Implement Chrome/Edge extension and native messaging</t>
  </si>
  <si>
    <t>Capture active tab/domain/title/allowlisted URL and navigation.</t>
  </si>
  <si>
    <t>Desktop/Security/IT</t>
  </si>
  <si>
    <t>Stage 3 native host,S5-BL-001</t>
  </si>
  <si>
    <t>Enterprise browser adapter</t>
  </si>
  <si>
    <t>≥98% active-tab accuracy and exclusion tests pass.</t>
  </si>
  <si>
    <t>Tabs permission and domain policy.</t>
  </si>
  <si>
    <t>S5-BL-013</t>
  </si>
  <si>
    <t>Shell</t>
  </si>
  <si>
    <t>Implement shell/PTY adapter</t>
  </si>
  <si>
    <t>PowerShell 7 and bash/zsh command/result lifecycle with secret redaction.</t>
  </si>
  <si>
    <t>Shell Integrations Lead</t>
  </si>
  <si>
    <t>S5-BL-007,S5-BL-008</t>
  </si>
  <si>
    <t>≥95% supported command capture; env/secret tests pass.</t>
  </si>
  <si>
    <t>Bounded output.</t>
  </si>
  <si>
    <t>S5-BL-014</t>
  </si>
  <si>
    <t>Git/build/test</t>
  </si>
  <si>
    <t>Implement Git and build/test semantic events</t>
  </si>
  <si>
    <t>Approved repo status/diff/commit and tool/process test/build results.</t>
  </si>
  <si>
    <t>Developer Integrations Lead</t>
  </si>
  <si>
    <t>Git/CI/QA</t>
  </si>
  <si>
    <t>S5-BL-004,S5-BL-013</t>
  </si>
  <si>
    <t>Git/build/test adapters</t>
  </si>
  <si>
    <t>Authoritative results override visual inference.</t>
  </si>
  <si>
    <t>Stage 2 evidence model</t>
  </si>
  <si>
    <t>S5-BL-015</t>
  </si>
  <si>
    <t>Idle</t>
  </si>
  <si>
    <t>Implement context-aware idle/automation correlator</t>
  </si>
  <si>
    <t>Classify active input, review/reading, automation, wait, break, blocked, unexplained and insufficient evidence.</t>
  </si>
  <si>
    <t>AI/Product Lead</t>
  </si>
  <si>
    <t>S5-BL-002:S5-BL-014</t>
  </si>
  <si>
    <t>Idle-state engine</t>
  </si>
  <si>
    <t>False-idle &lt;5% on labelled periods and gaps reduce confidence.</t>
  </si>
  <si>
    <t>S5-BL-016</t>
  </si>
  <si>
    <t>Implement local attribution candidate builder</t>
  </si>
  <si>
    <t>Link input bursts, text deltas, agent/tool/process/file events to human/AI/automation/system candidates.</t>
  </si>
  <si>
    <t>Data/AI Lead</t>
  </si>
  <si>
    <t>Adapters/Desktop</t>
  </si>
  <si>
    <t>S5-BL-004:S5-BL-015</t>
  </si>
  <si>
    <t>Attribution candidates</t>
  </si>
  <si>
    <t>Every edge has source, confidence and version; Stage 7 makes final interpretation.</t>
  </si>
  <si>
    <t>No overclaiming.</t>
  </si>
  <si>
    <t>S5-BL-017</t>
  </si>
  <si>
    <t>Stage 4 integration</t>
  </si>
  <si>
    <t>Publish Stage 5 events through signed batches</t>
  </si>
  <si>
    <t>Map all sensor events/objects to Stage 4 schemas, topics and object manifests.</t>
  </si>
  <si>
    <t>Agent/Stage 4 team</t>
  </si>
  <si>
    <t>S5-BL-002:S5-BL-016</t>
  </si>
  <si>
    <t>End-to-end capture pipeline</t>
  </si>
  <si>
    <t>Valid events replay through Stage 4 with gaps/dedup intact.</t>
  </si>
  <si>
    <t>Content refs only.</t>
  </si>
  <si>
    <t>S5-BL-018</t>
  </si>
  <si>
    <t>Employee UX</t>
  </si>
  <si>
    <t>Implement capture status, active sensors, bookmark and report-incorrect-capture flows</t>
  </si>
  <si>
    <t>Extend tray/menu and employee portal hooks.</t>
  </si>
  <si>
    <t>Product/UX Lead</t>
  </si>
  <si>
    <t>Desktop/Governance/Accessibility</t>
  </si>
  <si>
    <t>S5-BL-001,S5-BL-017</t>
  </si>
  <si>
    <t>Employee capture UX</t>
  </si>
  <si>
    <t>Users understand active capture and can report/correct.</t>
  </si>
  <si>
    <t>No dark patterns.</t>
  </si>
  <si>
    <t>S5-BL-019</t>
  </si>
  <si>
    <t>Execute privacy, accuracy, performance and environment test matrix</t>
  </si>
  <si>
    <t>Run secure-field, app/browser/shell, visual, input, idle, telemetry and accessibility tests.</t>
  </si>
  <si>
    <t>All Stage 5 owners</t>
  </si>
  <si>
    <t>S5-BL-002:S5-BL-018</t>
  </si>
  <si>
    <t>Stage 5 validation report</t>
  </si>
  <si>
    <t>All blocking thresholds pass or gate holds.</t>
  </si>
  <si>
    <t>Synthetic/consented test data only.</t>
  </si>
  <si>
    <t>S5-BL-020</t>
  </si>
  <si>
    <t>Complete Stage 5 implementation package</t>
  </si>
  <si>
    <t>Consolidate sensors, schemas, supported matrix, privacy tests, performance results, risks, ADRs and gate evidence.</t>
  </si>
  <si>
    <t>S5-BL-001:S5-BL-019</t>
  </si>
  <si>
    <t>Stage 5 package</t>
  </si>
  <si>
    <t>Ready for Stage 6/7 handoff and controlled pilot decision.</t>
  </si>
  <si>
    <t>Stage 5 — Risk Register</t>
  </si>
  <si>
    <t>Capture-specific privacy, endpoint, accuracy, fairness, performance and trust risks.</t>
  </si>
  <si>
    <t>S5-R-001</t>
  </si>
  <si>
    <t>Password, authentication code or secret is retained in input, text, terminal or screenshot evidence.</t>
  </si>
  <si>
    <t>Secure-field APIs, browser rules, local secret scanner, suppression, zero-known-secret test corpus.</t>
  </si>
  <si>
    <t>S5-R-002</t>
  </si>
  <si>
    <t>Input hooks introduce latency, dropped events or application instability.</t>
  </si>
  <si>
    <t>Endpoint/Performance</t>
  </si>
  <si>
    <t>Prefer Raw Input/async APIs, dedicated thread, immediate return, benchmark and kill switch.</t>
  </si>
  <si>
    <t>S5-R-003</t>
  </si>
  <si>
    <t>Visual capture creates excessive CPU, battery, bandwidth or storage.</t>
  </si>
  <si>
    <t>Performance/Cost</t>
  </si>
  <si>
    <t>Event triggers, perceptual hash, changed regions, dedup, adaptive throttling and short TTL.</t>
  </si>
  <si>
    <t>Desktop/FinOps</t>
  </si>
  <si>
    <t>S5-R-004</t>
  </si>
  <si>
    <t>Unsupported app is treated as if exact text/activity were known.</t>
  </si>
  <si>
    <t>Accuracy/Fairness</t>
  </si>
  <si>
    <t>Unsupported-app fallback and insufficient-evidence state; no OCR/text certainty without support.</t>
  </si>
  <si>
    <t>Product/AI Governance</t>
  </si>
  <si>
    <t>S5-R-005</t>
  </si>
  <si>
    <t>Employee reading/thinking/build wait is classified as idle.</t>
  </si>
  <si>
    <t>Fairness/Employment</t>
  </si>
  <si>
    <t>Context-aware idle states, process/agent/build evidence, employee correction and confidence.</t>
  </si>
  <si>
    <t>S5-R-006</t>
  </si>
  <si>
    <t>Excluded/private app/domain/display still leaks titles or screenshots.</t>
  </si>
  <si>
    <t>Policy before sensor output, secure-state tests, suppression ledger and fail-safe unknown controls.</t>
  </si>
  <si>
    <t>S5-R-007</t>
  </si>
  <si>
    <t>Text attribution credits AI/autocomplete/formatter output entirely to the employee.</t>
  </si>
  <si>
    <t>Accuracy/Capability</t>
  </si>
  <si>
    <t>Three-stream reconciliation and provenance candidates with confidence.</t>
  </si>
  <si>
    <t>S5-R-008</t>
  </si>
  <si>
    <t>AI-agent or process output is incorrectly treated as employee inactivity or personal work.</t>
  </si>
  <si>
    <t>Agent/process adapters and automated-execution state.</t>
  </si>
  <si>
    <t>AI Integrations/Product</t>
  </si>
  <si>
    <t>S5-R-009</t>
  </si>
  <si>
    <t>Browser extension collects personal URL/title data beyond approved need.</t>
  </si>
  <si>
    <t>Privacy/Browser</t>
  </si>
  <si>
    <t>Enterprise profile, domain/title defaults, allowlists/exclusions, URL path off by default.</t>
  </si>
  <si>
    <t>S5-R-010</t>
  </si>
  <si>
    <t>Project-root file watcher expands into personal or unrelated folders.</t>
  </si>
  <si>
    <t>Privacy/Endpoint</t>
  </si>
  <si>
    <t>Signed allowlist, canonical path checks, symlink/junction tests and policy denial.</t>
  </si>
  <si>
    <t>S5-R-011</t>
  </si>
  <si>
    <t>Accessibility data exposes secure values or creates excessive collection.</t>
  </si>
  <si>
    <t>Privacy/Accessibility</t>
  </si>
  <si>
    <t>Secure subroles/properties, value minimisation, diff snapshots and app coverage matrix.</t>
  </si>
  <si>
    <t>Accessibility/CISO</t>
  </si>
  <si>
    <t>S5-R-012</t>
  </si>
  <si>
    <t>Manager gains de facto live surveillance from raw Stage 5 feeds.</t>
  </si>
  <si>
    <t>Governance/Trust</t>
  </si>
  <si>
    <t>No manager live view; employee/reviewer validation first; Stage 4 access broker and summary-first reporting.</t>
  </si>
  <si>
    <t>S5-R-013</t>
  </si>
  <si>
    <t>Capture coverage differs by OS/tool and creates unfair comparisons.</t>
  </si>
  <si>
    <t>Fairness/Product</t>
  </si>
  <si>
    <t>Coverage/completeness metadata, supported-environment matrix, no cross-user comparison without equivalent evidence.</t>
  </si>
  <si>
    <t>S5-R-014</t>
  </si>
  <si>
    <t>Voice input or assistive technology is misread as low capability/activity.</t>
  </si>
  <si>
    <t>Accessibility/Fairness</t>
  </si>
  <si>
    <t>Resulting artefact/text evidence, accommodation-aware interpretation and no key-volume metrics.</t>
  </si>
  <si>
    <t>HR/Accessibility/Product</t>
  </si>
  <si>
    <t>Stage 5 — Architecture and Product Decisions</t>
  </si>
  <si>
    <t>Decisions governing event-driven visuals, narrow input capture, text provenance, idle semantics, browser/file scope and downstream attribution.</t>
  </si>
  <si>
    <t>S5-ADR-001</t>
  </si>
  <si>
    <t>Event-driven visual states</t>
  </si>
  <si>
    <t>Continuous video is intrusive and expensive.</t>
  </si>
  <si>
    <t>Capture on meaningful triggers with hash/diff/dedup and periodic policy checkpoint only.</t>
  </si>
  <si>
    <t>Continuous video; periodic screenshots only.</t>
  </si>
  <si>
    <t>Better context with lower volume.</t>
  </si>
  <si>
    <t>May miss subtle changes if triggers are weak.</t>
  </si>
  <si>
    <t>Trigger recall/employee review tests.</t>
  </si>
  <si>
    <t>Desktop/Product/DPO</t>
  </si>
  <si>
    <t>Windows Graphics Capture/ScreenCaptureKit</t>
  </si>
  <si>
    <t>S5-ADR-002</t>
  </si>
  <si>
    <t>Three-stream text model</t>
  </si>
  <si>
    <t>Raw keys do not equal resulting text or final artefacts.</t>
  </si>
  <si>
    <t>Reconcile physical input metadata, resulting text deltas and authoritative artefact changes.</t>
  </si>
  <si>
    <t>Traditional keylogger; file diffs only.</t>
  </si>
  <si>
    <t>Accurate human/AI/automation attribution.</t>
  </si>
  <si>
    <t>Adapter complexity.</t>
  </si>
  <si>
    <t>Text reconstruction benchmark.</t>
  </si>
  <si>
    <t>Data/Desktop/AI</t>
  </si>
  <si>
    <t>Stage 5 prompt</t>
  </si>
  <si>
    <t>S5-ADR-003</t>
  </si>
  <si>
    <t>Raw key values narrow by default</t>
  </si>
  <si>
    <t>Unrestricted keylogging creates high privacy risk.</t>
  </si>
  <si>
    <t>Capture categories/shortcuts by default; exact values only in approved non-secure semantic surfaces when necessary.</t>
  </si>
  <si>
    <t>Capture every key; never capture input.</t>
  </si>
  <si>
    <t>Balances exactness and minimisation.</t>
  </si>
  <si>
    <t>Some unsupported apps lack exact typing evidence.</t>
  </si>
  <si>
    <t>Supported-control matrix.</t>
  </si>
  <si>
    <t>ICO high-risk monitoring context</t>
  </si>
  <si>
    <t>S5-ADR-004</t>
  </si>
  <si>
    <t>Secure unknown defaults to suppress</t>
  </si>
  <si>
    <t>Secure-field metadata can be incomplete or app-specific.</t>
  </si>
  <si>
    <t>When control sensitivity is uncertain above threshold, suppress content or use metadata-only mode.</t>
  </si>
  <si>
    <t>Capture until proven secure.</t>
  </si>
  <si>
    <t>Fail-safe privacy.</t>
  </si>
  <si>
    <t>False positives reduce evidence.</t>
  </si>
  <si>
    <t>False-positive/negative corpus.</t>
  </si>
  <si>
    <t>Windows/Apple secure field APIs</t>
  </si>
  <si>
    <t>S5-ADR-005</t>
  </si>
  <si>
    <t>No manager live raw view</t>
  </si>
  <si>
    <t>Live screens invite surveillance misuse and are not needed for MVP validation.</t>
  </si>
  <si>
    <t>Stage 5 evidence is employee/reviewer accessible through Stage 4 policy; manager summaries arrive later.</t>
  </si>
  <si>
    <t>Live dashboard.</t>
  </si>
  <si>
    <t>Less immediate management visibility.</t>
  </si>
  <si>
    <t>Pilot UX/manager study.</t>
  </si>
  <si>
    <t>S5-ADR-006</t>
  </si>
  <si>
    <t>Semantic adapters outrank visual inference</t>
  </si>
  <si>
    <t>Git/test/shell/agent events are more reliable than pixels/OCR.</t>
  </si>
  <si>
    <t>Use authoritative/semantic evidence when available; visual is fallback/context.</t>
  </si>
  <si>
    <t>Visual AI interprets everything.</t>
  </si>
  <si>
    <t>Accuracy and explainability.</t>
  </si>
  <si>
    <t>Requires adapter investment.</t>
  </si>
  <si>
    <t>Evidence hierarchy tests.</t>
  </si>
  <si>
    <t>S5-ADR-007</t>
  </si>
  <si>
    <t>Idle is contextual state, not productivity metric</t>
  </si>
  <si>
    <t>Low input may represent reading, waiting, meeting or deep thinking.</t>
  </si>
  <si>
    <t>Use contextual states and confidence; never infer misconduct automatically.</t>
  </si>
  <si>
    <t>Simple inactivity timer.</t>
  </si>
  <si>
    <t>Fairness.</t>
  </si>
  <si>
    <t>More complex classification.</t>
  </si>
  <si>
    <t>Labelled false-idle evaluation.</t>
  </si>
  <si>
    <t>AI Governance/HR</t>
  </si>
  <si>
    <t>S5-ADR-008</t>
  </si>
  <si>
    <t>Browser domain/title default</t>
  </si>
  <si>
    <t>Full URL and DOM content are often unnecessary and sensitive.</t>
  </si>
  <si>
    <t>Capture active domain/title; URL path/query/DOM only allowlisted for approved work systems.</t>
  </si>
  <si>
    <t>Full browsing history/content.</t>
  </si>
  <si>
    <t>Minimisation and simpler policy.</t>
  </si>
  <si>
    <t>Less detailed context on generic web apps.</t>
  </si>
  <si>
    <t>Browser coverage test.</t>
  </si>
  <si>
    <t>Chrome Tabs permissions</t>
  </si>
  <si>
    <t>S5-ADR-009</t>
  </si>
  <si>
    <t>Approved-root file events</t>
  </si>
  <si>
    <t>Whole-disk file surveillance is unnecessary.</t>
  </si>
  <si>
    <t>Watch only signed-policy project roots/source-system adapters.</t>
  </si>
  <si>
    <t>Whole-disk watcher.</t>
  </si>
  <si>
    <t>Privacy and lower event volume.</t>
  </si>
  <si>
    <t>Files outside roots need other adapters/manual evidence.</t>
  </si>
  <si>
    <t>Path/symlink tests.</t>
  </si>
  <si>
    <t>S5-ADR-010</t>
  </si>
  <si>
    <t>Stage 5 produces attribution candidates</t>
  </si>
  <si>
    <t>Local evidence may support but not settle human/AI/automation causality.</t>
  </si>
  <si>
    <t>Agent emits versioned candidates; Stage 7 provenance engine resolves with broader evidence.</t>
  </si>
  <si>
    <t>Agent decides final provenance.</t>
  </si>
  <si>
    <t>Separates edge facts from cloud inference.</t>
  </si>
  <si>
    <t>Additional processing later.</t>
  </si>
  <si>
    <t>Stage 7 tests.</t>
  </si>
  <si>
    <t>Stage boundary</t>
  </si>
  <si>
    <t>S5-ADR-011</t>
  </si>
  <si>
    <t>Audio excluded</t>
  </si>
  <si>
    <t>Initial vertical does not require audio and privacy risk is substantial.</t>
  </si>
  <si>
    <t>No microphone/system audio capture in Stage 5.</t>
  </si>
  <si>
    <t>Audio/transcription capture.</t>
  </si>
  <si>
    <t>Reduced scope and risk.</t>
  </si>
  <si>
    <t>Some meeting context unavailable.</t>
  </si>
  <si>
    <t>Future new purpose/DPIA.</t>
  </si>
  <si>
    <t>S5-ADR-012</t>
  </si>
  <si>
    <t>Coverage-aware fairness</t>
  </si>
  <si>
    <t>Different OS/apps expose different semantic evidence.</t>
  </si>
  <si>
    <t>Every period records sensor coverage/completeness; downstream comparisons require equivalent coverage.</t>
  </si>
  <si>
    <t>Ignore coverage differences.</t>
  </si>
  <si>
    <t>Prevents unfair cross-user conclusions.</t>
  </si>
  <si>
    <t>More report complexity.</t>
  </si>
  <si>
    <t>Coverage matrix/pilot analysis.</t>
  </si>
  <si>
    <t>AI Governance/Product</t>
  </si>
  <si>
    <t>Stage 5 — Go / No-Go Gate</t>
  </si>
  <si>
    <t>Readiness criteria for the Universal Capture MVP. Approval requires secure-field controls, employee visibility, measurable accuracy and Stage 4 evidence integration.</t>
  </si>
  <si>
    <t>S5-G-001</t>
  </si>
  <si>
    <t>MVP capture scope, supported devices and exclusions are explicit.</t>
  </si>
  <si>
    <t>Unbounded or covert capture.</t>
  </si>
  <si>
    <t>Product/DPO</t>
  </si>
  <si>
    <t>Stage 5 readiness</t>
  </si>
  <si>
    <t>S5-G-002</t>
  </si>
  <si>
    <t>Sensors</t>
  </si>
  <si>
    <t>Sensor fields, triggers, minimisation and targets are defined.</t>
  </si>
  <si>
    <t>Sensor lacks privacy/acceptance rule.</t>
  </si>
  <si>
    <t>S5-G-003</t>
  </si>
  <si>
    <t>Visual model</t>
  </si>
  <si>
    <t>Event-driven visual-state schema, dedup, changed regions, redaction and completeness are defined.</t>
  </si>
  <si>
    <t>Continuous/uncontrolled recording or no redaction.</t>
  </si>
  <si>
    <t>S5-G-004</t>
  </si>
  <si>
    <t>Input/text model</t>
  </si>
  <si>
    <t>Physical input, resulting text and artefact reconciliation are specified.</t>
  </si>
  <si>
    <t>Raw key count treated as actual text/work.</t>
  </si>
  <si>
    <t>S5-G-005</t>
  </si>
  <si>
    <t>Secure fields</t>
  </si>
  <si>
    <t>Windows/macOS/browser secure-field and secret suppression tests are blocking.</t>
  </si>
  <si>
    <t>Known secret can be retained.</t>
  </si>
  <si>
    <t>S5-G-006</t>
  </si>
  <si>
    <t>Reading, automation, waits, meetings, blockers, breaks and insufficient evidence are represented.</t>
  </si>
  <si>
    <t>Simple inactivity equals poor performance.</t>
  </si>
  <si>
    <t>S5-G-007</t>
  </si>
  <si>
    <t>Supported environments</t>
  </si>
  <si>
    <t>Windows/macOS/browser/shell/Git/tool support and limitations are documented.</t>
  </si>
  <si>
    <t>Unsupported environment appears fully observed.</t>
  </si>
  <si>
    <t>S5-G-008</t>
  </si>
  <si>
    <t>Capture events and objects map to Stage 4 contracts and evidence storage.</t>
  </si>
  <si>
    <t>Events cannot be stored/replayed safely.</t>
  </si>
  <si>
    <t>S5-G-009</t>
  </si>
  <si>
    <t>Active task/sensors, pause/private, bookmark and incorrect-capture reporting are included.</t>
  </si>
  <si>
    <t>Scope/Backlog/Stage 3 UI</t>
  </si>
  <si>
    <t>Employee cannot understand/control capture.</t>
  </si>
  <si>
    <t>S5-G-010</t>
  </si>
  <si>
    <t>Performance targets</t>
  </si>
  <si>
    <t>Input latency, CPU, memory, screenshot and storage budgets have acceptance tests.</t>
  </si>
  <si>
    <t>Stage 3 Performance Budgets + Stage 5 backlog</t>
  </si>
  <si>
    <t>Agent harms work or exceeds approved budgets.</t>
  </si>
  <si>
    <t>S5-G-011</t>
  </si>
  <si>
    <t>Accuracy targets</t>
  </si>
  <si>
    <t>Foreground, click-state, text, tab, command and false-idle targets are explicit.</t>
  </si>
  <si>
    <t>Sensor Specifications/Privacy Tests</t>
  </si>
  <si>
    <t>No measurable evidence quality.</t>
  </si>
  <si>
    <t>QA/Product</t>
  </si>
  <si>
    <t>S5-G-012</t>
  </si>
  <si>
    <t>Coverage/completeness</t>
  </si>
  <si>
    <t>Sensor gaps and unsupported apps create explicit insufficient-evidence states.</t>
  </si>
  <si>
    <t>Sensors/Idle/Event Contracts</t>
  </si>
  <si>
    <t>Missing data creates confident conclusion.</t>
  </si>
  <si>
    <t>S5-G-013</t>
  </si>
  <si>
    <t>No live surveillance</t>
  </si>
  <si>
    <t>No default manager live screen/raw stream exists.</t>
  </si>
  <si>
    <t>Scope/ADRs/Stage 4 access controls</t>
  </si>
  <si>
    <t>Stage 5 becomes bossware dashboard.</t>
  </si>
  <si>
    <t>S5-G-014</t>
  </si>
  <si>
    <t>Implementation backlog includes owners, dependencies, effort, acceptance and privacy impact.</t>
  </si>
  <si>
    <t>No executable capture plan.</t>
  </si>
  <si>
    <t>S5-G-015</t>
  </si>
  <si>
    <t>Privacy/redaction, accuracy, performance, accessibility and environment tests are defined.</t>
  </si>
  <si>
    <t>Privacy Redaction Tests/Backlog</t>
  </si>
  <si>
    <t>No blocking secret/fairness tests.</t>
  </si>
  <si>
    <t>QA/CISO/DPO</t>
  </si>
  <si>
    <t>S5-G-016</t>
  </si>
  <si>
    <t>CTO, CISO, DPO, Product, HR, IT and Architecture record Stage 5 gate decision.</t>
  </si>
  <si>
    <t>Stage 5 — Source Register</t>
  </si>
  <si>
    <t>Primary OS/browser documentation and reference projects used for visual, input, secure-field, file, browser, privacy and evidence-contract design.</t>
  </si>
  <si>
    <t>S5-SRC-001</t>
  </si>
  <si>
    <t>Capture frames from a display or application window; secure system UI and capture indicator behaviour.</t>
  </si>
  <si>
    <t>Stage 5 event-driven screenshot implementation.</t>
  </si>
  <si>
    <t>S5-SRC-002</t>
  </si>
  <si>
    <t>Microsoft UI Automation Overview</t>
  </si>
  <si>
    <t>Windows UI element tree, properties, events and control patterns.</t>
  </si>
  <si>
    <t>Semantic UI state and focused control.</t>
  </si>
  <si>
    <t>S5-SRC-003</t>
  </si>
  <si>
    <t>Password determination automation property.</t>
  </si>
  <si>
    <t>Secure-field suppression.</t>
  </si>
  <si>
    <t>S5-SRC-004</t>
  </si>
  <si>
    <t>Microsoft Raw Input</t>
  </si>
  <si>
    <t>Asynchronous low-level input data model.</t>
  </si>
  <si>
    <t>S5-SRC-005</t>
  </si>
  <si>
    <t>Hook timeout/performance constraints and Raw Input recommendation.</t>
  </si>
  <si>
    <t>Avoid blocking input hooks.</t>
  </si>
  <si>
    <t>S5-SRC-006</t>
  </si>
  <si>
    <t>High-performance screen/window/application capture on macOS.</t>
  </si>
  <si>
    <t>Visual-state capture; audio excluded.</t>
  </si>
  <si>
    <t>S5-SRC-007</t>
  </si>
  <si>
    <t>Accessibility subrole for sensitive secure text fields.</t>
  </si>
  <si>
    <t>macOS secure-field suppression.</t>
  </si>
  <si>
    <t>S5-SRC-008</t>
  </si>
  <si>
    <t>Apple AXUIElement APIs</t>
  </si>
  <si>
    <t>Accessibility element attributes, values and position lookup.</t>
  </si>
  <si>
    <t>Semantic UI state.</t>
  </si>
  <si>
    <t>S5-SRC-009</t>
  </si>
  <si>
    <t>Apple FSEvents</t>
  </si>
  <si>
    <t>File-system change notification and exclusion paths.</t>
  </si>
  <si>
    <t>https://developer.apple.com/documentation/coreservices/file_system_events</t>
  </si>
  <si>
    <t>Approved-root file event design.</t>
  </si>
  <si>
    <t>S5-SRC-010</t>
  </si>
  <si>
    <t>Extension-native app communication and host allowlists.</t>
  </si>
  <si>
    <t>S5-SRC-011</t>
  </si>
  <si>
    <t>Domain/title/allowlisted URL design.</t>
  </si>
  <si>
    <t>S5-SRC-012</t>
  </si>
  <si>
    <t>Open-source reference</t>
  </si>
  <si>
    <t>Foreground app/window/browser/AFK watcher architecture.</t>
  </si>
  <si>
    <t>Reference/benchmark, not task assurance core.</t>
  </si>
  <si>
    <t>S5-SRC-013</t>
  </si>
  <si>
    <t>Screenpipe</t>
  </si>
  <si>
    <t>Source-available reference</t>
  </si>
  <si>
    <t>Event-driven capture, accessibility-first text and OCR fallback patterns.</t>
  </si>
  <si>
    <t>Benchmark only; commercial-use licence applies.</t>
  </si>
  <si>
    <t>S5-SRC-014</t>
  </si>
  <si>
    <t>GUI capture/review and human-teaching patterns.</t>
  </si>
  <si>
    <t>Experimental architecture reference.</t>
  </si>
  <si>
    <t>S5-SRC-015</t>
  </si>
  <si>
    <t>Minimisation and redaction/filter/transform processors.</t>
  </si>
  <si>
    <t>No evidence in general telemetry.</t>
  </si>
  <si>
    <t>S5-SRC-016</t>
  </si>
  <si>
    <t>XDG InputCapture Portal</t>
  </si>
  <si>
    <t>Wayland input-capture constraints and compositor control.</t>
  </si>
  <si>
    <t>Linux deferral.</t>
  </si>
  <si>
    <t>S5-SRC-017</t>
  </si>
  <si>
    <t>HumanOS Stage 2 Evidence Scoring</t>
  </si>
  <si>
    <t>Evidence hierarchy, capability and fairness rules.</t>
  </si>
  <si>
    <t>Internal workbook: Evidence Scoring / Worked Examples</t>
  </si>
  <si>
    <t>Downstream interpretation guardrails.</t>
  </si>
  <si>
    <t>S5-SRC-018</t>
  </si>
  <si>
    <t>HumanOS Stage 3 Agent Foundation</t>
  </si>
  <si>
    <t>Policy, session state, local journal, identity, update and event contracts.</t>
  </si>
  <si>
    <t>Internal workbook: Stage 3 sheets</t>
  </si>
  <si>
    <t>Stage 5 foundation.</t>
  </si>
  <si>
    <t>S5-SRC-019</t>
  </si>
  <si>
    <t>HumanOS Stage 4 Evidence Foundation</t>
  </si>
  <si>
    <t>Batch ingestion, object storage, replay, retention and access.</t>
  </si>
  <si>
    <t>Internal workbook: Stage 4 sheets</t>
  </si>
  <si>
    <t>Stage 5 cloud contract.</t>
  </si>
  <si>
    <t>Stage 6–7 Dashboard — Semantic Adapters, Provenance and Task Assurance</t>
  </si>
  <si>
    <t>Specification status for Stage 6 semantic adapters and Stage 7 Provenance &amp; Task Assurance. Implementation backlogs remain unstarted until separate Stage 6 and Stage 7 gates are approved.</t>
  </si>
  <si>
    <t>Stage 6 gate</t>
  </si>
  <si>
    <t>Stage 6 backlog</t>
  </si>
  <si>
    <t>Stage 7 backlog</t>
  </si>
  <si>
    <t>Stage 6 mandatory not started/blocked</t>
  </si>
  <si>
    <t>Stage 7 mandatory not started/blocked</t>
  </si>
  <si>
    <t>Stage 6–7 risks open</t>
  </si>
  <si>
    <t>Stage 6–7 source count</t>
  </si>
  <si>
    <t>Stage 6–7 ADRs accepted/in principle</t>
  </si>
  <si>
    <t>Adapter/provider rows</t>
  </si>
  <si>
    <t>Evaluation dataset cases</t>
  </si>
  <si>
    <t>Human-review controls</t>
  </si>
  <si>
    <t>Stage 6 is specification-complete: Adapter Hub, SDK contract, provider matrix, browser/shell/Git/CI/IDE/AI adapters, conformance tests, backlog, risks, ADRs and gate criteria.</t>
  </si>
  <si>
    <t>Stage 7 is specification-complete: provenance graph, relationships, correlation engine, work episodes, task alignment, acceptance criteria, quality/blockers, evaluators, dataset, review/correction, APIs/events, backlog, risks, ADRs and gate criteria.</t>
  </si>
  <si>
    <t>Semantic/tool events and authoritative artefacts explicitly outrank visual/OCR/AI inference.</t>
  </si>
  <si>
    <t>Task Assurance evaluates against approved Task Execution Contracts and produces evidence-linked recommendations; it does not make consequential employment decisions.</t>
  </si>
  <si>
    <t>The next execution package is one combined prompt for Stages 8 and 9: Capability Graph/Baseline Assessment plus Growth Coach/Learning Loop.</t>
  </si>
  <si>
    <t>Stage 6 — Semantic Adapter Architecture</t>
  </si>
  <si>
    <t>Provider-neutral adapter architecture that converts browser, shell, Git/CI, IDE and AI-agent events into HumanOS semantic evidence without making task, capability or employment conclusions.</t>
  </si>
  <si>
    <t>Data / state</t>
  </si>
  <si>
    <t>S6-ARC-001</t>
  </si>
  <si>
    <t>Adapter Hub</t>
  </si>
  <si>
    <t>Provider-neutral layer for browser, shell, Git/CI, IDE, toolchain and AI-agent events.</t>
  </si>
  <si>
    <t>Java registry + Rust local manifest + Python/adapter workers where needed</t>
  </si>
  <si>
    <t>Adapter registry, manifest validation, version/health state</t>
  </si>
  <si>
    <t>Stage 3 Adapter SDK; Stage 4 ingestion; Stage 5 capture events</t>
  </si>
  <si>
    <t>normalised.semantic.event.v1</t>
  </si>
  <si>
    <t>Adapters emit evidence candidates only; no employment/capability conclusions.</t>
  </si>
  <si>
    <t>S6-ARC-002</t>
  </si>
  <si>
    <t>Adapter Manifest</t>
  </si>
  <si>
    <t>Signed declaration of supported events, versions, scopes, required permissions and privacy classes.</t>
  </si>
  <si>
    <t>JSON Schema + signature</t>
  </si>
  <si>
    <t>Manifest store / local policy cache</t>
  </si>
  <si>
    <t>HumanOS Policy Service; Device Agent</t>
  </si>
  <si>
    <t>adapter.manifest.registered.v1</t>
  </si>
  <si>
    <t>Unsupported capabilities produce gap events; manifest cannot request hidden capture.</t>
  </si>
  <si>
    <t>S6-ARC-003</t>
  </si>
  <si>
    <t>Local Adapter Host</t>
  </si>
  <si>
    <t>Loads, supervises and isolates approved local adapters.</t>
  </si>
  <si>
    <t>Rust core + language-specific plugin process/IPC</t>
  </si>
  <si>
    <t>Agent local journal + adapter health</t>
  </si>
  <si>
    <t>Browser extension, shell, Git, IDE, AI hooks</t>
  </si>
  <si>
    <t>adapter.event.local.v1</t>
  </si>
  <si>
    <t>Adapter output passes through policy/redaction before journal/upload.</t>
  </si>
  <si>
    <t>S6-ARC-004</t>
  </si>
  <si>
    <t>Cloud Adapter Registry</t>
  </si>
  <si>
    <t>Tracks provider, version, schemas, capabilities, test status and rollout policy.</t>
  </si>
  <si>
    <t>Java/Spring Boot</t>
  </si>
  <si>
    <t>Architecture Board, Policy Service, Schema Registry</t>
  </si>
  <si>
    <t>adapter.version.approved.v1</t>
  </si>
  <si>
    <t>Only approved versions can become active in managed-device policy.</t>
  </si>
  <si>
    <t>S6-ARC-005</t>
  </si>
  <si>
    <t>Semantic Event Normaliser</t>
  </si>
  <si>
    <t>Maps provider-specific payloads into canonical HumanOS semantic events.</t>
  </si>
  <si>
    <t>Java workers + provider libraries</t>
  </si>
  <si>
    <t>Kafka/schema registry</t>
  </si>
  <si>
    <t>GitHub webhooks, CI APIs, AI hooks, IDE events</t>
  </si>
  <si>
    <t>semantic.event.normalised.v1</t>
  </si>
  <si>
    <t>Preserve original provider ID and payload reference/version.</t>
  </si>
  <si>
    <t>S6-ARC-006</t>
  </si>
  <si>
    <t>Provider Drift Monitor</t>
  </si>
  <si>
    <t>Detects API/hook/schema changes and adapter coverage degradation.</t>
  </si>
  <si>
    <t>Java/SRE job + contract tests</t>
  </si>
  <si>
    <t>Adapter test results</t>
  </si>
  <si>
    <t>Provider docs/API fixtures</t>
  </si>
  <si>
    <t>adapter.drift.detected.v1</t>
  </si>
  <si>
    <t>Degraded adapters reduce coverage and trigger fallback/gap events.</t>
  </si>
  <si>
    <t>S6-ARC-007</t>
  </si>
  <si>
    <t>Normalises Chrome/Edge tab/navigation/domain and approved page/task metadata.</t>
  </si>
  <si>
    <t>TypeScript extension + native host + Java registry</t>
  </si>
  <si>
    <t>Browser extension state + local agent</t>
  </si>
  <si>
    <t>browser.semantic.event.v1</t>
  </si>
  <si>
    <t>URL path/query/DOM only allowlisted; personal domains excluded.</t>
  </si>
  <si>
    <t>S6-ARC-008</t>
  </si>
  <si>
    <t>Shell/PTY Adapter</t>
  </si>
  <si>
    <t>Captures command lifecycle, cwd, exit code, process tree and selected output.</t>
  </si>
  <si>
    <t>Rust/PTY + shell integration scripts</t>
  </si>
  <si>
    <t>Local agent journal</t>
  </si>
  <si>
    <t>PowerShell, bash, zsh</t>
  </si>
  <si>
    <t>shell.command.semantic.v1</t>
  </si>
  <si>
    <t>Secret/env redaction; command count is not productivity.</t>
  </si>
  <si>
    <t>S6-ARC-009</t>
  </si>
  <si>
    <t>Git/GitHub Adapter</t>
  </si>
  <si>
    <t>Normalises local Git state and GitHub PR/check/review/workflow events.</t>
  </si>
  <si>
    <t>Rust/Git CLI + Java GitHub App connector</t>
  </si>
  <si>
    <t>Repository refs + GitHub webhook/API state</t>
  </si>
  <si>
    <t>Git hooks/status/log; GitHub webhooks/checks</t>
  </si>
  <si>
    <t>git.semantic.event.v1</t>
  </si>
  <si>
    <t>Repository tokens scoped; source code content by reference/hash.</t>
  </si>
  <si>
    <t>S6-ARC-010</t>
  </si>
  <si>
    <t>CI/Test/Build Adapter</t>
  </si>
  <si>
    <t>Captures build/test/job status, logs refs, results, duration and artefacts.</t>
  </si>
  <si>
    <t>Java connectors + shell/IDE hooks</t>
  </si>
  <si>
    <t>CI event store refs</t>
  </si>
  <si>
    <t>GitHub Actions/CI providers/test tools</t>
  </si>
  <si>
    <t>build.test.semantic.v1</t>
  </si>
  <si>
    <t>Results are authoritative for criteria where scoped to task.</t>
  </si>
  <si>
    <t>S6-ARC-011</t>
  </si>
  <si>
    <t>IDE Adapter Family</t>
  </si>
  <si>
    <t>Normalises tasks, terminals, diagnostics, debug/build/test state, editor/file semantic events.</t>
  </si>
  <si>
    <t>VS Code TypeScript extension; JetBrains plugin; Xcode/Android Studio adapters later</t>
  </si>
  <si>
    <t>Local adapter state + agent</t>
  </si>
  <si>
    <t>IDE APIs</t>
  </si>
  <si>
    <t>ide.semantic.event.v1</t>
  </si>
  <si>
    <t>IDE adapter enriches but is not required for universal capture.</t>
  </si>
  <si>
    <t>S6-ARC-012</t>
  </si>
  <si>
    <t>Normalises Codex, Claude Code and future agent prompts, plans, tool calls, permissions and generated changes.</t>
  </si>
  <si>
    <t>Python/Java provider adapters + local hooks</t>
  </si>
  <si>
    <t>Agent session metadata; content refs</t>
  </si>
  <si>
    <t>Codex hooks, Claude Code hooks/SDK, MCP/tool events</t>
  </si>
  <si>
    <t>agent.semantic.event.v1</t>
  </si>
  <si>
    <t>Prompt/tool content is sensitive evidence, not operational log data.</t>
  </si>
  <si>
    <t>S6-ARC-013</t>
  </si>
  <si>
    <t>Adapter Coverage Model</t>
  </si>
  <si>
    <t>Calculates supported/observed/missing semantic signals by provider, version, session and task.</t>
  </si>
  <si>
    <t>Java service + data read model</t>
  </si>
  <si>
    <t>PostgreSQL read model</t>
  </si>
  <si>
    <t>Adapter health and event topics</t>
  </si>
  <si>
    <t>adapter.coverage.updated.v1</t>
  </si>
  <si>
    <t>Coverage affects downstream confidence; missing data is not inactivity.</t>
  </si>
  <si>
    <t>S6-ARC-014</t>
  </si>
  <si>
    <t>Fallback to Universal Evidence</t>
  </si>
  <si>
    <t>When adapter unavailable, Stage 5 OS/visual/input evidence remains the lower-confidence baseline.</t>
  </si>
  <si>
    <t>Evidence/replay rule</t>
  </si>
  <si>
    <t>Evidence metadata</t>
  </si>
  <si>
    <t>Stage 5 events</t>
  </si>
  <si>
    <t>semantic.coverage.gap.v1</t>
  </si>
  <si>
    <t>Fallback classifications must state limitation and confidence reduction.</t>
  </si>
  <si>
    <t>S6-ARC-015</t>
  </si>
  <si>
    <t>Adapter Governance</t>
  </si>
  <si>
    <t>Every adapter has owner, test suite, rollout channel, rollback and privacy/security review.</t>
  </si>
  <si>
    <t>Java registry + workflow</t>
  </si>
  <si>
    <t>PostgreSQL + audit</t>
  </si>
  <si>
    <t>Workflow/policy/audit services</t>
  </si>
  <si>
    <t>adapter.review.decision.v1</t>
  </si>
  <si>
    <t>Adapters cannot ship without conformance and privacy tests.</t>
  </si>
  <si>
    <t>Architecture Amendment A-01 — Evidence Adapters vs Execution Connectors</t>
  </si>
  <si>
    <t>S6-A01-001</t>
  </si>
  <si>
    <t>AI Execution Connector Boundary</t>
  </si>
  <si>
    <t>Provider/API/CLI invocation belongs to AI Orchestration or Endpoint Broker, not the semantic Adapter Hub.</t>
  </si>
  <si>
    <t>Shared humanos-ai-contracts + connector SDK</t>
  </si>
  <si>
    <t>Connector/model/health state</t>
  </si>
  <si>
    <t>AIJobRequest, provider APIs, CLIs/local runtimes</t>
  </si>
  <si>
    <t>AIJobResult and route health</t>
  </si>
  <si>
    <t>Semantic adapters observe agent work; execution connectors select/run models. The two are not interchangeable.</t>
  </si>
  <si>
    <t>S6-A01-002</t>
  </si>
  <si>
    <t>CLI and Runtime Connector Registry</t>
  </si>
  <si>
    <t>Register Codex, Claude Code, Kimi Code, Antigravity, Qwen Code, Ollama and future approved execution connectors.</t>
  </si>
  <si>
    <t>AI Platform/Endpoint Broker registry</t>
  </si>
  <si>
    <t>Connector manifests/conformance</t>
  </si>
  <si>
    <t>CLI/provider discovery and qualification</t>
  </si>
  <si>
    <t>connector.version.status events</t>
  </si>
  <si>
    <t>Official usage patterns only; no arbitrary shell connector.</t>
  </si>
  <si>
    <t>Stage 6 — Adapter SDK Contract</t>
  </si>
  <si>
    <t>Canonical fields and rules every semantic adapter must satisfy before producing HumanOS evidence events.</t>
  </si>
  <si>
    <t>SDK-001</t>
  </si>
  <si>
    <t>adapter_id</t>
  </si>
  <si>
    <t>Stable adapter identifier.</t>
  </si>
  <si>
    <t>Registry, policy, event lineage.</t>
  </si>
  <si>
    <t>Must match signed manifest and policy.</t>
  </si>
  <si>
    <t>SDK-002</t>
  </si>
  <si>
    <t>adapter_version</t>
  </si>
  <si>
    <t>Semantic version of adapter implementation.</t>
  </si>
  <si>
    <t>semver</t>
  </si>
  <si>
    <t>Compatibility and rollback.</t>
  </si>
  <si>
    <t>Recorded on every event.</t>
  </si>
  <si>
    <t>SDK-003</t>
  </si>
  <si>
    <t>provider</t>
  </si>
  <si>
    <t>Tool/provider family such as GitHub, Codex, ClaudeCode, VSCode, JetBrains, Chrome.</t>
  </si>
  <si>
    <t>Provider-specific mapping.</t>
  </si>
  <si>
    <t>Provider-specific payload stays referenced.</t>
  </si>
  <si>
    <t>SDK-004</t>
  </si>
  <si>
    <t>Declared events and sensors the adapter can emit.</t>
  </si>
  <si>
    <t>Policy and coverage.</t>
  </si>
  <si>
    <t>Only declared+approved capabilities active.</t>
  </si>
  <si>
    <t>SDK-005</t>
  </si>
  <si>
    <t>permission_scope</t>
  </si>
  <si>
    <t>Required OS/tool/API permissions.</t>
  </si>
  <si>
    <t>Least privilege.</t>
  </si>
  <si>
    <t>Policy and employee UI show active scopes.</t>
  </si>
  <si>
    <t>SDK-006</t>
  </si>
  <si>
    <t>content_policy</t>
  </si>
  <si>
    <t>Which fields are content refs, metadata, secret-scanned or excluded.</t>
  </si>
  <si>
    <t>Privacy classification.</t>
  </si>
  <si>
    <t>No raw prompts/source/text in logs/traces.</t>
  </si>
  <si>
    <t>SDK-007</t>
  </si>
  <si>
    <t>session_context</t>
  </si>
  <si>
    <t>tenant, device, work session, task session and policy references.</t>
  </si>
  <si>
    <t>Task/session scoping.</t>
  </si>
  <si>
    <t>Events outside active scope become gaps/rejected.</t>
  </si>
  <si>
    <t>SDK-008</t>
  </si>
  <si>
    <t>Adapter-generated or assigned canonical event ID.</t>
  </si>
  <si>
    <t>Idempotency and correlation.</t>
  </si>
  <si>
    <t>Stable for retries.</t>
  </si>
  <si>
    <t>SDK-009</t>
  </si>
  <si>
    <t>provider_event_id</t>
  </si>
  <si>
    <t>Provider-native event identifier.</t>
  </si>
  <si>
    <t>Lineage/source trace.</t>
  </si>
  <si>
    <t>Persist when available.</t>
  </si>
  <si>
    <t>SDK-010</t>
  </si>
  <si>
    <t>provider_payload_ref</t>
  </si>
  <si>
    <t>Reference to encrypted/redacted raw provider payload when retained.</t>
  </si>
  <si>
    <t>object ref</t>
  </si>
  <si>
    <t>Audit/debug/replay.</t>
  </si>
  <si>
    <t>Not required for low-risk metadata events.</t>
  </si>
  <si>
    <t>SDK-011</t>
  </si>
  <si>
    <t>event_time</t>
  </si>
  <si>
    <t>Provider/device event timestamp.</t>
  </si>
  <si>
    <t>Ordering/correlation.</t>
  </si>
  <si>
    <t>Clock source and offset recorded if known.</t>
  </si>
  <si>
    <t>SDK-012</t>
  </si>
  <si>
    <t>correlation_ids</t>
  </si>
  <si>
    <t>Trace/session/tool/process/file IDs used for graph correlation.</t>
  </si>
  <si>
    <t>Provenance linking.</t>
  </si>
  <si>
    <t>No sensitive content in IDs.</t>
  </si>
  <si>
    <t>SDK-013</t>
  </si>
  <si>
    <t>actor_hint</t>
  </si>
  <si>
    <t>Preliminary actor/origin hint from adapter.</t>
  </si>
  <si>
    <t>Provenance candidate.</t>
  </si>
  <si>
    <t>Allowed: HUMAN, AI_AGENT, AUTOMATION, SYSTEM, MIXED, UNKNOWN.</t>
  </si>
  <si>
    <t>SDK-014</t>
  </si>
  <si>
    <t>confidence_hint</t>
  </si>
  <si>
    <t>Adapter confidence in event and actor interpretation.</t>
  </si>
  <si>
    <t>number 0-1</t>
  </si>
  <si>
    <t>Downstream weighting.</t>
  </si>
  <si>
    <t>Cannot be final assessment confidence.</t>
  </si>
  <si>
    <t>SDK-015</t>
  </si>
  <si>
    <t>coverage_state</t>
  </si>
  <si>
    <t>Supported, degraded, unavailable, unsupported, denied or unknown.</t>
  </si>
  <si>
    <t>Required in health</t>
  </si>
  <si>
    <t>Completeness tracking.</t>
  </si>
  <si>
    <t>Coverage gap emitted when degraded.</t>
  </si>
  <si>
    <t>SDK-016</t>
  </si>
  <si>
    <t>health_heartbeat</t>
  </si>
  <si>
    <t>Version, permission, provider reachability and backlog status.</t>
  </si>
  <si>
    <t>Operational trust.</t>
  </si>
  <si>
    <t>No raw evidence in health.</t>
  </si>
  <si>
    <t>SDK-017</t>
  </si>
  <si>
    <t>redaction_status</t>
  </si>
  <si>
    <t>none, processed, partially_redacted, suppressed, failed.</t>
  </si>
  <si>
    <t>Required for content events</t>
  </si>
  <si>
    <t>Privacy audit.</t>
  </si>
  <si>
    <t>Failed redaction blocks content persistence.</t>
  </si>
  <si>
    <t>SDK-018</t>
  </si>
  <si>
    <t>Optional adapter/event signature where adapter process is separately signed.</t>
  </si>
  <si>
    <t>Tamper evidence.</t>
  </si>
  <si>
    <t>Local agent still signs final batch.</t>
  </si>
  <si>
    <t>SDK-019</t>
  </si>
  <si>
    <t>conformance_suite_id</t>
  </si>
  <si>
    <t>Test suite version proving contract compatibility.</t>
  </si>
  <si>
    <t>Required for approval</t>
  </si>
  <si>
    <t>Adapter gate.</t>
  </si>
  <si>
    <t>Active adapter requires passing suite.</t>
  </si>
  <si>
    <t>SDK-020</t>
  </si>
  <si>
    <t>fallback_policy</t>
  </si>
  <si>
    <t>What happens when adapter unavailable or unsupported.</t>
  </si>
  <si>
    <t>enum/object</t>
  </si>
  <si>
    <t>Fairness and continuity.</t>
  </si>
  <si>
    <t>Fallback to Stage 5 universal evidence with lower confidence.</t>
  </si>
  <si>
    <t>Stage 6 — Provider Event Matrix</t>
  </si>
  <si>
    <t>Provider/tool coverage and event taxonomy for semantic adapters. Each provider keeps its source lineage while normalising into HumanOS events.</t>
  </si>
  <si>
    <t>Provider/tool</t>
  </si>
  <si>
    <t>Adapter</t>
  </si>
  <si>
    <t>Canonical events</t>
  </si>
  <si>
    <t>Source mechanism</t>
  </si>
  <si>
    <t>Semantic coverage</t>
  </si>
  <si>
    <t>MVP status</t>
  </si>
  <si>
    <t>PEM-001</t>
  </si>
  <si>
    <t>Chrome/Edge</t>
  </si>
  <si>
    <t>tab_activated, tab_updated, navigation_committed, allowlisted_dom_event, native_host_health</t>
  </si>
  <si>
    <t>Tabs API, webNavigation, native messaging</t>
  </si>
  <si>
    <t>Title/domain by default; URL path/content allowlisted.</t>
  </si>
  <si>
    <t>PEM-002</t>
  </si>
  <si>
    <t>Shell Adapter</t>
  </si>
  <si>
    <t>command_started, command_completed, cwd_changed, output_ref, exit_code</t>
  </si>
  <si>
    <t>Shell integration/PTY wrapper</t>
  </si>
  <si>
    <t>Env/secret redaction; approved profiles.</t>
  </si>
  <si>
    <t>PEM-003</t>
  </si>
  <si>
    <t>Env/secret redaction; approved rc/profile.</t>
  </si>
  <si>
    <t>PEM-004</t>
  </si>
  <si>
    <t>Git Adapter</t>
  </si>
  <si>
    <t>repo_detected, branch_changed, diff_changed, commit_created, merge/rebase, push_attempt</t>
  </si>
  <si>
    <t>Git CLI/status/hooks where allowed</t>
  </si>
  <si>
    <t>Local hooks can be altered; corroborate with repo state and GitHub events.</t>
  </si>
  <si>
    <t>PEM-005</t>
  </si>
  <si>
    <t>GitHub App Connector</t>
  </si>
  <si>
    <t>pull_request, review, review_comment, check_run, check_suite, workflow_run, workflow_job, push</t>
  </si>
  <si>
    <t>GitHub webhooks + REST/GraphQL</t>
  </si>
  <si>
    <t>Use GitHub App least permissions; PR/Checks authoritative.</t>
  </si>
  <si>
    <t>PEM-006</t>
  </si>
  <si>
    <t>GitHub Actions</t>
  </si>
  <si>
    <t>CI Adapter</t>
  </si>
  <si>
    <t>workflow_run, workflow_job, check_run, artifact/log refs</t>
  </si>
  <si>
    <t>GitHub webhooks + Actions APIs</t>
  </si>
  <si>
    <t>Check/write restrictions noted; logs scoped.</t>
  </si>
  <si>
    <t>PEM-007</t>
  </si>
  <si>
    <t>IDE Adapter</t>
  </si>
  <si>
    <t>text_document_changed, task_start/end, terminal_shell_execution, diagnostics_changed, debug_start/end</t>
  </si>
  <si>
    <t>VS Code Extension API</t>
  </si>
  <si>
    <t>Editor semantics only with installed extension; fallback Stage 5.</t>
  </si>
  <si>
    <t>PEM-008</t>
  </si>
  <si>
    <t>VFS/PSI document changes, run configuration, test/process/debug events, inspections</t>
  </si>
  <si>
    <t>IntelliJ Platform SDK plugins</t>
  </si>
  <si>
    <t>Plugin APIs differ by IDE/version; use conformance suite.</t>
  </si>
  <si>
    <t>PEM-009</t>
  </si>
  <si>
    <t>Toolchain Adapter</t>
  </si>
  <si>
    <t>build/test/archive/simulator/debug state</t>
  </si>
  <si>
    <t>xcodebuild logs, Xcode extensions/derived data/CLI where feasible</t>
  </si>
  <si>
    <t>May have lower semantic coverage; fallback Stage 5/macOS.</t>
  </si>
  <si>
    <t>Partial</t>
  </si>
  <si>
    <t>PEM-010</t>
  </si>
  <si>
    <t>Android Studio/Flutter</t>
  </si>
  <si>
    <t>Gradle/Flutter build/test/run/emulator events</t>
  </si>
  <si>
    <t>IDE plugin, Gradle/Flutter CLI wrappers, adb/emulator events</t>
  </si>
  <si>
    <t>Version/toolchain matrix required.</t>
  </si>
  <si>
    <t>PEM-011</t>
  </si>
  <si>
    <t>Docker</t>
  </si>
  <si>
    <t>Container Adapter</t>
  </si>
  <si>
    <t>container/image/volume/network events, exec_start/die, health_status</t>
  </si>
  <si>
    <t>Docker Engine events API</t>
  </si>
  <si>
    <t>No container logs/content by default; project scope required.</t>
  </si>
  <si>
    <t>High for events</t>
  </si>
  <si>
    <t>PEM-012</t>
  </si>
  <si>
    <t>Codex CLI</t>
  </si>
  <si>
    <t>session_start, user_prompt_submit, pre/post_tool_use, permission, stop, file/process generated</t>
  </si>
  <si>
    <t>Prompt/tool content secret-scanned and content-referenced.</t>
  </si>
  <si>
    <t>PEM-013</t>
  </si>
  <si>
    <t>Claude Code</t>
  </si>
  <si>
    <t>SessionStart, UserPromptSubmit, PreToolUse, PermissionRequest, PostToolUse, Stop, TaskCreated/Completed, FileChanged</t>
  </si>
  <si>
    <t>Claude Code hooks/SDK</t>
  </si>
  <si>
    <t>Hook event coverage differs between app and SDK; version track.</t>
  </si>
  <si>
    <t>PEM-014</t>
  </si>
  <si>
    <t>MCP tools</t>
  </si>
  <si>
    <t>AI Tool Adapter</t>
  </si>
  <si>
    <t>tool_invoked, tool_result, permission, resource_access</t>
  </si>
  <si>
    <t>MCP/event wrappers</t>
  </si>
  <si>
    <t>Tool access may expose sensitive resources; policy-enforce capability gateway.</t>
  </si>
  <si>
    <t>Future</t>
  </si>
  <si>
    <t>PEM-015</t>
  </si>
  <si>
    <t>Generic CI systems</t>
  </si>
  <si>
    <t>job_started, job_completed, test_result, artifact_created</t>
  </si>
  <si>
    <t>Webhooks/API adapters</t>
  </si>
  <si>
    <t>Connector-specific least-privilege and source mapping.</t>
  </si>
  <si>
    <t>Varies</t>
  </si>
  <si>
    <t>Architecture Amendment A-01 — Execution Connector Coverage</t>
  </si>
  <si>
    <t>PEM-A01-001</t>
  </si>
  <si>
    <t>Endpoint AI Execution Connector</t>
  </si>
  <si>
    <t>ai_job_started/completed, auth/quota/permission, actual_model, tool/action refs</t>
  </si>
  <si>
    <t>Official Codex CLI/headless/hooks through Endpoint Broker</t>
  </si>
  <si>
    <t>User-local auth remains local; no hidden batch use.</t>
  </si>
  <si>
    <t>Execution + agent semantics</t>
  </si>
  <si>
    <t>PEM-A01-002</t>
  </si>
  <si>
    <t>ai_job_started/completed, auth, tool/permission, model, usage and errors</t>
  </si>
  <si>
    <t>Official CLI JSON/headless/SDK through Endpoint Broker</t>
  </si>
  <si>
    <t>No permission bypass; prompt/output content referenced.</t>
  </si>
  <si>
    <t>PEM-A01-003</t>
  </si>
  <si>
    <t>Kimi Code / Qwen Code / Antigravity</t>
  </si>
  <si>
    <t>Endpoint AI Execution Connectors</t>
  </si>
  <si>
    <t>Version/auth/model/job/tool/result/error events</t>
  </si>
  <si>
    <t>Official documented CLI modes through signed adapters</t>
  </si>
  <si>
    <t>Subscription/API terms and version support reviewed separately.</t>
  </si>
  <si>
    <t>Execution semantics</t>
  </si>
  <si>
    <t>PEM-A01-004</t>
  </si>
  <si>
    <t>Ollama/vLLM/SGLang</t>
  </si>
  <si>
    <t>Local/self-hosted Provider Connectors</t>
  </si>
  <si>
    <t>model discovery, health, job, actual model/digest/runtime, usage/errors</t>
  </si>
  <si>
    <t>Local/OpenAI-compatible/native API probes</t>
  </si>
  <si>
    <t>Loopback/private endpoint, digest, quantisation, cloud-route distinction.</t>
  </si>
  <si>
    <t>Stage 6 — Browser Adapter</t>
  </si>
  <si>
    <t>Chrome/Edge semantic adapter for active tab, navigation, work-system context and browser health. It intentionally avoids full web-history or DOM capture by default.</t>
  </si>
  <si>
    <t>Event / feature</t>
  </si>
  <si>
    <t>Payload</t>
  </si>
  <si>
    <t>Privacy/security rule</t>
  </si>
  <si>
    <t>Canonical event</t>
  </si>
  <si>
    <t>BR-001</t>
  </si>
  <si>
    <t>active_tab_changed</t>
  </si>
  <si>
    <t>Active tab/window changed.</t>
  </si>
  <si>
    <t>tab_id, window_id, title_ref/redacted_title, domain, allowlisted_url_ref, incognito/profile flag where allowed</t>
  </si>
  <si>
    <t>Chrome tabs/onActivated/onUpdated + native messaging</t>
  </si>
  <si>
    <t>Domain/title default; URL path/query allowlisted only.</t>
  </si>
  <si>
    <t>BR-002</t>
  </si>
  <si>
    <t>navigation_committed</t>
  </si>
  <si>
    <t>Main-frame navigation committed.</t>
  </si>
  <si>
    <t>tab_id, transition_type, domain, allowlisted_path_ref, timestamp</t>
  </si>
  <si>
    <t>Chrome webNavigation where permitted</t>
  </si>
  <si>
    <t>No full history export; only active/policy-scoped session.</t>
  </si>
  <si>
    <t>browser.navigation.v1</t>
  </si>
  <si>
    <t>BR-003</t>
  </si>
  <si>
    <t>title_changed</t>
  </si>
  <si>
    <t>Page title changed materially.</t>
  </si>
  <si>
    <t>redacted title class, previous/new title hash/ref</t>
  </si>
  <si>
    <t>Tabs API</t>
  </si>
  <si>
    <t>Sensitive titles redacted by domain/app policy.</t>
  </si>
  <si>
    <t>browser.title.changed.v1</t>
  </si>
  <si>
    <t>BR-004</t>
  </si>
  <si>
    <t>allowlisted_form_submit</t>
  </si>
  <si>
    <t>Approved work-system form submission event.</t>
  </si>
  <si>
    <t>site/app ID, form type, task/context refs; no field values by default</t>
  </si>
  <si>
    <t>Content script on allowlisted domains only</t>
  </si>
  <si>
    <t>No personal web form capture.</t>
  </si>
  <si>
    <t>browser.form.semantic.v1</t>
  </si>
  <si>
    <t>BR-005</t>
  </si>
  <si>
    <t>devtools_context</t>
  </si>
  <si>
    <t>Optional developer-tools/test context for approved web app debugging.</t>
  </si>
  <si>
    <t>tab/domain, console error count/ref, network error summary/ref</t>
  </si>
  <si>
    <t>DevTools/extension APIs where feasible</t>
  </si>
  <si>
    <t>No network payload capture; approved app only.</t>
  </si>
  <si>
    <t>browser.devtools.context.v1</t>
  </si>
  <si>
    <t>BR-006</t>
  </si>
  <si>
    <t>extension_health</t>
  </si>
  <si>
    <t>Extension installed, native host reachable and permission state.</t>
  </si>
  <si>
    <t>version, permission set, native_host status, blocked domains count</t>
  </si>
  <si>
    <t>Extension runtime/native messaging</t>
  </si>
  <si>
    <t>No browsing content.</t>
  </si>
  <si>
    <t>adapter.health.v1</t>
  </si>
  <si>
    <t>BR-007</t>
  </si>
  <si>
    <t>private/excluded_domain</t>
  </si>
  <si>
    <t>Current page matches excluded or private domain.</t>
  </si>
  <si>
    <t>reason code, domain category, policy ID; no title/URL content</t>
  </si>
  <si>
    <t>Policy + tabs/domain check</t>
  </si>
  <si>
    <t>BR-008</t>
  </si>
  <si>
    <t>browser_version_drift</t>
  </si>
  <si>
    <t>Browser API/version/permission changes reduce coverage.</t>
  </si>
  <si>
    <t>browser version, extension version, failed event types</t>
  </si>
  <si>
    <t>Health/conformance tests</t>
  </si>
  <si>
    <t>Coverage gap emitted.</t>
  </si>
  <si>
    <t>Stage 6 — Shell and Process Adapter</t>
  </si>
  <si>
    <t>PowerShell, bash and zsh semantic events with process-tree correlation and secret-redacted command/result evidence.</t>
  </si>
  <si>
    <t>SH-001</t>
  </si>
  <si>
    <t>shell.session.started</t>
  </si>
  <si>
    <t>Shell session created or attached.</t>
  </si>
  <si>
    <t>shell type/version, cwd_ref, terminal/window/process refs</t>
  </si>
  <si>
    <t>No environment dump.</t>
  </si>
  <si>
    <t>shell.session.started.v1</t>
  </si>
  <si>
    <t>SH-002</t>
  </si>
  <si>
    <t>shell.command.started</t>
  </si>
  <si>
    <t>Command begins execution.</t>
  </si>
  <si>
    <t>command_ref/redacted command, cwd_ref, process_id, parent_id, task/session refs</t>
  </si>
  <si>
    <t>Shell integration/PTY</t>
  </si>
  <si>
    <t>Secret/env scanning before content ref persistence.</t>
  </si>
  <si>
    <t>SH-003</t>
  </si>
  <si>
    <t>shell.command.completed</t>
  </si>
  <si>
    <t>Command exits or is interrupted.</t>
  </si>
  <si>
    <t>process_id, exit_code, duration, signal, output_ref, stderr_summary</t>
  </si>
  <si>
    <t>Shell integration/PTY/process</t>
  </si>
  <si>
    <t>Bounded output refs; no secrets in operational logs.</t>
  </si>
  <si>
    <t>SH-004</t>
  </si>
  <si>
    <t>cwd.changed</t>
  </si>
  <si>
    <t>Working directory changed.</t>
  </si>
  <si>
    <t>old/new cwd hash/ref, repo root ref if approved</t>
  </si>
  <si>
    <t>Path tokenisation; approved roots only.</t>
  </si>
  <si>
    <t>shell.cwd.changed.v1</t>
  </si>
  <si>
    <t>SH-005</t>
  </si>
  <si>
    <t>process.spawned</t>
  </si>
  <si>
    <t>Child process tree expands from command/tool.</t>
  </si>
  <si>
    <t>pid, ppid, executable identity, args_ref policy, start_time</t>
  </si>
  <si>
    <t>OS process + shell correlation</t>
  </si>
  <si>
    <t>Command-line redaction; no env by default.</t>
  </si>
  <si>
    <t>SH-006</t>
  </si>
  <si>
    <t>Process exits.</t>
  </si>
  <si>
    <t>pid, exit_code, duration, resource summary</t>
  </si>
  <si>
    <t>Operational only; no personal inference.</t>
  </si>
  <si>
    <t>SH-007</t>
  </si>
  <si>
    <t>build_or_test_detected</t>
  </si>
  <si>
    <t>Command recognised as build/test/lint/run.</t>
  </si>
  <si>
    <t>tool, target, inferred task linkage, process refs</t>
  </si>
  <si>
    <t>Command parser + process/tool adapters</t>
  </si>
  <si>
    <t>Inference flagged; not final pass/fail unless result captured.</t>
  </si>
  <si>
    <t>SH-008</t>
  </si>
  <si>
    <t>long_running_process</t>
  </si>
  <si>
    <t>Process continues beyond idle threshold.</t>
  </si>
  <si>
    <t>pid, command category, duration, last output timestamp</t>
  </si>
  <si>
    <t>Process/shell</t>
  </si>
  <si>
    <t>Creates automated execution/wait context.</t>
  </si>
  <si>
    <t>SH-009</t>
  </si>
  <si>
    <t>secret_redaction</t>
  </si>
  <si>
    <t>Command/output contained synthetic or actual secret pattern and was redacted/suppressed.</t>
  </si>
  <si>
    <t>rule ID, redaction class, suppression reason</t>
  </si>
  <si>
    <t>Local secret scanner</t>
  </si>
  <si>
    <t>No secret value persisted.</t>
  </si>
  <si>
    <t>SH-010</t>
  </si>
  <si>
    <t>unsupported_shell_gap</t>
  </si>
  <si>
    <t>Shell lacks semantic integration or permission denied.</t>
  </si>
  <si>
    <t>shell/process context, coverage state, fallback sensors</t>
  </si>
  <si>
    <t>Adapter health</t>
  </si>
  <si>
    <t>Downstream confidence reduction.</t>
  </si>
  <si>
    <t>Stage 6 — Git, CI and IDE Adapters</t>
  </si>
  <si>
    <t>Semantic event design for Git/GitHub/CI and development environments. Authoritative source-system results outrank screenshots and AI inference.</t>
  </si>
  <si>
    <t>GIDE-001</t>
  </si>
  <si>
    <t>git.repo.detected</t>
  </si>
  <si>
    <t>Approved repository detected and mapped to HumanOS task/project.</t>
  </si>
  <si>
    <t>repo_id, root_ref, remote_hash/ref, branch, workspace</t>
  </si>
  <si>
    <t>Git CLI/libgit2/JGit + approved roots</t>
  </si>
  <si>
    <t>Repo roots allowlisted; no personal repos.</t>
  </si>
  <si>
    <t>git.repo.detected.v1</t>
  </si>
  <si>
    <t>GIDE-002</t>
  </si>
  <si>
    <t>git.branch.changed</t>
  </si>
  <si>
    <t>Branch checkout/switch/rebase/merge state changed.</t>
  </si>
  <si>
    <t>old/new branch refs, commit SHAs, operation type</t>
  </si>
  <si>
    <t>Git CLI/hooks/status</t>
  </si>
  <si>
    <t>Branch names can contain ticket/customer info; redact by policy.</t>
  </si>
  <si>
    <t>git.branch.changed.v1</t>
  </si>
  <si>
    <t>GIDE-003</t>
  </si>
  <si>
    <t>git.diff.changed</t>
  </si>
  <si>
    <t>Working tree/index changed materially.</t>
  </si>
  <si>
    <t>file refs, hash/diff stats, change type, actor candidate</t>
  </si>
  <si>
    <t>Git status/diff + file watcher</t>
  </si>
  <si>
    <t>Diff content stored only if approved; line count not productivity.</t>
  </si>
  <si>
    <t>git.diff.changed.v1</t>
  </si>
  <si>
    <t>GIDE-004</t>
  </si>
  <si>
    <t>git.commit.created</t>
  </si>
  <si>
    <t>Commit created locally.</t>
  </si>
  <si>
    <t>commit SHA, parent SHAs, author/committer refs, message_ref, file hashes</t>
  </si>
  <si>
    <t>Git hook/status/log</t>
  </si>
  <si>
    <t>Local hooks mutable; corroborate with repo state/GitHub push.</t>
  </si>
  <si>
    <t>git.commit.created.v1</t>
  </si>
  <si>
    <t>GIDE-005</t>
  </si>
  <si>
    <t>github.pull_request</t>
  </si>
  <si>
    <t>PR opened/updated/merged/closed/reviewed.</t>
  </si>
  <si>
    <t>PR ID, branch, commit, review state, labels, linked task refs</t>
  </si>
  <si>
    <t>GitHub webhooks/API</t>
  </si>
  <si>
    <t>GitHub App least permissions.</t>
  </si>
  <si>
    <t>github.pr.semantic.v1</t>
  </si>
  <si>
    <t>GIDE-006</t>
  </si>
  <si>
    <t>github.review</t>
  </si>
  <si>
    <t>Review submitted or comment resolved.</t>
  </si>
  <si>
    <t>review ID, state, reviewer, files/threads refs</t>
  </si>
  <si>
    <t>GitHub webhook/API</t>
  </si>
  <si>
    <t>Review text/content refs controlled.</t>
  </si>
  <si>
    <t>github.review.semantic.v1</t>
  </si>
  <si>
    <t>GIDE-007</t>
  </si>
  <si>
    <t>github.check_run</t>
  </si>
  <si>
    <t>Check run created/started/completed/rerequested.</t>
  </si>
  <si>
    <t>check_run ID, status, conclusion, SHA, run URL, app ID</t>
  </si>
  <si>
    <t>GitHub Checks API/webhooks</t>
  </si>
  <si>
    <t>Checks write only GitHub Apps; read-only may suffice for evidence.</t>
  </si>
  <si>
    <t>github.check.semantic.v1</t>
  </si>
  <si>
    <t>GIDE-008</t>
  </si>
  <si>
    <t>github.workflow_run</t>
  </si>
  <si>
    <t>GitHub Actions workflow state.</t>
  </si>
  <si>
    <t>workflow_run ID, status, conclusion, run attempt, branch/SHA</t>
  </si>
  <si>
    <t>Logs/artifacts refs; not raw logs by default.</t>
  </si>
  <si>
    <t>ci.workflow.semantic.v1</t>
  </si>
  <si>
    <t>GIDE-009</t>
  </si>
  <si>
    <t>ci.job.completed</t>
  </si>
  <si>
    <t>CI job/test/build finished.</t>
  </si>
  <si>
    <t>job ID, result, duration, test counts, artefact refs</t>
  </si>
  <si>
    <t>GitHub workflow_job or provider API</t>
  </si>
  <si>
    <t>Authoritative for quality gates when scoped.</t>
  </si>
  <si>
    <t>ci.job.semantic.v1</t>
  </si>
  <si>
    <t>GIDE-010</t>
  </si>
  <si>
    <t>vscode.document.changed</t>
  </si>
  <si>
    <t>Open/edit/save/document diagnostics events.</t>
  </si>
  <si>
    <t>uri ref, language, range/hash, diagnostics summary, task refs</t>
  </si>
  <si>
    <t>VS Code extension API</t>
  </si>
  <si>
    <t>No source text in logs; content refs only.</t>
  </si>
  <si>
    <t>ide.document.semantic.v1</t>
  </si>
  <si>
    <t>GIDE-011</t>
  </si>
  <si>
    <t>vscode.task.terminal</t>
  </si>
  <si>
    <t>VS Code task/terminal shell execution lifecycle.</t>
  </si>
  <si>
    <t>task name/ref, shell execution, exit code, problem matcher refs</t>
  </si>
  <si>
    <t>VS Code task/terminal APIs</t>
  </si>
  <si>
    <t>Task outputs bounded/redacted.</t>
  </si>
  <si>
    <t>ide.task.semantic.v1</t>
  </si>
  <si>
    <t>GIDE-012</t>
  </si>
  <si>
    <t>jetbrains.vfs.psi</t>
  </si>
  <si>
    <t>Document/VFS/PSI/editor semantic changes.</t>
  </si>
  <si>
    <t>file ref, PSI element summary, run config/test refs</t>
  </si>
  <si>
    <t>IntelliJ Platform plugin SDK</t>
  </si>
  <si>
    <t>Plugin version-specific conformance required.</t>
  </si>
  <si>
    <t>GIDE-013</t>
  </si>
  <si>
    <t>jetbrains.run.test</t>
  </si>
  <si>
    <t>Run configuration, test/debug/build state.</t>
  </si>
  <si>
    <t>run config, executor, test results, process refs</t>
  </si>
  <si>
    <t>IntelliJ execution/test APIs</t>
  </si>
  <si>
    <t>Results authoritative where adapter coverage confirmed.</t>
  </si>
  <si>
    <t>GIDE-014</t>
  </si>
  <si>
    <t>xcode.build.test</t>
  </si>
  <si>
    <t>Build/test/archive/simulator events.</t>
  </si>
  <si>
    <t>scheme, target, result, derived data/log refs</t>
  </si>
  <si>
    <t>xcodebuild/xcresult/simulator tooling</t>
  </si>
  <si>
    <t>Semantic coverage likely partial; mark coverage.</t>
  </si>
  <si>
    <t>toolchain.semantic.v1</t>
  </si>
  <si>
    <t>GIDE-015</t>
  </si>
  <si>
    <t>android.flutter.build.test</t>
  </si>
  <si>
    <t>Gradle/Flutter build/test/run/emulator events.</t>
  </si>
  <si>
    <t>command/tool, target/device, result, logs/artefacts</t>
  </si>
  <si>
    <t>Gradle/Flutter/adb adapters</t>
  </si>
  <si>
    <t>Toolchain version matrix required.</t>
  </si>
  <si>
    <t>GIDE-016</t>
  </si>
  <si>
    <t>docker.events</t>
  </si>
  <si>
    <t>Container/image/volume/network lifecycle events.</t>
  </si>
  <si>
    <t>object type, action, IDs, labels, task/repo refs</t>
  </si>
  <si>
    <t>No container logs/content by default.</t>
  </si>
  <si>
    <t>docker.semantic.v1</t>
  </si>
  <si>
    <t>Stage 6 — AI Agent Adapter Hub</t>
  </si>
  <si>
    <t>Provider-neutral AI-agent event model for Codex, Claude Code and future agent systems, preserving human direction, tool execution, generated changes and review actions.</t>
  </si>
  <si>
    <t>AIAD-001</t>
  </si>
  <si>
    <t>agent.session.started</t>
  </si>
  <si>
    <t>AI agent session begins/resumes.</t>
  </si>
  <si>
    <t>provider, session ID/ref, model/version, workspace/task refs, config/skill version</t>
  </si>
  <si>
    <t>Codex/Claude hooks/SDK</t>
  </si>
  <si>
    <t>No raw transcript in operational telemetry.</t>
  </si>
  <si>
    <t>agent.session.started.v1</t>
  </si>
  <si>
    <t>AIAD-002</t>
  </si>
  <si>
    <t>Human prompt submitted to agent.</t>
  </si>
  <si>
    <t>prompt_ref, prompt_hash, user/task/session refs, policy result</t>
  </si>
  <si>
    <t>UserPromptSubmit/Codex hook/Claude hook</t>
  </si>
  <si>
    <t>Prompt content encrypted/ref, secret scanned.</t>
  </si>
  <si>
    <t>agent.prompt.submitted.v1</t>
  </si>
  <si>
    <t>AIAD-003</t>
  </si>
  <si>
    <t>agent.plan.created</t>
  </si>
  <si>
    <t>Agent produces or updates plan.</t>
  </si>
  <si>
    <t>plan_ref/summary, step count, model/version</t>
  </si>
  <si>
    <t>Provider hook/transcript parsing where approved</t>
  </si>
  <si>
    <t>Plan is AI inference, not task completion evidence.</t>
  </si>
  <si>
    <t>agent.plan.created.v1</t>
  </si>
  <si>
    <t>AIAD-004</t>
  </si>
  <si>
    <t>agent.tool.requested</t>
  </si>
  <si>
    <t>Agent requests tool call.</t>
  </si>
  <si>
    <t>tool name, input_ref, permission scope, target refs</t>
  </si>
  <si>
    <t>PreToolUse/PermissionRequest</t>
  </si>
  <si>
    <t>Tool input content sensitive; block/allow policy recorded.</t>
  </si>
  <si>
    <t>agent.tool.requested.v1</t>
  </si>
  <si>
    <t>AIAD-005</t>
  </si>
  <si>
    <t>Tool call completes.</t>
  </si>
  <si>
    <t>tool name, result_ref, duration, success/failure, affected artefacts</t>
  </si>
  <si>
    <t>PostToolUse/PostToolUseFailure</t>
  </si>
  <si>
    <t>Result content referenced and redacted.</t>
  </si>
  <si>
    <t>agent.tool.completed.v1</t>
  </si>
  <si>
    <t>AIAD-006</t>
  </si>
  <si>
    <t>agent.permission.decision</t>
  </si>
  <si>
    <t>Permission requested/allowed/denied.</t>
  </si>
  <si>
    <t>permission type, reason, requester, decision, reviewer/human if any</t>
  </si>
  <si>
    <t>PermissionRequest/PermissionDenied</t>
  </si>
  <si>
    <t>Permission event is governance evidence.</t>
  </si>
  <si>
    <t>agent.permission.decision.v1</t>
  </si>
  <si>
    <t>AIAD-007</t>
  </si>
  <si>
    <t>agent.file.generated</t>
  </si>
  <si>
    <t>Agent generated or modified file/document.</t>
  </si>
  <si>
    <t>file refs, hash/diff refs, tool call, session/prompt refs</t>
  </si>
  <si>
    <t>Provider hooks + file/Git watcher</t>
  </si>
  <si>
    <t>Final human review still required.</t>
  </si>
  <si>
    <t>agent.file.generated.v1</t>
  </si>
  <si>
    <t>AIAD-008</t>
  </si>
  <si>
    <t>agent.command.executed</t>
  </si>
  <si>
    <t>Agent caused shell/process execution.</t>
  </si>
  <si>
    <t>command/process refs, tool call, result/exit code</t>
  </si>
  <si>
    <t>Tool hooks + process/shell adapter</t>
  </si>
  <si>
    <t>Counts as AI/automation execution, not human manual typing.</t>
  </si>
  <si>
    <t>agent.command.executed.v1</t>
  </si>
  <si>
    <t>AIAD-009</t>
  </si>
  <si>
    <t>human.reviewed.agent_output</t>
  </si>
  <si>
    <t>Employee reviewed/accepted/rejected agent change.</t>
  </si>
  <si>
    <t>diff refs, accept/reject action, comment/ref, reviewer</t>
  </si>
  <si>
    <t>IDE/Git/UI/manual review event</t>
  </si>
  <si>
    <t>Human judgement evidence; not raw mouse count.</t>
  </si>
  <si>
    <t>agent.output.reviewed.v1</t>
  </si>
  <si>
    <t>AIAD-010</t>
  </si>
  <si>
    <t>agent.stop</t>
  </si>
  <si>
    <t>Agent turn/session stopped or failed.</t>
  </si>
  <si>
    <t>status, stop reason, summary_ref, unresolved actions</t>
  </si>
  <si>
    <t>Stop/StopFailure/SessionEnd</t>
  </si>
  <si>
    <t>Summary is not verified task completion.</t>
  </si>
  <si>
    <t>agent.session.stopped.v1</t>
  </si>
  <si>
    <t>AIAD-011</t>
  </si>
  <si>
    <t>agent.subtask</t>
  </si>
  <si>
    <t>Subagent/task created/completed.</t>
  </si>
  <si>
    <t>task ID/ref, parent session, result/ref, status</t>
  </si>
  <si>
    <t>Claude TaskCreated/TaskCompleted/Subagent hooks where available</t>
  </si>
  <si>
    <t>Subtasks require source lineage.</t>
  </si>
  <si>
    <t>agent.subtask.v1</t>
  </si>
  <si>
    <t>AIAD-012</t>
  </si>
  <si>
    <t>agent.memory.context</t>
  </si>
  <si>
    <t>Approved memory/context injected or retrieved.</t>
  </si>
  <si>
    <t>memory/skill refs, source version, reason</t>
  </si>
  <si>
    <t>Provider hooks/Model Gateway</t>
  </si>
  <si>
    <t>No hidden employee evaluation context without policy.</t>
  </si>
  <si>
    <t>agent.context.used.v1</t>
  </si>
  <si>
    <t>AIAD-013</t>
  </si>
  <si>
    <t>agent.cost.latency</t>
  </si>
  <si>
    <t>Operational usage metrics.</t>
  </si>
  <si>
    <t>provider/model, tokens/latency/cost estimate, session ref</t>
  </si>
  <si>
    <t>Provider telemetry/Model Gateway</t>
  </si>
  <si>
    <t>Operational data only; not productivity/capability score.</t>
  </si>
  <si>
    <t>agent.operational.metrics.v1</t>
  </si>
  <si>
    <t>AIAD-014</t>
  </si>
  <si>
    <t>agent.coverage.gap</t>
  </si>
  <si>
    <t>Provider hook unavailable, version unsupported or event missing.</t>
  </si>
  <si>
    <t>provider/version, missing events, fallback state</t>
  </si>
  <si>
    <t>adapter.coverage.gap.v1</t>
  </si>
  <si>
    <t>Architecture Amendment A-01 — Execution Lineage Events</t>
  </si>
  <si>
    <t>AIAD-A01-001</t>
  </si>
  <si>
    <t>ai.execution.route.selected</t>
  </si>
  <si>
    <t>Link agent session to selected orchestrator/connector/model/task/effort/qualification route.</t>
  </si>
  <si>
    <t>ai_job_id, execution_mode, connector, requested/actual model refs, qualification ref, fallback state</t>
  </si>
  <si>
    <t>AI Orchestrator/Endpoint Broker</t>
  </si>
  <si>
    <t>No credential, raw prompt or private coaching content.</t>
  </si>
  <si>
    <t>ai.execution.route.selected.v1</t>
  </si>
  <si>
    <t>AIAD-A01-002</t>
  </si>
  <si>
    <t>ai.execution.user_action_required</t>
  </si>
  <si>
    <t>Report install/sign-in/quota/permission/resource action to employee.</t>
  </si>
  <si>
    <t>error class, CLI/runtime, allowed actions, fallback policy</t>
  </si>
  <si>
    <t>Endpoint AI Broker</t>
  </si>
  <si>
    <t>Non-blaming; personal subscription status not exposed to manager reports.</t>
  </si>
  <si>
    <t>ai.execution.user_action_required.v1</t>
  </si>
  <si>
    <t>Stage 6 — Adapter Conformance Tests</t>
  </si>
  <si>
    <t>Required compatibility, privacy, lineage, drift, fallback and employee-visibility tests before an adapter can be activated.</t>
  </si>
  <si>
    <t>CONF-001</t>
  </si>
  <si>
    <t>Manifest schema validation</t>
  </si>
  <si>
    <t>Adapter manifest validates, signs and declares capabilities/permissions.</t>
  </si>
  <si>
    <t>Positive/negative manifest fixtures.</t>
  </si>
  <si>
    <t>Invalid manifests rejected; approved manifest recorded.</t>
  </si>
  <si>
    <t>Adapter Registry</t>
  </si>
  <si>
    <t>CONF-002</t>
  </si>
  <si>
    <t>Policy enforcement</t>
  </si>
  <si>
    <t>Adapter cannot emit capability not allowed by signed policy.</t>
  </si>
  <si>
    <t>Attempt unsupported events under restrictive policy.</t>
  </si>
  <si>
    <t>Event blocked and violation audit emitted.</t>
  </si>
  <si>
    <t>CONF-003</t>
  </si>
  <si>
    <t>Redaction path</t>
  </si>
  <si>
    <t>Content refs are redacted/secret-scanned before journal/upload.</t>
  </si>
  <si>
    <t>Synthetic secret corpus across prompt/terminal/editor/browser.</t>
  </si>
  <si>
    <t>Zero known high-severity secret retained.</t>
  </si>
  <si>
    <t>CISO/QA</t>
  </si>
  <si>
    <t>CONF-004</t>
  </si>
  <si>
    <t>Provider lineage</t>
  </si>
  <si>
    <t>Event preserves provider ID, provider version, adapter version and source schema.</t>
  </si>
  <si>
    <t>Provider fixture replay.</t>
  </si>
  <si>
    <t>Lineage fields populated in canonical event.</t>
  </si>
  <si>
    <t>CONF-005</t>
  </si>
  <si>
    <t>Idempotency</t>
  </si>
  <si>
    <t>Adapter retries do not create duplicate canonical events.</t>
  </si>
  <si>
    <t>Replay same provider event and local retry.</t>
  </si>
  <si>
    <t>Same idempotency key and deterministic outcome.</t>
  </si>
  <si>
    <t>CONF-006</t>
  </si>
  <si>
    <t>Version drift</t>
  </si>
  <si>
    <t>Unsupported provider schema/version creates coverage gap and does not corrupt evidence.</t>
  </si>
  <si>
    <t>Mutated provider payload fixtures.</t>
  </si>
  <si>
    <t>Gap event emitted and fallback used.</t>
  </si>
  <si>
    <t>SRE/Adapter QA</t>
  </si>
  <si>
    <t>CONF-007</t>
  </si>
  <si>
    <t>Fallback correctness</t>
  </si>
  <si>
    <t>When adapter unavailable, Stage 5 evidence remains available with lower confidence.</t>
  </si>
  <si>
    <t>Disable adapter during task scenario.</t>
  </si>
  <si>
    <t>Timeline shows adapter gap and fallback evidence.</t>
  </si>
  <si>
    <t>Product/AI QA</t>
  </si>
  <si>
    <t>CONF-008</t>
  </si>
  <si>
    <t>Employee can see active adapter/sensor state and report incorrect attribution.</t>
  </si>
  <si>
    <t>UX test.</t>
  </si>
  <si>
    <t>Comprehension and report flow pass.</t>
  </si>
  <si>
    <t>CONF-009</t>
  </si>
  <si>
    <t>GitHub fixture coverage</t>
  </si>
  <si>
    <t>pull_request, review, check_run, workflow_run and workflow_job fixtures normalise.</t>
  </si>
  <si>
    <t>GitHub webhook/API fixture suite.</t>
  </si>
  <si>
    <t>All required events produce canonical records.</t>
  </si>
  <si>
    <t>Integrations QA</t>
  </si>
  <si>
    <t>CONF-010</t>
  </si>
  <si>
    <t>AI agent fixture coverage</t>
  </si>
  <si>
    <t>Prompt, tool, permission, file change, command and stop fixtures normalise.</t>
  </si>
  <si>
    <t>Codex/Claude fixture suite.</t>
  </si>
  <si>
    <t>All required events with content references and policy decisions.</t>
  </si>
  <si>
    <t>AI QA</t>
  </si>
  <si>
    <t>CONF-011</t>
  </si>
  <si>
    <t>IDE fixture coverage</t>
  </si>
  <si>
    <t>Task, terminal, diagnostics, document and debug/test events normalise where supported.</t>
  </si>
  <si>
    <t>VS Code/JetBrains plugin test workspaces.</t>
  </si>
  <si>
    <t>Coverage score produced; unsupported fields marked.</t>
  </si>
  <si>
    <t>IDE QA</t>
  </si>
  <si>
    <t>CONF-012</t>
  </si>
  <si>
    <t>No raw evidence in telemetry</t>
  </si>
  <si>
    <t>Sensitive content absent from logs/traces/health.</t>
  </si>
  <si>
    <t>Seed unique synthetic secrets and scan OTel/log sinks.</t>
  </si>
  <si>
    <t>Zero matches.</t>
  </si>
  <si>
    <t>Stage 7 — Provenance Graph Model</t>
  </si>
  <si>
    <t>Logical graph model connecting actors, inputs, agents, tools, processes, files, text, visuals, artefacts, task contracts, criteria, episodes, assessments, blockers, corrections and reviews.</t>
  </si>
  <si>
    <t>Node/entity</t>
  </si>
  <si>
    <t>Source / owner</t>
  </si>
  <si>
    <t>PG-001</t>
  </si>
  <si>
    <t>Actor</t>
  </si>
  <si>
    <t>Person, AI agent, automation, system or unknown entity involved in work.</t>
  </si>
  <si>
    <t>actor_id, actor_type, person_id/provider_id, confidence, source</t>
  </si>
  <si>
    <t>Evidence &amp; Provenance</t>
  </si>
  <si>
    <t>All provenance edges</t>
  </si>
  <si>
    <t>UNKNOWN is valid; do not force attribution.</t>
  </si>
  <si>
    <t>PG-002</t>
  </si>
  <si>
    <t>HumanInput</t>
  </si>
  <si>
    <t>User physical or intentional input such as click, shortcut, typed burst, prompt submission or review action.</t>
  </si>
  <si>
    <t>input_id, event_id, device/session/task refs, input_type, target_ref</t>
  </si>
  <si>
    <t>Stage 5 capture</t>
  </si>
  <si>
    <t>Actor, WorkEpisode</t>
  </si>
  <si>
    <t>Input volume is not productivity score.</t>
  </si>
  <si>
    <t>PG-003</t>
  </si>
  <si>
    <t>AgentSession</t>
  </si>
  <si>
    <t>AI-agent working session or turn sequence.</t>
  </si>
  <si>
    <t>agent_session_id, provider, model, config/skill version, workspace/task refs</t>
  </si>
  <si>
    <t>Stage 6 AI Adapter</t>
  </si>
  <si>
    <t>AgentPrompt, ToolCall, Artefact</t>
  </si>
  <si>
    <t>Agent session does not equal task completion.</t>
  </si>
  <si>
    <t>PG-004</t>
  </si>
  <si>
    <t>AgentPrompt</t>
  </si>
  <si>
    <t>Human-submitted prompt or system/skill-generated prompt reference.</t>
  </si>
  <si>
    <t>prompt_id, content_ref, hash, submitting_actor, policy status</t>
  </si>
  <si>
    <t>AI Adapter</t>
  </si>
  <si>
    <t>AgentSession, ToolCall</t>
  </si>
  <si>
    <t>Prompt content sensitive; reference only.</t>
  </si>
  <si>
    <t>PG-005</t>
  </si>
  <si>
    <t>ToolCall</t>
  </si>
  <si>
    <t>Agent/tool/IDE/CLI action request and result.</t>
  </si>
  <si>
    <t>tool_call_id, tool_name, input_ref, result_ref, status, duration</t>
  </si>
  <si>
    <t>AI/Shell/IDE adapters</t>
  </si>
  <si>
    <t>ProcessExecution, FileChange, Artefact</t>
  </si>
  <si>
    <t>Tool request may be blocked/denied.</t>
  </si>
  <si>
    <t>PG-006</t>
  </si>
  <si>
    <t>ProcessExecution</t>
  </si>
  <si>
    <t>Process, command, build, test, script or container execution.</t>
  </si>
  <si>
    <t>process_id, ppid, command_ref, start/end, exit code, tool refs</t>
  </si>
  <si>
    <t>Shell/OS/CI adapters</t>
  </si>
  <si>
    <t>Automation state, Artefact</t>
  </si>
  <si>
    <t>Command/result redacted and bounded.</t>
  </si>
  <si>
    <t>PG-007</t>
  </si>
  <si>
    <t>FileChange</t>
  </si>
  <si>
    <t>File creation/modification/deletion/rename or document change.</t>
  </si>
  <si>
    <t>file_change_id, path_ref, hash_before/after, change_type, actor_candidate</t>
  </si>
  <si>
    <t>File/Git/IDE adapters</t>
  </si>
  <si>
    <t>Artefact, CapabilityEvidence</t>
  </si>
  <si>
    <t>PG-008</t>
  </si>
  <si>
    <t>TextDelta</t>
  </si>
  <si>
    <t>Approved resulting text/document change.</t>
  </si>
  <si>
    <t>text_delta_id, document_ref, range_ref, content_ref, attribution_candidates</t>
  </si>
  <si>
    <t>Stage 5 text model</t>
  </si>
  <si>
    <t>HumanInput, ToolCall, FileChange</t>
  </si>
  <si>
    <t>No secure-field content.</t>
  </si>
  <si>
    <t>PG-009</t>
  </si>
  <si>
    <t>VisualState</t>
  </si>
  <si>
    <t>Redacted screen/UI state and transitions.</t>
  </si>
  <si>
    <t>visual_state_id, screenshot_ref, changed_regions, app/window/display, hash</t>
  </si>
  <si>
    <t>Stage 5 visual state</t>
  </si>
  <si>
    <t>WorkEpisode, HumanInput</t>
  </si>
  <si>
    <t>Visual inference is lower reliability than semantic evidence.</t>
  </si>
  <si>
    <t>PG-010</t>
  </si>
  <si>
    <t>Output item such as commit, PR, test result, build, document, deployment or ticket update.</t>
  </si>
  <si>
    <t>artefact_id, type, source_system, URI/hash, status, classification</t>
  </si>
  <si>
    <t>Evidence/Stage 6 adapters</t>
  </si>
  <si>
    <t>AcceptanceCriterion, CapabilityEvidence</t>
  </si>
  <si>
    <t>Prefer source-system ref over copied content.</t>
  </si>
  <si>
    <t>PG-011</t>
  </si>
  <si>
    <t>ReviewAction</t>
  </si>
  <si>
    <t>Human review, approval, rejection, correction or comment.</t>
  </si>
  <si>
    <t>review_action_id, reviewer_id, subject_ref, decision, rationale_ref</t>
  </si>
  <si>
    <t>GitHub/IDE/Governance</t>
  </si>
  <si>
    <t>TaskAssessment, Artefact</t>
  </si>
  <si>
    <t>Human review must be meaningful for high impact.</t>
  </si>
  <si>
    <t>PG-012</t>
  </si>
  <si>
    <t>Approved Task Execution Contract for the assigned HumanOS task.</t>
  </si>
  <si>
    <t>task_contract_id, task_id, version, criteria_refs, capability_refs</t>
  </si>
  <si>
    <t>Stage 2 Task Assurance</t>
  </si>
  <si>
    <t>AcceptanceCriterion, WorkEpisode</t>
  </si>
  <si>
    <t>PG-013</t>
  </si>
  <si>
    <t>Specific task requirement with verification method.</t>
  </si>
  <si>
    <t>criterion_id, task_contract_id, verification_method, required_evidence</t>
  </si>
  <si>
    <t>EvidenceRequirement, Artefact</t>
  </si>
  <si>
    <t>Must show satisfied/partial/missing/blocked.</t>
  </si>
  <si>
    <t>PG-014</t>
  </si>
  <si>
    <t>Required blocking or advisory quality check.</t>
  </si>
  <si>
    <t>quality_gate_id, gate_type, threshold, result, reviewer</t>
  </si>
  <si>
    <t>Stage 2/7</t>
  </si>
  <si>
    <t>TaskAssessment</t>
  </si>
  <si>
    <t>Blocking gate prevents verified completion.</t>
  </si>
  <si>
    <t>PG-015</t>
  </si>
  <si>
    <t>Time-bounded work period classified against task and evidence.</t>
  </si>
  <si>
    <t>episode_id, start/end, class, confidence, evidence_refs, alternatives</t>
  </si>
  <si>
    <t>Stage 7 segmentation</t>
  </si>
  <si>
    <t>TaskAssessment, CapabilityEvidence</t>
  </si>
  <si>
    <t>Derived and challengeable.</t>
  </si>
  <si>
    <t>PG-016</t>
  </si>
  <si>
    <t>Current assessment of task progress, criteria and completion recommendation.</t>
  </si>
  <si>
    <t>assessment_id, task_contract_id, criterion_states, confidence, review_state</t>
  </si>
  <si>
    <t>ReviewDecision, Report</t>
  </si>
  <si>
    <t>Recommendation only until reviewer decision where required.</t>
  </si>
  <si>
    <t>PG-017</t>
  </si>
  <si>
    <t>Blocker</t>
  </si>
  <si>
    <t>Environmental, requirement, access, dependency, knowledge or process blocker.</t>
  </si>
  <si>
    <t>blocker_id, type, severity, evidence_refs, owner, status</t>
  </si>
  <si>
    <t>Stage 7 evaluator/review</t>
  </si>
  <si>
    <t>TaskAssessment, Gap</t>
  </si>
  <si>
    <t>Blocker not automatically employee gap.</t>
  </si>
  <si>
    <t>PG-018</t>
  </si>
  <si>
    <t>Correction</t>
  </si>
  <si>
    <t>Employee/reviewer correction to task/context/evidence interpretation.</t>
  </si>
  <si>
    <t>correction_id, subject_ref, corrected_value, explanation_ref, status</t>
  </si>
  <si>
    <t>Governance workflow</t>
  </si>
  <si>
    <t>TaskAssessment, WorkEpisode</t>
  </si>
  <si>
    <t>PG-019</t>
  </si>
  <si>
    <t>Formal human decision on material finding, dispute or completion state.</t>
  </si>
  <si>
    <t>review_decision_id, subject, reviewer, decision, rationale, evidence_refs</t>
  </si>
  <si>
    <t>Required for high-impact decisions.</t>
  </si>
  <si>
    <t>Stage 7 — Provenance Relationship Rules</t>
  </si>
  <si>
    <t>Canonical relationship types, evidence requirements and guardrails for the human/AI/automation/system provenance graph.</t>
  </si>
  <si>
    <t>Default confidence</t>
  </si>
  <si>
    <t>PREL-001</t>
  </si>
  <si>
    <t>initiated</t>
  </si>
  <si>
    <t>ProcessExecution / ToolCall / VisualState</t>
  </si>
  <si>
    <t>User action started process/tool/change.</t>
  </si>
  <si>
    <t>Physical input + target + time window.</t>
  </si>
  <si>
    <t>Do not infer intent beyond evidence.</t>
  </si>
  <si>
    <t>PREL-002</t>
  </si>
  <si>
    <t>prompted</t>
  </si>
  <si>
    <t>Human submitted AI prompt.</t>
  </si>
  <si>
    <t>Prompt event + input metadata + agent session.</t>
  </si>
  <si>
    <t>Prompt content referenced only.</t>
  </si>
  <si>
    <t>PREL-003</t>
  </si>
  <si>
    <t>invoked</t>
  </si>
  <si>
    <t>Prompt becomes part of agent session/turn.</t>
  </si>
  <si>
    <t>Provider event/correlation ID.</t>
  </si>
  <si>
    <t>Provider lineage retained.</t>
  </si>
  <si>
    <t>PREL-004</t>
  </si>
  <si>
    <t>requested</t>
  </si>
  <si>
    <t>Agent requested tool use.</t>
  </si>
  <si>
    <t>PreToolUse/PermissionRequest/tool event.</t>
  </si>
  <si>
    <t>Permission state captured.</t>
  </si>
  <si>
    <t>PREL-005</t>
  </si>
  <si>
    <t>spawned</t>
  </si>
  <si>
    <t>Tool created shell/process/build/test execution.</t>
  </si>
  <si>
    <t>Tool result + process tree + command ref.</t>
  </si>
  <si>
    <t>Do not treat as manual typing.</t>
  </si>
  <si>
    <t>PREL-006</t>
  </si>
  <si>
    <t>modified</t>
  </si>
  <si>
    <t>Process wrote/changed file.</t>
  </si>
  <si>
    <t>File event + process PID/time correlation.</t>
  </si>
  <si>
    <t>Confidence required; can be unknown.</t>
  </si>
  <si>
    <t>PREL-007</t>
  </si>
  <si>
    <t>generated</t>
  </si>
  <si>
    <t>TextDelta / FileChange / Artefact</t>
  </si>
  <si>
    <t>AI/tool generated content or artefact.</t>
  </si>
  <si>
    <t>Agent hook + diff/file event.</t>
  </si>
  <si>
    <t>Human review separately recorded.</t>
  </si>
  <si>
    <t>PREL-008</t>
  </si>
  <si>
    <t>Human physical input produced text delta.</t>
  </si>
  <si>
    <t>Input burst + text-change correlation.</t>
  </si>
  <si>
    <t>Autocomplete/paste/AI may be mixed.</t>
  </si>
  <si>
    <t>PREL-009</t>
  </si>
  <si>
    <t>ToolCall / ProcessExecution</t>
  </si>
  <si>
    <t>formatted</t>
  </si>
  <si>
    <t>TextDelta / FileChange</t>
  </si>
  <si>
    <t>Formatter/refactor tool changed content.</t>
  </si>
  <si>
    <t>Process/tool event + file diff.</t>
  </si>
  <si>
    <t>Automation attribution.</t>
  </si>
  <si>
    <t>PREL-010</t>
  </si>
  <si>
    <t>tested</t>
  </si>
  <si>
    <t>Artefact / QualityGate</t>
  </si>
  <si>
    <t>Process produced test/build result.</t>
  </si>
  <si>
    <t>Test/build semantic event and exit/result.</t>
  </si>
  <si>
    <t>Authoritative if tool adapter trusted.</t>
  </si>
  <si>
    <t>PREL-011</t>
  </si>
  <si>
    <t>reviewed</t>
  </si>
  <si>
    <t>Artefact / FileChange / AgentOutput</t>
  </si>
  <si>
    <t>Human reviewed output.</t>
  </si>
  <si>
    <t>PR review, diff review, manual action.</t>
  </si>
  <si>
    <t>Review must show scope and decision.</t>
  </si>
  <si>
    <t>PREL-012</t>
  </si>
  <si>
    <t>accepted</t>
  </si>
  <si>
    <t>AgentOutput / FileChange / Artefact</t>
  </si>
  <si>
    <t>Human accepted generated/proposed output.</t>
  </si>
  <si>
    <t>IDE/Git/UI review event.</t>
  </si>
  <si>
    <t>Acceptance ≠ quality unless verified.</t>
  </si>
  <si>
    <t>PREL-013</t>
  </si>
  <si>
    <t>rejected</t>
  </si>
  <si>
    <t>AgentOutput / FileChange</t>
  </si>
  <si>
    <t>Human rejected AI/tool change or reviewer suggested change.</t>
  </si>
  <si>
    <t>Diff/PR/UI review event.</t>
  </si>
  <si>
    <t>Positive AI-supervision evidence possible.</t>
  </si>
  <si>
    <t>PREL-014</t>
  </si>
  <si>
    <t>correlated_with</t>
  </si>
  <si>
    <t>HumanInput / WorkEpisode</t>
  </si>
  <si>
    <t>Visual transition supports activity context.</t>
  </si>
  <si>
    <t>Changed-region + event trigger.</t>
  </si>
  <si>
    <t>Visual evidence cannot override authoritative artefact.</t>
  </si>
  <si>
    <t>PREL-015</t>
  </si>
  <si>
    <t>satisfied</t>
  </si>
  <si>
    <t>Artefact/evidence satisfies criterion.</t>
  </si>
  <si>
    <t>Verification method + evidence requirement match.</t>
  </si>
  <si>
    <t>High when deterministic</t>
  </si>
  <si>
    <t>May be partial/requires review.</t>
  </si>
  <si>
    <t>PREL-016</t>
  </si>
  <si>
    <t>Artefact / Event</t>
  </si>
  <si>
    <t>contradicted</t>
  </si>
  <si>
    <t>TaskCompletionClaim / CriterionState</t>
  </si>
  <si>
    <t>Evidence conflicts with claimed progress/completion.</t>
  </si>
  <si>
    <t>E.g., failing tests after claim complete.</t>
  </si>
  <si>
    <t>High if deterministic</t>
  </si>
  <si>
    <t>Route material conflicts to review.</t>
  </si>
  <si>
    <t>PREL-017</t>
  </si>
  <si>
    <t>blocked_by</t>
  </si>
  <si>
    <t>TaskAssessment / WorkEpisode</t>
  </si>
  <si>
    <t>Task progress blocked by access, dependency, environment, requirement or knowledge.</t>
  </si>
  <si>
    <t>Blocker evidence + owner/status.</t>
  </si>
  <si>
    <t>Blocker cause matters for fairness.</t>
  </si>
  <si>
    <t>PREL-018</t>
  </si>
  <si>
    <t>corrected_by</t>
  </si>
  <si>
    <t>WorkEpisode / TaskAssessment / ProvenanceEdge</t>
  </si>
  <si>
    <t>Employee/reviewer correction modifies context or interpretation.</t>
  </si>
  <si>
    <t>Governance correction workflow.</t>
  </si>
  <si>
    <t>Original remains immutable.</t>
  </si>
  <si>
    <t>PREL-019</t>
  </si>
  <si>
    <t>contributed_to</t>
  </si>
  <si>
    <t>Episode contributes positive/negative/neutral evidence.</t>
  </si>
  <si>
    <t>Episode classification + evidence refs.</t>
  </si>
  <si>
    <t>Episode is derived and challengeable.</t>
  </si>
  <si>
    <t>PREL-020</t>
  </si>
  <si>
    <t>superseded</t>
  </si>
  <si>
    <t>New evidence/review creates new assessment version.</t>
  </si>
  <si>
    <t>Versioned assessment lifecycle.</t>
  </si>
  <si>
    <t>Historical reports cite active version at time.</t>
  </si>
  <si>
    <t>Stage 7 — Correlation Engine</t>
  </si>
  <si>
    <t>Rules for converting events, adapters, artefacts, visual states and reviews into provenance candidates with confidence and missing-evidence awareness.</t>
  </si>
  <si>
    <t>Implementation approach</t>
  </si>
  <si>
    <t>Evidence source</t>
  </si>
  <si>
    <t>Default strength</t>
  </si>
  <si>
    <t>CORR-001</t>
  </si>
  <si>
    <t>Temporal window</t>
  </si>
  <si>
    <t>Events close in time may be related only when other context supports it.</t>
  </si>
  <si>
    <t>Configurable per event type; e.g., input→text delta milliseconds/seconds, command→file minutes.</t>
  </si>
  <si>
    <t>time proximity + shared context</t>
  </si>
  <si>
    <t>Low alone</t>
  </si>
  <si>
    <t>Time alone never proves causality.</t>
  </si>
  <si>
    <t>CORR-002</t>
  </si>
  <si>
    <t>Session/task scope</t>
  </si>
  <si>
    <t>Events in same device/work/task session correlate more strongly.</t>
  </si>
  <si>
    <t>Must match tenant/device/person/session/task or approved cross-system mapping.</t>
  </si>
  <si>
    <t>session IDs/task contract</t>
  </si>
  <si>
    <t>High for scope</t>
  </si>
  <si>
    <t>Task switch and corrections supported.</t>
  </si>
  <si>
    <t>CORR-003</t>
  </si>
  <si>
    <t>Process tree</t>
  </si>
  <si>
    <t>Parent-child PIDs and start times link commands/tools/builds to file/process outcomes.</t>
  </si>
  <si>
    <t>Process lineage and command/tool refs.</t>
  </si>
  <si>
    <t>OS/process events</t>
  </si>
  <si>
    <t>High if complete</t>
  </si>
  <si>
    <t>PID reuse and gaps handled.</t>
  </si>
  <si>
    <t>CORR-004</t>
  </si>
  <si>
    <t>Agent correlation ID</t>
  </si>
  <si>
    <t>Provider session/tool IDs link prompts, tool calls, generated files and commands.</t>
  </si>
  <si>
    <t>Provider IDs + adapter event lineage.</t>
  </si>
  <si>
    <t>Agent hooks</t>
  </si>
  <si>
    <t>Provider version drift tracked.</t>
  </si>
  <si>
    <t>CORR-005</t>
  </si>
  <si>
    <t>File hash/diff</t>
  </si>
  <si>
    <t>Hash before/after and diff refs identify changed artefacts.</t>
  </si>
  <si>
    <t>File watcher + Git status/diff + tool/file event.</t>
  </si>
  <si>
    <t>Git/file/IDE adapters</t>
  </si>
  <si>
    <t>Diff volume not productivity.</t>
  </si>
  <si>
    <t>CORR-006</t>
  </si>
  <si>
    <t>Text delta/input</t>
  </si>
  <si>
    <t>Physical input bursts, paste/shortcut and text deltas produce attribution candidates.</t>
  </si>
  <si>
    <t>Input burst + resulting text + app control IDs.</t>
  </si>
  <si>
    <t>Autocomplete/AI/formatter mixed origins preserved.</t>
  </si>
  <si>
    <t>CORR-007</t>
  </si>
  <si>
    <t>Visual transition</t>
  </si>
  <si>
    <t>Before/after visual states support UI action transitions.</t>
  </si>
  <si>
    <t>visual_state before/after + click/UI element.</t>
  </si>
  <si>
    <t>Stage 5 visual</t>
  </si>
  <si>
    <t>Never override semantic/artefact result.</t>
  </si>
  <si>
    <t>CORR-008</t>
  </si>
  <si>
    <t>GitHub PR/check linkage</t>
  </si>
  <si>
    <t>PR/check/workflow events link commits to reviews and CI results.</t>
  </si>
  <si>
    <t>Commit SHA, PR ID, check_run/workflow_run IDs.</t>
  </si>
  <si>
    <t>Fork/permission limitations recorded.</t>
  </si>
  <si>
    <t>CORR-009</t>
  </si>
  <si>
    <t>Build/test result</t>
  </si>
  <si>
    <t>Test/build artefact verifies quality gate.</t>
  </si>
  <si>
    <t>test IDs, result, exit code, logs/artifacts refs.</t>
  </si>
  <si>
    <t>CI/test adapters</t>
  </si>
  <si>
    <t>Requires task/criterion scope.</t>
  </si>
  <si>
    <t>CORR-010</t>
  </si>
  <si>
    <t>Task contract mapping</t>
  </si>
  <si>
    <t>Evidence must map to a TaskContract criterion/evidence requirement.</t>
  </si>
  <si>
    <t>criterion ID/evidence requirement match.</t>
  </si>
  <si>
    <t>Stage 2 contract</t>
  </si>
  <si>
    <t>High for applicability</t>
  </si>
  <si>
    <t>Unmapped evidence cannot verify criterion.</t>
  </si>
  <si>
    <t>CORR-011</t>
  </si>
  <si>
    <t>Telemetry gaps</t>
  </si>
  <si>
    <t>Known gaps reduce confidence and can create insufficient-evidence state.</t>
  </si>
  <si>
    <t>gap records, sensor coverage.</t>
  </si>
  <si>
    <t>Stage 4/5</t>
  </si>
  <si>
    <t>Missing data is not inactivity.</t>
  </si>
  <si>
    <t>CORR-012</t>
  </si>
  <si>
    <t>Conflicting evidence</t>
  </si>
  <si>
    <t>Deterministic contradiction triggers review or lower confidence.</t>
  </si>
  <si>
    <t>e.g., failing tests vs complete claim.</t>
  </si>
  <si>
    <t>Task/artefact evidence</t>
  </si>
  <si>
    <t>High conflict signal</t>
  </si>
  <si>
    <t>Do not auto-discipline; route to review.</t>
  </si>
  <si>
    <t>CORR-013</t>
  </si>
  <si>
    <t>Authoritative artefact &gt; semantic tool event &gt; OS event &gt; UI/accessibility &gt; visual/OCR &gt; AI inference.</t>
  </si>
  <si>
    <t>Source class and reliability weights.</t>
  </si>
  <si>
    <t>Stage 2/4/5</t>
  </si>
  <si>
    <t>Lower layer cannot silently override higher layer.</t>
  </si>
  <si>
    <t>CORR-014</t>
  </si>
  <si>
    <t>Ambiguity handling</t>
  </si>
  <si>
    <t>If multiple plausible causes exist, keep alternatives and confidence rather than choosing one.</t>
  </si>
  <si>
    <t>alternative edge candidates.</t>
  </si>
  <si>
    <t>Correlation engine</t>
  </si>
  <si>
    <t>UNKNOWN/MIXED allowed.</t>
  </si>
  <si>
    <t>CORR-015</t>
  </si>
  <si>
    <t>Employee explanation can correct task/context and add evidence but does not delete original.</t>
  </si>
  <si>
    <t>correction workflow and reviewer state.</t>
  </si>
  <si>
    <t>Review-dependent</t>
  </si>
  <si>
    <t>Correction shown in reports.</t>
  </si>
  <si>
    <t>Stage 7 — Work Episode Model</t>
  </si>
  <si>
    <t>Episode classes for segmenting work into meaningful, evidence-linked periods. Episode labels are derived and challengeable.</t>
  </si>
  <si>
    <t>Episode class</t>
  </si>
  <si>
    <t>Evidence signals</t>
  </si>
  <si>
    <t>Alignment default</t>
  </si>
  <si>
    <t>Report use</t>
  </si>
  <si>
    <t>EP-001</t>
  </si>
  <si>
    <t>TASK_FOCUSED_WORK</t>
  </si>
  <si>
    <t>Direct work on the active task objective.</t>
  </si>
  <si>
    <t>Task artefacts, relevant apps/tools, criterion-linked events.</t>
  </si>
  <si>
    <t>on-task</t>
  </si>
  <si>
    <t>May include low input during review.</t>
  </si>
  <si>
    <t>Task progress evidence.</t>
  </si>
  <si>
    <t>EP-002</t>
  </si>
  <si>
    <t>SUPPORTING_RESEARCH</t>
  </si>
  <si>
    <t>Research/docs/testing needed to complete task.</t>
  </si>
  <si>
    <t>Relevant documentation/domain, search, notes, code references.</t>
  </si>
  <si>
    <t>supporting</t>
  </si>
  <si>
    <t>Could be unrelated; confidence and URL/domain policy needed.</t>
  </si>
  <si>
    <t>Valid task time if tied to task.</t>
  </si>
  <si>
    <t>EP-003</t>
  </si>
  <si>
    <t>CODE_OR_DOCUMENT_REVIEW</t>
  </si>
  <si>
    <t>Reading/reviewing code, generated output, PRs or documents.</t>
  </si>
  <si>
    <t>IDE/GitHub/visual state, scroll, review action, comments.</t>
  </si>
  <si>
    <t>supporting/on-task</t>
  </si>
  <si>
    <t>Low keyboard activity is expected.</t>
  </si>
  <si>
    <t>Review/quality evidence.</t>
  </si>
  <si>
    <t>EP-004</t>
  </si>
  <si>
    <t>AI_AGENT_DIRECTION</t>
  </si>
  <si>
    <t>Human prompts/directs agent and reviews intent.</t>
  </si>
  <si>
    <t>Prompt, permission, plan, comments, active task.</t>
  </si>
  <si>
    <t>on-task/supporting</t>
  </si>
  <si>
    <t>Prompt count is not productivity.</t>
  </si>
  <si>
    <t>AI supervision evidence.</t>
  </si>
  <si>
    <t>EP-005</t>
  </si>
  <si>
    <t>AI_AGENT_EXECUTION</t>
  </si>
  <si>
    <t>Agent tools/processes run or produce outputs.</t>
  </si>
  <si>
    <t>Tool calls, process, file changes, agent status.</t>
  </si>
  <si>
    <t>automation</t>
  </si>
  <si>
    <t>Employee not idle during valid wait; review needed after.</t>
  </si>
  <si>
    <t>Automation/provenance evidence.</t>
  </si>
  <si>
    <t>EP-006</t>
  </si>
  <si>
    <t>Build/test/agent/CI/process runs after valid initiation.</t>
  </si>
  <si>
    <t>Process/CI/test/agent running and task-linked.</t>
  </si>
  <si>
    <t>automation_wait</t>
  </si>
  <si>
    <t>Not idle; check if employee monitors or switches task.</t>
  </si>
  <si>
    <t>Valid task time or parallel work context.</t>
  </si>
  <si>
    <t>EP-007</t>
  </si>
  <si>
    <t>COLLABORATION</t>
  </si>
  <si>
    <t>Work communication, review, pairing or meeting supporting task.</t>
  </si>
  <si>
    <t>Calendar/collab metadata, PR comments, chat/ticket refs where approved.</t>
  </si>
  <si>
    <t>No audio capture in MVP.</t>
  </si>
  <si>
    <t>Collaboration evidence.</t>
  </si>
  <si>
    <t>EP-008</t>
  </si>
  <si>
    <t>LEARNING</t>
  </si>
  <si>
    <t>Approved learning/training used to complete task or address gap.</t>
  </si>
  <si>
    <t>Learning intervention, docs, practice task.</t>
  </si>
  <si>
    <t>learning</t>
  </si>
  <si>
    <t>Training completion not capability proof.</t>
  </si>
  <si>
    <t>Development evidence.</t>
  </si>
  <si>
    <t>EP-009</t>
  </si>
  <si>
    <t>BLOCKED</t>
  </si>
  <si>
    <t>Progress halted by requirement, access, dependency, environment or unresolved issue.</t>
  </si>
  <si>
    <t>Access requests, failing external service, task ambiguity, employee explanation.</t>
  </si>
  <si>
    <t>blocked</t>
  </si>
  <si>
    <t>Blocker type matters; not automatically employee gap.</t>
  </si>
  <si>
    <t>Escalation/support evidence.</t>
  </si>
  <si>
    <t>EP-010</t>
  </si>
  <si>
    <t>No valid human/automation/review signal beyond threshold.</t>
  </si>
  <si>
    <t>Lack of input and no contextual work evidence.</t>
  </si>
  <si>
    <t>idle</t>
  </si>
  <si>
    <t>Never misconduct conclusion; requires confidence/context.</t>
  </si>
  <si>
    <t>Time allocation and possible coaching.</t>
  </si>
  <si>
    <t>EP-011</t>
  </si>
  <si>
    <t>Activity appears unrelated to active task but may be another assigned task or support work.</t>
  </si>
  <si>
    <t>App/domain/task mismatch with ambiguity.</t>
  </si>
  <si>
    <t>uncertain</t>
  </si>
  <si>
    <t>Route correction/task switch; avoid allegation.</t>
  </si>
  <si>
    <t>Needs review/correction.</t>
  </si>
  <si>
    <t>EP-012</t>
  </si>
  <si>
    <t>PRIVATE_OR_EXCLUDED</t>
  </si>
  <si>
    <t>Policy-excluded/private context active.</t>
  </si>
  <si>
    <t>Excluded app/domain/display/pause state.</t>
  </si>
  <si>
    <t>excluded</t>
  </si>
  <si>
    <t>No raw content and no negative inference.</t>
  </si>
  <si>
    <t>Evidence gap/coverage state.</t>
  </si>
  <si>
    <t>EP-013</t>
  </si>
  <si>
    <t>Telemetry gaps or unsupported tool prevent reliable classification.</t>
  </si>
  <si>
    <t>Coverage/gap records, sensor failure.</t>
  </si>
  <si>
    <t>unknown</t>
  </si>
  <si>
    <t>Missing data cannot be used negatively.</t>
  </si>
  <si>
    <t>Confidence limitation.</t>
  </si>
  <si>
    <t>EP-014</t>
  </si>
  <si>
    <t>REWORK_OR_RECOVERY</t>
  </si>
  <si>
    <t>Correcting, reverting, retesting or recovering from failed approach.</t>
  </si>
  <si>
    <t>Git revert/diff, repeated tests, error fix, review comments.</t>
  </si>
  <si>
    <t>Rework may be positive if error detected/recovered.</t>
  </si>
  <si>
    <t>Quality/recovery evidence.</t>
  </si>
  <si>
    <t>Stage 7 — Task Alignment Model</t>
  </si>
  <si>
    <t>Canonical task-alignment states used by Task Assurance. Each alignment is evidence-linked and subject to employee correction.</t>
  </si>
  <si>
    <t>Alignment state</t>
  </si>
  <si>
    <t>ALIGN-001</t>
  </si>
  <si>
    <t>ON_TASK</t>
  </si>
  <si>
    <t>Observed activity directly advances the active task contract.</t>
  </si>
  <si>
    <t>Criterion-linked evidence, relevant repo/tool, direct artefact changes.</t>
  </si>
  <si>
    <t>Can count toward task progress/quality.</t>
  </si>
  <si>
    <t>Must link to task contract.</t>
  </si>
  <si>
    <t>ALIGN-002</t>
  </si>
  <si>
    <t>SUPPORTING_TASK</t>
  </si>
  <si>
    <t>Activity reasonably supports the active task but does not directly complete criteria.</t>
  </si>
  <si>
    <t>Documentation, research, review, setup, debugging context.</t>
  </si>
  <si>
    <t>Valid supporting time.</t>
  </si>
  <si>
    <t>Avoid over-crediting as completion.</t>
  </si>
  <si>
    <t>ALIGN-003</t>
  </si>
  <si>
    <t>OTHER_ASSIGNED_TASK</t>
  </si>
  <si>
    <t>Work on another assigned or valid HumanOS task.</t>
  </si>
  <si>
    <t>Other task/project refs, task switch correction.</t>
  </si>
  <si>
    <t>May require task attribution correction.</t>
  </si>
  <si>
    <t>Not unrelated by default.</t>
  </si>
  <si>
    <t>ALIGN-004</t>
  </si>
  <si>
    <t>Progress blocked by access, dependency, unclear requirement or environment.</t>
  </si>
  <si>
    <t>Blocker evidence and owner.</t>
  </si>
  <si>
    <t>Support/escalation rather than capability penalty.</t>
  </si>
  <si>
    <t>Classify blocker type.</t>
  </si>
  <si>
    <t>ALIGN-005</t>
  </si>
  <si>
    <t>Task-linked automated process is running.</t>
  </si>
  <si>
    <t>Build/test/CI/agent/process events.</t>
  </si>
  <si>
    <t>Valid task/automation time.</t>
  </si>
  <si>
    <t>Not human idle.</t>
  </si>
  <si>
    <t>ALIGN-006</t>
  </si>
  <si>
    <t>Employee waiting or monitoring task-linked automation.</t>
  </si>
  <si>
    <t>Initiating action + active process + no unrelated work.</t>
  </si>
  <si>
    <t>Valid task context.</t>
  </si>
  <si>
    <t>May support parallel-task switch.</t>
  </si>
  <si>
    <t>ALIGN-007</t>
  </si>
  <si>
    <t>Approved learning or reference material relevant to task/capability gap.</t>
  </si>
  <si>
    <t>Learning intervention or relevant docs.</t>
  </si>
  <si>
    <t>Development/supporting time.</t>
  </si>
  <si>
    <t>Completion is not capability proof.</t>
  </si>
  <si>
    <t>ALIGN-008</t>
  </si>
  <si>
    <t>Approved collaboration supporting task or review.</t>
  </si>
  <si>
    <t>PR comments, ticket updates, meeting/collab metadata.</t>
  </si>
  <si>
    <t>ALIGN-009</t>
  </si>
  <si>
    <t>Activity appears outside task and no valid support evidence yet.</t>
  </si>
  <si>
    <t>Unmatched domain/app/project.</t>
  </si>
  <si>
    <t>Needs employee correction/review.</t>
  </si>
  <si>
    <t>Never definitive accusation.</t>
  </si>
  <si>
    <t>ALIGN-010</t>
  </si>
  <si>
    <t>UNASSIGNED_WORK</t>
  </si>
  <si>
    <t>Legitimate work activity not tied to an active task.</t>
  </si>
  <si>
    <t>Work artefacts but no task contract.</t>
  </si>
  <si>
    <t>Create task attribution gap.</t>
  </si>
  <si>
    <t>Do not assess quality without contract.</t>
  </si>
  <si>
    <t>ALIGN-011</t>
  </si>
  <si>
    <t>Private/excluded context.</t>
  </si>
  <si>
    <t>Policy state.</t>
  </si>
  <si>
    <t>Coverage gap; no raw content.</t>
  </si>
  <si>
    <t>ALIGN-012</t>
  </si>
  <si>
    <t>Coverage too weak to classify.</t>
  </si>
  <si>
    <t>Telemetry gaps, unsupported tool, ambiguous evidence.</t>
  </si>
  <si>
    <t>Finding unavailable/low confidence.</t>
  </si>
  <si>
    <t>Stage 7 — Acceptance Criteria Engine</t>
  </si>
  <si>
    <t>Criterion, quality-gate and completion-state model for task assurance. Completion is separated into claimed, evidence-complete and reviewer-approved states.</t>
  </si>
  <si>
    <t>State / rule</t>
  </si>
  <si>
    <t>ACE-001</t>
  </si>
  <si>
    <t>Criterion state</t>
  </si>
  <si>
    <t>NOT_STARTED</t>
  </si>
  <si>
    <t>No evidence yet linked to the criterion.</t>
  </si>
  <si>
    <t>Task contract active but no matching evidence.</t>
  </si>
  <si>
    <t>Not a negative capability finding.</t>
  </si>
  <si>
    <t>ACE-002</t>
  </si>
  <si>
    <t>IN_PROGRESS</t>
  </si>
  <si>
    <t>Evidence shows work toward criterion but no verification.</t>
  </si>
  <si>
    <t>Relevant code/docs/process, no test/review yet.</t>
  </si>
  <si>
    <t>Progress, not completion.</t>
  </si>
  <si>
    <t>ACE-003</t>
  </si>
  <si>
    <t>PARTIALLY_SATISFIED</t>
  </si>
  <si>
    <t>Some evidence meets part of requirement.</t>
  </si>
  <si>
    <t>Subset tests pass, partial artefact, missing edge case.</t>
  </si>
  <si>
    <t>Requires missing evidence list.</t>
  </si>
  <si>
    <t>ACE-004</t>
  </si>
  <si>
    <t>SATISFIED_DETERMINISTIC</t>
  </si>
  <si>
    <t>Deterministic evidence satisfies criterion.</t>
  </si>
  <si>
    <t>Passing test, successful check, merged PR, completed workflow.</t>
  </si>
  <si>
    <t>High confidence if scope matches.</t>
  </si>
  <si>
    <t>ACE-005</t>
  </si>
  <si>
    <t>SATISFIED_REVIEWED</t>
  </si>
  <si>
    <t>Human reviewer accepted evidence.</t>
  </si>
  <si>
    <t>ReviewDecision/PR review/manual verification.</t>
  </si>
  <si>
    <t>Reviewer rationale stored.</t>
  </si>
  <si>
    <t>ACE-006</t>
  </si>
  <si>
    <t>SATISFIED_AI_RECOMMENDED</t>
  </si>
  <si>
    <t>AI/evaluator recommends satisfaction but human/deterministic evidence not yet final.</t>
  </si>
  <si>
    <t>Evidence sufficiency model with refs/confidence.</t>
  </si>
  <si>
    <t>Cannot be final high-impact state alone.</t>
  </si>
  <si>
    <t>ACE-007</t>
  </si>
  <si>
    <t>Required condition blocked by external/access/requirement issue.</t>
  </si>
  <si>
    <t>Does not indicate employee failure.</t>
  </si>
  <si>
    <t>ACE-008</t>
  </si>
  <si>
    <t>CONTRADICTED</t>
  </si>
  <si>
    <t>Evidence contradicts criterion or completion claim.</t>
  </si>
  <si>
    <t>Failing tests, reviewer reject, unresolved error.</t>
  </si>
  <si>
    <t>Route to review if material.</t>
  </si>
  <si>
    <t>ACE-009</t>
  </si>
  <si>
    <t>Coverage gaps prevent determination.</t>
  </si>
  <si>
    <t>Missing adapter, sensor gaps, inaccessible source.</t>
  </si>
  <si>
    <t>No negative conclusion.</t>
  </si>
  <si>
    <t>ACE-010</t>
  </si>
  <si>
    <t>REQUIRED_PASS</t>
  </si>
  <si>
    <t>Task cannot be verified complete unless gate passes.</t>
  </si>
  <si>
    <t>Tests/security/review/deployment gate.</t>
  </si>
  <si>
    <t>Blocks verified completion.</t>
  </si>
  <si>
    <t>ACE-011</t>
  </si>
  <si>
    <t>ADVISORY</t>
  </si>
  <si>
    <t>Gate informs quality but does not block by default.</t>
  </si>
  <si>
    <t>Lint warnings, optional review, performance note.</t>
  </si>
  <si>
    <t>Report as risk/caveat.</t>
  </si>
  <si>
    <t>ACE-012</t>
  </si>
  <si>
    <t>CLAIMED_COMPLETE</t>
  </si>
  <si>
    <t>Employee/agent/task marked complete but system has not verified all criteria.</t>
  </si>
  <si>
    <t>Task status update.</t>
  </si>
  <si>
    <t>Not same as verified complete.</t>
  </si>
  <si>
    <t>ACE-013</t>
  </si>
  <si>
    <t>EVIDENCE_COMPLETE</t>
  </si>
  <si>
    <t>All required deterministic/review evidence present.</t>
  </si>
  <si>
    <t>All blocking criteria/gates satisfied.</t>
  </si>
  <si>
    <t>May await reviewer approval.</t>
  </si>
  <si>
    <t>ACE-014</t>
  </si>
  <si>
    <t>REVIEW_APPROVED</t>
  </si>
  <si>
    <t>Authorised reviewer approves task completion.</t>
  </si>
  <si>
    <t>ReviewDecision accepted.</t>
  </si>
  <si>
    <t>Audit and rationale stored.</t>
  </si>
  <si>
    <t>ACE-015</t>
  </si>
  <si>
    <t>REOPEN_REQUIRED</t>
  </si>
  <si>
    <t>Contradiction or missing gate requires rework.</t>
  </si>
  <si>
    <t>Failing quality gate or reviewer reject.</t>
  </si>
  <si>
    <t>Create next action/blocker.</t>
  </si>
  <si>
    <t>Stage 7 — Quality and Blocker Model</t>
  </si>
  <si>
    <t>Blocker and quality taxonomy used to explain task outcomes without automatically converting problems into employee capability findings.</t>
  </si>
  <si>
    <t>Interpretation / guardrail</t>
  </si>
  <si>
    <t>Owner / escalation</t>
  </si>
  <si>
    <t>QB-001</t>
  </si>
  <si>
    <t>REQUIREMENT_AMBIGUITY</t>
  </si>
  <si>
    <t>Task lacks sufficient expected behaviour, inputs or acceptance criteria.</t>
  </si>
  <si>
    <t>Vague ticket, contradictory notes, employee clarifying questions.</t>
  </si>
  <si>
    <t>Manager/process issue, not employee gap.</t>
  </si>
  <si>
    <t>Task owner/Product</t>
  </si>
  <si>
    <t>QB-002</t>
  </si>
  <si>
    <t>ACCESS_BLOCKER</t>
  </si>
  <si>
    <t>Employee lacks required account, permission, credential, repo, environment or dataset.</t>
  </si>
  <si>
    <t>Access denied, request ticket, missing secret, blocked environment.</t>
  </si>
  <si>
    <t>Exclude negative capability evidence.</t>
  </si>
  <si>
    <t>Manager/IT/Security</t>
  </si>
  <si>
    <t>QB-003</t>
  </si>
  <si>
    <t>ENVIRONMENT_FAILURE</t>
  </si>
  <si>
    <t>Local/cloud/test environment failure outside reasonable employee control.</t>
  </si>
  <si>
    <t>Service outage, dependency unavailable, CI infra failure.</t>
  </si>
  <si>
    <t>Classify support/escalation.</t>
  </si>
  <si>
    <t>QB-004</t>
  </si>
  <si>
    <t>DEPENDENCY_WAIT</t>
  </si>
  <si>
    <t>Awaiting another person/team/system dependency.</t>
  </si>
  <si>
    <t>PR review pending, upstream ticket, vendor response.</t>
  </si>
  <si>
    <t>Valid blocked time if evidenced.</t>
  </si>
  <si>
    <t>Team lead/Dependency owner</t>
  </si>
  <si>
    <t>QB-005</t>
  </si>
  <si>
    <t>KNOWLEDGE_GAP</t>
  </si>
  <si>
    <t>Evidence suggests task failed because required concept/tool knowledge is missing.</t>
  </si>
  <si>
    <t>Repeated comparable errors after clear guidance/context.</t>
  </si>
  <si>
    <t>Route training; human review before capability impact.</t>
  </si>
  <si>
    <t>QB-006</t>
  </si>
  <si>
    <t>TOOL_USE_GAP</t>
  </si>
  <si>
    <t>Employee is using wrong/inappropriate tool or missing useful tool features.</t>
  </si>
  <si>
    <t>Inefficient command, no test runner, poor agent prompt boundaries.</t>
  </si>
  <si>
    <t>Coaching recommendation, not discipline.</t>
  </si>
  <si>
    <t>QB-007</t>
  </si>
  <si>
    <t>AI_AGENT_OVERREACH</t>
  </si>
  <si>
    <t>Agent modifies files/scope outside authorised task.</t>
  </si>
  <si>
    <t>Extra files, unrelated changes, reviewer reject.</t>
  </si>
  <si>
    <t>Good employee review can be positive evidence.</t>
  </si>
  <si>
    <t>AI Governance/Reviewer</t>
  </si>
  <si>
    <t>QB-008</t>
  </si>
  <si>
    <t>UNVERIFIED_CHANGE</t>
  </si>
  <si>
    <t>Work changed but required tests/reviews/evidence missing.</t>
  </si>
  <si>
    <t>Diff present, no test/check/review.</t>
  </si>
  <si>
    <t>Criterion partial; advise verification.</t>
  </si>
  <si>
    <t>QB-009</t>
  </si>
  <si>
    <t>REGRESSION_INTRODUCED</t>
  </si>
  <si>
    <t>Evidence shows new failure, broken test or reversed criterion.</t>
  </si>
  <si>
    <t>Failing CI/test, reviewer reject.</t>
  </si>
  <si>
    <t>Block completion and open rework.</t>
  </si>
  <si>
    <t>Reviewer/QA</t>
  </si>
  <si>
    <t>QB-010</t>
  </si>
  <si>
    <t>SECURITY_RISK</t>
  </si>
  <si>
    <t>Change creates or fails security requirement.</t>
  </si>
  <si>
    <t>Secret in log, scan fail, insecure permission.</t>
  </si>
  <si>
    <t>Blocking review; do not publish secrets in report.</t>
  </si>
  <si>
    <t>CISO/Security Reviewer</t>
  </si>
  <si>
    <t>QB-011</t>
  </si>
  <si>
    <t>SCOPE_EXPANSION</t>
  </si>
  <si>
    <t>Work expands beyond task without approval.</t>
  </si>
  <si>
    <t>New unrelated modules, broad refactor.</t>
  </si>
  <si>
    <t>Review and task-scope correction.</t>
  </si>
  <si>
    <t>Team Lead/Product</t>
  </si>
  <si>
    <t>QB-012</t>
  </si>
  <si>
    <t>VALID_ALTERNATE_METHOD</t>
  </si>
  <si>
    <t>Different method satisfies criteria with adequate evidence.</t>
  </si>
  <si>
    <t>Diagnostic script instead of pre-written failing test, reviewer approval.</t>
  </si>
  <si>
    <t>Do not penalise preferred process mismatch.</t>
  </si>
  <si>
    <t>Domain Reviewer</t>
  </si>
  <si>
    <t>QB-013</t>
  </si>
  <si>
    <t>REWORK_RECOVERY</t>
  </si>
  <si>
    <t>Employee detects and recovers from an error.</t>
  </si>
  <si>
    <t>Revert/fix/retest and explanation.</t>
  </si>
  <si>
    <t>May support recovery capability.</t>
  </si>
  <si>
    <t>Capability Reviewer</t>
  </si>
  <si>
    <t>QB-014</t>
  </si>
  <si>
    <t>EVIDENCE_GAP</t>
  </si>
  <si>
    <t>Task may be done but evidence is incomplete.</t>
  </si>
  <si>
    <t>Missing logs/test/review, adapter gaps.</t>
  </si>
  <si>
    <t>Request evidence or human review, not failure by default.</t>
  </si>
  <si>
    <t>Stage 7 — Evaluator Architecture</t>
  </si>
  <si>
    <t>Separation of deterministic rules, AI-assisted recommendations and human-reviewed decisions for Task Assurance.</t>
  </si>
  <si>
    <t>Evaluator type</t>
  </si>
  <si>
    <t>Confidence / metric</t>
  </si>
  <si>
    <t>EVAL-001</t>
  </si>
  <si>
    <t>Deterministic</t>
  </si>
  <si>
    <t>TaskContract validator</t>
  </si>
  <si>
    <t>Confirms task has approved contract, criteria and evidence requirements.</t>
  </si>
  <si>
    <t>TaskContract data</t>
  </si>
  <si>
    <t>pass/fail + missing fields</t>
  </si>
  <si>
    <t>No AI needed.</t>
  </si>
  <si>
    <t>EVAL-002</t>
  </si>
  <si>
    <t>Criterion evidence matcher</t>
  </si>
  <si>
    <t>Matches artefacts/events to evidence requirements.</t>
  </si>
  <si>
    <t>Artefact/event refs</t>
  </si>
  <si>
    <t>Java rules</t>
  </si>
  <si>
    <t>criterion candidate state</t>
  </si>
  <si>
    <t>Rule version</t>
  </si>
  <si>
    <t>Unmapped evidence stays unmapped.</t>
  </si>
  <si>
    <t>EVAL-003</t>
  </si>
  <si>
    <t>Git/PR state evaluator</t>
  </si>
  <si>
    <t>Checks branch/commit/PR/review/merge state.</t>
  </si>
  <si>
    <t>GitHub/Git refs</t>
  </si>
  <si>
    <t>Java adapter consumer</t>
  </si>
  <si>
    <t>PR/review evidence state</t>
  </si>
  <si>
    <t>High if source-system trusted</t>
  </si>
  <si>
    <t>GitHub permission limits recorded.</t>
  </si>
  <si>
    <t>EVAL-004</t>
  </si>
  <si>
    <t>Build/test evaluator</t>
  </si>
  <si>
    <t>Reads CI/test/build result and maps to quality gates.</t>
  </si>
  <si>
    <t>CI/test events</t>
  </si>
  <si>
    <t>Java/Python parser where needed</t>
  </si>
  <si>
    <t>pass/fail/partial</t>
  </si>
  <si>
    <t>Semantic result outranks visual output.</t>
  </si>
  <si>
    <t>EVAL-005</t>
  </si>
  <si>
    <t>Telemetry completeness evaluator</t>
  </si>
  <si>
    <t>Calculates evidence coverage and gaps.</t>
  </si>
  <si>
    <t>gap/health/sensor coverage</t>
  </si>
  <si>
    <t>completeness score</t>
  </si>
  <si>
    <t>Low coverage prevents confident negative findings.</t>
  </si>
  <si>
    <t>EVAL-006</t>
  </si>
  <si>
    <t>AI-assisted</t>
  </si>
  <si>
    <t>Episode segmenter</t>
  </si>
  <si>
    <t>Segments event timeline into work episodes.</t>
  </si>
  <si>
    <t>timeline/events/visual refs</t>
  </si>
  <si>
    <t>Python evaluator</t>
  </si>
  <si>
    <t>episodes + alternatives</t>
  </si>
  <si>
    <t>Calibrated</t>
  </si>
  <si>
    <t>EVAL-007</t>
  </si>
  <si>
    <t>Task relevance classifier</t>
  </si>
  <si>
    <t>Classifies episodes into alignment states.</t>
  </si>
  <si>
    <t>task contract + episode evidence</t>
  </si>
  <si>
    <t>Python LLM/ML</t>
  </si>
  <si>
    <t>alignment + confidence + evidence refs</t>
  </si>
  <si>
    <t>Must keep POSSIBLY_UNRELATED/INSUFFICIENT_EVIDENCE.</t>
  </si>
  <si>
    <t>EVAL-008</t>
  </si>
  <si>
    <t>Work-method quality assessor</t>
  </si>
  <si>
    <t>Identifies missing steps, risky methods, rework and good practice.</t>
  </si>
  <si>
    <t>criteria, evidence, domain rubric</t>
  </si>
  <si>
    <t>recommendation + caveats</t>
  </si>
  <si>
    <t>Cannot finalise high-impact finding.</t>
  </si>
  <si>
    <t>EVAL-009</t>
  </si>
  <si>
    <t>Blocker classifier</t>
  </si>
  <si>
    <t>Classifies requirement/access/environment/dependency/knowledge/tool gaps.</t>
  </si>
  <si>
    <t>episode + task + employee explanation</t>
  </si>
  <si>
    <t>blocker candidate</t>
  </si>
  <si>
    <t>Knowledge gap needs review before capability use.</t>
  </si>
  <si>
    <t>EVAL-010</t>
  </si>
  <si>
    <t>Evidence sufficiency recommender</t>
  </si>
  <si>
    <t>Recommends whether evidence is sufficient for reviewer.</t>
  </si>
  <si>
    <t>criterion states/evidence refs</t>
  </si>
  <si>
    <t>sufficiency recommendation</t>
  </si>
  <si>
    <t>Reviewer/deterministic gate final where material.</t>
  </si>
  <si>
    <t>EVAL-011</t>
  </si>
  <si>
    <t>Human-reviewed</t>
  </si>
  <si>
    <t>Material negative finding review</t>
  </si>
  <si>
    <t>Reviewer validates negative task/quality finding.</t>
  </si>
  <si>
    <t>finding package</t>
  </si>
  <si>
    <t>Workflow/Reviewer</t>
  </si>
  <si>
    <t>review decision</t>
  </si>
  <si>
    <t>Reviewer agreement metric</t>
  </si>
  <si>
    <t>Required for employment-impacting use.</t>
  </si>
  <si>
    <t>EVAL-012</t>
  </si>
  <si>
    <t>Completion dispute review</t>
  </si>
  <si>
    <t>Reviewer resolves employee challenge or completion contradiction.</t>
  </si>
  <si>
    <t>evidence + employee response</t>
  </si>
  <si>
    <t>decision + rationale</t>
  </si>
  <si>
    <t>Overturn rate</t>
  </si>
  <si>
    <t>Original and corrected states preserved.</t>
  </si>
  <si>
    <t>EVAL-013</t>
  </si>
  <si>
    <t>Capability-impact review</t>
  </si>
  <si>
    <t>Reviewer determines if task evidence may feed Capability Graph.</t>
  </si>
  <si>
    <t>task assessment + role/capability refs</t>
  </si>
  <si>
    <t>Stage 8/Workflow</t>
  </si>
  <si>
    <t>capability evidence candidate</t>
  </si>
  <si>
    <t>Reviewer agreement</t>
  </si>
  <si>
    <t>Stage 7 does not directly change capability state.</t>
  </si>
  <si>
    <t>EVAL-014</t>
  </si>
  <si>
    <t>Calibration</t>
  </si>
  <si>
    <t>Confidence calibration monitor</t>
  </si>
  <si>
    <t>Measures predicted confidence vs reviewer outcomes and corrections.</t>
  </si>
  <si>
    <t>holdout/pilot data</t>
  </si>
  <si>
    <t>Python analytics</t>
  </si>
  <si>
    <t>calibration report</t>
  </si>
  <si>
    <t>Brier/ECE/overturn rates</t>
  </si>
  <si>
    <t>Retrain/tune before scale.</t>
  </si>
  <si>
    <t>Architecture Amendment A-01 — Qualified AI Execution</t>
  </si>
  <si>
    <t>EVAL-A01-001</t>
  </si>
  <si>
    <t>Routing prerequisite</t>
  </si>
  <si>
    <t>Submit task-profiled job and verify result qualification/route lineage before evaluator use.</t>
  </si>
  <si>
    <t>Task/evidence refs, task/effort/policy</t>
  </si>
  <si>
    <t>Work Intelligence client + AI Orchestrator</t>
  </si>
  <si>
    <t>AIJobResult or deterministic/no-AI state</t>
  </si>
  <si>
    <t>Qualification/current-route state</t>
  </si>
  <si>
    <t>Unqualified, expired or region-incompatible result cannot support finding.</t>
  </si>
  <si>
    <t>EVAL-A01-002</t>
  </si>
  <si>
    <t>Independent high-impact validation</t>
  </si>
  <si>
    <t>Use deterministic evidence, independent model/provider when required and qualified human review.</t>
  </si>
  <si>
    <t>Material negative/capability/readiness package</t>
  </si>
  <si>
    <t>AI Orchestrator + Workflow</t>
  </si>
  <si>
    <t>Review decision</t>
  </si>
  <si>
    <t>Agreement/overturn/calibration</t>
  </si>
  <si>
    <t>Generator cannot be sole judge; personal CLI cannot finalise.</t>
  </si>
  <si>
    <t>Stage 7 — Evaluation Dataset Specification</t>
  </si>
  <si>
    <t>Initial labelled evaluation cases for episode segmentation, task alignment, provenance, blocker classification and task assurance. Real labelled data must be produced from consented pilot/evaluation sessions.</t>
  </si>
  <si>
    <t>Case type</t>
  </si>
  <si>
    <t>Expected label / outcome</t>
  </si>
  <si>
    <t>Human review required?</t>
  </si>
  <si>
    <t>Test purpose</t>
  </si>
  <si>
    <t>DATA-001</t>
  </si>
  <si>
    <t>Positive task completion</t>
  </si>
  <si>
    <t>Employee completes API bug fix with scoped diff, targeted/full tests and review.</t>
  </si>
  <si>
    <t>Task timeline, Git diff, tests, PR review, employee note.</t>
  </si>
  <si>
    <t>SATISFIED_DETERMINISTIC + REVIEW_APPROVED.</t>
  </si>
  <si>
    <t>No</t>
  </si>
  <si>
    <t>Task Assurance positive case.</t>
  </si>
  <si>
    <t>DATA-002</t>
  </si>
  <si>
    <t>Partial completion</t>
  </si>
  <si>
    <t>Code changed and targeted tests pass, but regression/security scan missing.</t>
  </si>
  <si>
    <t>Git diff, targeted test result, missing quality gate.</t>
  </si>
  <si>
    <t>PARTIALLY_SATISFIED / EVIDENCE_GAP.</t>
  </si>
  <si>
    <t>Backend/security</t>
  </si>
  <si>
    <t>Missing evidence not failure.</t>
  </si>
  <si>
    <t>DATA-003</t>
  </si>
  <si>
    <t>Unsupported completion claim</t>
  </si>
  <si>
    <t>Task marked complete while CI/checks fail.</t>
  </si>
  <si>
    <t>Completion event, CI failure, PR state.</t>
  </si>
  <si>
    <t>CONTRADICTED + review route.</t>
  </si>
  <si>
    <t>CI/API</t>
  </si>
  <si>
    <t>Do not auto-discipline.</t>
  </si>
  <si>
    <t>DATA-004</t>
  </si>
  <si>
    <t>Valid alternate method</t>
  </si>
  <si>
    <t>Diagnostic script used instead of expected first unit test, but evidence satisfies criteria.</t>
  </si>
  <si>
    <t>Script, logs, code diff, reviewer approval.</t>
  </si>
  <si>
    <t>VALID_ALTERNATE_METHOD + SATISFIED_REVIEWED.</t>
  </si>
  <si>
    <t>Debugging</t>
  </si>
  <si>
    <t>Avoid preferred-process bias.</t>
  </si>
  <si>
    <t>DATA-005</t>
  </si>
  <si>
    <t>Task cannot continue due to missing certificate or broken dev environment.</t>
  </si>
  <si>
    <t>Access error, request ticket, employee explanation.</t>
  </si>
  <si>
    <t>BLOCKED / ACCESS_BLOCKER or ENVIRONMENT_FAILURE.</t>
  </si>
  <si>
    <t>DevOps/mobile</t>
  </si>
  <si>
    <t>DATA-006</t>
  </si>
  <si>
    <t>Unclear requirement</t>
  </si>
  <si>
    <t>Ticket says fix customer issue without reproduction or expected behaviour.</t>
  </si>
  <si>
    <t>Ticket text, clarifying questions, missing inputs.</t>
  </si>
  <si>
    <t>REQUIREMENT_AMBIGUITY.</t>
  </si>
  <si>
    <t>General</t>
  </si>
  <si>
    <t>Manager/process gap.</t>
  </si>
  <si>
    <t>DATA-007</t>
  </si>
  <si>
    <t>AI-agent overreach</t>
  </si>
  <si>
    <t>Agent modifies unrelated files; employee rejects them.</t>
  </si>
  <si>
    <t>Agent tool logs, diff, rejection/revert.</t>
  </si>
  <si>
    <t>AI_AGENT_OVERREACH + positive review evidence.</t>
  </si>
  <si>
    <t>AI-assisted dev</t>
  </si>
  <si>
    <t>Good AI supervision.</t>
  </si>
  <si>
    <t>DATA-008</t>
  </si>
  <si>
    <t>Poor AI supervision</t>
  </si>
  <si>
    <t>Agent broad patch accepted without review, tests missing and unrelated regression introduced.</t>
  </si>
  <si>
    <t>Agent events, diff, failing tests, no review action.</t>
  </si>
  <si>
    <t>UNVERIFIED_CHANGE + REGRESSION_INTRODUCED.</t>
  </si>
  <si>
    <t>Review required before capability impact.</t>
  </si>
  <si>
    <t>DATA-009</t>
  </si>
  <si>
    <t>Automated wait</t>
  </si>
  <si>
    <t>Employee starts full test suite; no input for 12 minutes; test still running.</t>
  </si>
  <si>
    <t>Command start, process active, output timestamps.</t>
  </si>
  <si>
    <t>AUTOMATED_EXECUTION_WAIT.</t>
  </si>
  <si>
    <t>Not idle.</t>
  </si>
  <si>
    <t>DATA-010</t>
  </si>
  <si>
    <t>Legitimate reading/review</t>
  </si>
  <si>
    <t>Low input while reviewing generated diff or API docs relevant to task.</t>
  </si>
  <si>
    <t>Foreground docs/GitHub diff, scroll, later action.</t>
  </si>
  <si>
    <t>CODE_OR_DOCUMENT_REVIEW / SUPPORTING_RESEARCH.</t>
  </si>
  <si>
    <t>Review/research</t>
  </si>
  <si>
    <t>Not idle solely because of low input.</t>
  </si>
  <si>
    <t>DATA-011</t>
  </si>
  <si>
    <t>Voice input/assistive workflow with low keystroke volume and strong final evidence.</t>
  </si>
  <si>
    <t>Artefacts, accommodation context, review.</t>
  </si>
  <si>
    <t>ON_TASK / valid evidence.</t>
  </si>
  <si>
    <t>Accessibility</t>
  </si>
  <si>
    <t>No key-volume comparison.</t>
  </si>
  <si>
    <t>DATA-012</t>
  </si>
  <si>
    <t>Unrelated activity</t>
  </si>
  <si>
    <t>Active personal browsing during active task with no work relation.</t>
  </si>
  <si>
    <t>Excluded/private rules or unrelated domain metadata.</t>
  </si>
  <si>
    <t>POSSIBLY_UNRELATED or PRIVATE_OR_EXCLUDED depending policy.</t>
  </si>
  <si>
    <t>Employee correction and privacy rules.</t>
  </si>
  <si>
    <t>DATA-013</t>
  </si>
  <si>
    <t>Missing telemetry</t>
  </si>
  <si>
    <t>Adapter disabled; app/window and visual evidence only.</t>
  </si>
  <si>
    <t>Telemetry gap, fallback evidence.</t>
  </si>
  <si>
    <t>INSUFFICIENT_EVIDENCE or lower confidence.</t>
  </si>
  <si>
    <t>Coverage</t>
  </si>
  <si>
    <t>Do not force conclusion.</t>
  </si>
  <si>
    <t>DATA-014</t>
  </si>
  <si>
    <t>False idle challenge</t>
  </si>
  <si>
    <t>System initially flags idle, employee shows meeting or code review context.</t>
  </si>
  <si>
    <t>Correction, calendar/PR/comment evidence.</t>
  </si>
  <si>
    <t>Correction accepted; model error logged.</t>
  </si>
  <si>
    <t>Review/collab</t>
  </si>
  <si>
    <t>Measure overturn rate.</t>
  </si>
  <si>
    <t>DATA-015</t>
  </si>
  <si>
    <t>One test pass and one failing check both mapped to same criterion.</t>
  </si>
  <si>
    <t>Targeted pass, full CI fail.</t>
  </si>
  <si>
    <t>PARTIAL/CONTRADICTED with review.</t>
  </si>
  <si>
    <t>CI/test</t>
  </si>
  <si>
    <t>Scope of tests matters.</t>
  </si>
  <si>
    <t>DATA-016</t>
  </si>
  <si>
    <t>Scope expansion</t>
  </si>
  <si>
    <t>Employee performs broad refactor unrelated to task before completing acceptance criteria.</t>
  </si>
  <si>
    <t>Diff/PR/commit refs, task contract.</t>
  </si>
  <si>
    <t>SCOPE_EXPANSION + missing criteria.</t>
  </si>
  <si>
    <t>Refactor</t>
  </si>
  <si>
    <t>May be valid if approved separately.</t>
  </si>
  <si>
    <t>DATA-017</t>
  </si>
  <si>
    <t>Blocked by reviewer</t>
  </si>
  <si>
    <t>Work done but PR review pending or changes requested.</t>
  </si>
  <si>
    <t>PR state, review comment, task criteria.</t>
  </si>
  <si>
    <t>DEPENDENCY_WAIT or REWORK_REQUIRED.</t>
  </si>
  <si>
    <t>PR/review</t>
  </si>
  <si>
    <t>Not employee idle/failure.</t>
  </si>
  <si>
    <t>DATA-018</t>
  </si>
  <si>
    <t>Learning during task</t>
  </si>
  <si>
    <t>Employee uses assigned lesson and then applies concept to task successfully.</t>
  </si>
  <si>
    <t>Learning intervention, code diff, tests.</t>
  </si>
  <si>
    <t>LEARNING + later criterion satisfied.</t>
  </si>
  <si>
    <t>L&amp;D</t>
  </si>
  <si>
    <t>Training completion alone not enough.</t>
  </si>
  <si>
    <t>DATA-019</t>
  </si>
  <si>
    <t>Secret detected</t>
  </si>
  <si>
    <t>Agent/tool output includes token; redaction suppresses content and security event emitted.</t>
  </si>
  <si>
    <t>Suppression event, no content, security alert.</t>
  </si>
  <si>
    <t>SECURITY_RISK / evidence suppressed.</t>
  </si>
  <si>
    <t>No secret in dataset.</t>
  </si>
  <si>
    <t>DATA-020</t>
  </si>
  <si>
    <t>Adapter drift</t>
  </si>
  <si>
    <t>Provider changes hook schema; events are incomplete.</t>
  </si>
  <si>
    <t>Adapter drift event, coverage gap.</t>
  </si>
  <si>
    <t>INSUFFICIENT_EVIDENCE / coverage degraded.</t>
  </si>
  <si>
    <t>Conformance suite triggers.</t>
  </si>
  <si>
    <t>Stage 7 — Human Review and Correction</t>
  </si>
  <si>
    <t>Operational review, correction, dispute and assessment-versioning model for evidence-linked Task Assurance.</t>
  </si>
  <si>
    <t>Control / workflow</t>
  </si>
  <si>
    <t>Implementation</t>
  </si>
  <si>
    <t>HRC-001</t>
  </si>
  <si>
    <t>Finding package</t>
  </si>
  <si>
    <t>Material task-assurance finding must include summary, evidence refs, source types, confidence, missing evidence, alternatives, model/rule versions and impact class.</t>
  </si>
  <si>
    <t>Java Task Assurance + Python evaluator outputs</t>
  </si>
  <si>
    <t>Reviewer can make informed decision.</t>
  </si>
  <si>
    <t>No opaque AI summary.</t>
  </si>
  <si>
    <t>HRC-002</t>
  </si>
  <si>
    <t>Employee can view material episodes, task alignment, criterion states and evidence refs about themselves.</t>
  </si>
  <si>
    <t>Employee portal + Evidence Access Broker</t>
  </si>
  <si>
    <t>Transparency and correction.</t>
  </si>
  <si>
    <t>Raw evidence access obeys policy/redaction.</t>
  </si>
  <si>
    <t>HRC-003</t>
  </si>
  <si>
    <t>Correction request</t>
  </si>
  <si>
    <t>Employee can correct task attribution, context, blocker explanation or evidence classification.</t>
  </si>
  <si>
    <t>Better data quality and fairness.</t>
  </si>
  <si>
    <t>HRC-004</t>
  </si>
  <si>
    <t>Dispute request</t>
  </si>
  <si>
    <t>Employee can challenge material negative or incomplete finding.</t>
  </si>
  <si>
    <t>Governance workflow + SLA</t>
  </si>
  <si>
    <t>Meaningful human review.</t>
  </si>
  <si>
    <t>Manager cannot ignore unresolved dispute for high-impact use.</t>
  </si>
  <si>
    <t>HRC-005</t>
  </si>
  <si>
    <t>Reviewer assignment</t>
  </si>
  <si>
    <t>Reviewer selected by domain, independence, authority and conflict rules.</t>
  </si>
  <si>
    <t>Workflow Runtime + HR/org</t>
  </si>
  <si>
    <t>Meaningful review standard.</t>
  </si>
  <si>
    <t>Rubber-stamping prohibited.</t>
  </si>
  <si>
    <t>HRC-006</t>
  </si>
  <si>
    <t>Reviewer decision</t>
  </si>
  <si>
    <t>Decision may approve, modify, reject, request more evidence, reclassify blocker, or mark insufficient evidence.</t>
  </si>
  <si>
    <t>ReviewDecision entity</t>
  </si>
  <si>
    <t>Audit and downstream state.</t>
  </si>
  <si>
    <t>Rationale required.</t>
  </si>
  <si>
    <t>HRC-007</t>
  </si>
  <si>
    <t>Override handling</t>
  </si>
  <si>
    <t>Reviewer can override AI/deterministic recommendation where evidence/context supports it.</t>
  </si>
  <si>
    <t>Review UI + reason code</t>
  </si>
  <si>
    <t>Human authority over AI inference.</t>
  </si>
  <si>
    <t>Override itself audited and reviewable.</t>
  </si>
  <si>
    <t>HRC-008</t>
  </si>
  <si>
    <t>Appeal/escalation</t>
  </si>
  <si>
    <t>Employee or manager can escalate unresolved or high-impact disputes.</t>
  </si>
  <si>
    <t>Workflow route</t>
  </si>
  <si>
    <t>Due process and quality control.</t>
  </si>
  <si>
    <t>Legal/HR path for consequential cases.</t>
  </si>
  <si>
    <t>HRC-009</t>
  </si>
  <si>
    <t>Assessment revision</t>
  </si>
  <si>
    <t>Correction/review creates new assessment version and supersedes prior public report.</t>
  </si>
  <si>
    <t>Versioned TaskAssessment</t>
  </si>
  <si>
    <t>Prevents silent overwrites.</t>
  </si>
  <si>
    <t>Historical lineage retained.</t>
  </si>
  <si>
    <t>HRC-010</t>
  </si>
  <si>
    <t>Employee response in manager view</t>
  </si>
  <si>
    <t>Manager report displays material employee explanation/correction status.</t>
  </si>
  <si>
    <t>Reporting service</t>
  </si>
  <si>
    <t>Context fairness.</t>
  </si>
  <si>
    <t>Private/excluded data remains protected.</t>
  </si>
  <si>
    <t>HRC-011</t>
  </si>
  <si>
    <t>SLA</t>
  </si>
  <si>
    <t>Define response times for correction, dispute, raw access and review by severity.</t>
  </si>
  <si>
    <t>Governance policy</t>
  </si>
  <si>
    <t>Pilot SLA should be conservative.</t>
  </si>
  <si>
    <t>HRC-012</t>
  </si>
  <si>
    <t>Review metrics</t>
  </si>
  <si>
    <t>Track reviewer agreement, overturn rate, appeal rate, confidence calibration and time to resolution.</t>
  </si>
  <si>
    <t>Analytics/evaluator monitoring</t>
  </si>
  <si>
    <t>Improve system quality.</t>
  </si>
  <si>
    <t>No punitive employee metric.</t>
  </si>
  <si>
    <t>Stage 6–7 — APIs and Events</t>
  </si>
  <si>
    <t>API and event contracts for adapter registration/normalisation, provenance correlation, work episodes, task assessments, criteria evidence, corrections and review.</t>
  </si>
  <si>
    <t>Caller / producer</t>
  </si>
  <si>
    <t>Owning service / consumer</t>
  </si>
  <si>
    <t>S67-API-001</t>
  </si>
  <si>
    <t>POST /wi/v1/adapters/manifests</t>
  </si>
  <si>
    <t>Register adapter manifest/version.</t>
  </si>
  <si>
    <t>Adapter owner/CI</t>
  </si>
  <si>
    <t>AdapterManifest</t>
  </si>
  <si>
    <t>AdapterVersion</t>
  </si>
  <si>
    <t>Requires signing, conformance suite and approval workflow.</t>
  </si>
  <si>
    <t>S67-API-002</t>
  </si>
  <si>
    <t>GET /wi/v1/adapters/{adapterId}/coverage</t>
  </si>
  <si>
    <t>Retrieve adapter coverage/health.</t>
  </si>
  <si>
    <t>Services/Employee/Reviewer</t>
  </si>
  <si>
    <t>adapterId, session/task filters</t>
  </si>
  <si>
    <t>Coverage report</t>
  </si>
  <si>
    <t>No raw evidence; coverage affects confidence.</t>
  </si>
  <si>
    <t>S67-API-003</t>
  </si>
  <si>
    <t>POST /wi/v1/semantic-events</t>
  </si>
  <si>
    <t>Submit/provider-normalise semantic event from cloud connector.</t>
  </si>
  <si>
    <t>GitHub/CI/IDE/AI connector</t>
  </si>
  <si>
    <t>ProviderEventEnvelope</t>
  </si>
  <si>
    <t>CanonicalSemanticEvent</t>
  </si>
  <si>
    <t>Policy, schema and content classification required.</t>
  </si>
  <si>
    <t>S67-API-004</t>
  </si>
  <si>
    <t>POST /wi/v1/provenance/correlate</t>
  </si>
  <si>
    <t>Create/update provenance candidates for event range.</t>
  </si>
  <si>
    <t>Stage 7 worker</t>
  </si>
  <si>
    <t>Provenance Service</t>
  </si>
  <si>
    <t>CorrelationJobRequest</t>
  </si>
  <si>
    <t>CorrelationJob</t>
  </si>
  <si>
    <t>Idempotent; source events immutable.</t>
  </si>
  <si>
    <t>S67-API-005</t>
  </si>
  <si>
    <t>GET /wi/v1/provenance/tasks/{taskId}</t>
  </si>
  <si>
    <t>Query provenance graph for a task.</t>
  </si>
  <si>
    <t>Task Assurance/Reviewer</t>
  </si>
  <si>
    <t>taskId, filters</t>
  </si>
  <si>
    <t>Graph subview</t>
  </si>
  <si>
    <t>Policy-filtered; evidence refs only.</t>
  </si>
  <si>
    <t>S67-API-006</t>
  </si>
  <si>
    <t>POST /wi/v1/episodes/segment</t>
  </si>
  <si>
    <t>Request work-episode segmentation for session/task.</t>
  </si>
  <si>
    <t>Episode Evaluator</t>
  </si>
  <si>
    <t>Timeline refs</t>
  </si>
  <si>
    <t>Episode candidates</t>
  </si>
  <si>
    <t>Python recommendations only; versioned.</t>
  </si>
  <si>
    <t>S67-API-007</t>
  </si>
  <si>
    <t>POST /wi/v1/tasks/{taskId}/assessments</t>
  </si>
  <si>
    <t>Create/update task assessment.</t>
  </si>
  <si>
    <t>TaskAssessmentRequest</t>
  </si>
  <si>
    <t>TaskAssessment version</t>
  </si>
  <si>
    <t>Approved task contract required.</t>
  </si>
  <si>
    <t>S67-API-008</t>
  </si>
  <si>
    <t>GET /wi/v1/tasks/{taskId}/assessments/current</t>
  </si>
  <si>
    <t>Retrieve current task assessment.</t>
  </si>
  <si>
    <t>Employee/Reviewer/Manager summary</t>
  </si>
  <si>
    <t>taskId</t>
  </si>
  <si>
    <t>Assessment package</t>
  </si>
  <si>
    <t>Shows confidence, evidence, gaps, employee response.</t>
  </si>
  <si>
    <t>S67-API-009</t>
  </si>
  <si>
    <t>POST /wi/v1/tasks/{taskId}/criteria/{criterionId}/evidence</t>
  </si>
  <si>
    <t>Attach/match evidence to criterion.</t>
  </si>
  <si>
    <t>Deterministic or reviewer flow</t>
  </si>
  <si>
    <t>Evidence refs + method</t>
  </si>
  <si>
    <t>Criterion state update</t>
  </si>
  <si>
    <t>No raw content; evidence class stated.</t>
  </si>
  <si>
    <t>S67-API-010</t>
  </si>
  <si>
    <t>POST /wi/v1/reviews/task-findings</t>
  </si>
  <si>
    <t>Create human review request for material finding.</t>
  </si>
  <si>
    <t>Task Assurance/Governance</t>
  </si>
  <si>
    <t>Required for high-impact negative findings.</t>
  </si>
  <si>
    <t>S67-API-011</t>
  </si>
  <si>
    <t>POST /wi/v1/corrections/task-assessment</t>
  </si>
  <si>
    <t>Employee/reviewer correction request.</t>
  </si>
  <si>
    <t>Correction record</t>
  </si>
  <si>
    <t>Original evidence remains immutable.</t>
  </si>
  <si>
    <t>S67-EVT-001</t>
  </si>
  <si>
    <t>Adapter version registered.</t>
  </si>
  <si>
    <t>Event bus</t>
  </si>
  <si>
    <t>manifest metadata</t>
  </si>
  <si>
    <t>No raw content.</t>
  </si>
  <si>
    <t>S67-EVT-002</t>
  </si>
  <si>
    <t>Coverage/health changed.</t>
  </si>
  <si>
    <t>coverage state</t>
  </si>
  <si>
    <t>Downstream confidence update.</t>
  </si>
  <si>
    <t>S67-EVT-003</t>
  </si>
  <si>
    <t>Provider event normalised.</t>
  </si>
  <si>
    <t>Semantic Normaliser</t>
  </si>
  <si>
    <t>Evidence/Provenance</t>
  </si>
  <si>
    <t>canonical event</t>
  </si>
  <si>
    <t>Provider lineage preserved.</t>
  </si>
  <si>
    <t>S67-EVT-004</t>
  </si>
  <si>
    <t>provenance.edge.candidate.v1</t>
  </si>
  <si>
    <t>Provenance candidate created.</t>
  </si>
  <si>
    <t>Provenance store</t>
  </si>
  <si>
    <t>edge + confidence</t>
  </si>
  <si>
    <t>Candidate, not final allegation.</t>
  </si>
  <si>
    <t>S67-EVT-005</t>
  </si>
  <si>
    <t>work.episode.created.v1</t>
  </si>
  <si>
    <t>Episode candidate created.</t>
  </si>
  <si>
    <t>Episode Segmenter</t>
  </si>
  <si>
    <t>episode + alternatives</t>
  </si>
  <si>
    <t>Challengeable derived state.</t>
  </si>
  <si>
    <t>S67-EVT-006</t>
  </si>
  <si>
    <t>task.alignment.updated.v1</t>
  </si>
  <si>
    <t>Task alignment state updated.</t>
  </si>
  <si>
    <t>Reports/Review</t>
  </si>
  <si>
    <t>alignment + confidence</t>
  </si>
  <si>
    <t>S67-EVT-007</t>
  </si>
  <si>
    <t>task.criterion.state.updated.v1</t>
  </si>
  <si>
    <t>Criterion state changed.</t>
  </si>
  <si>
    <t>Reports/Review/Capability later</t>
  </si>
  <si>
    <t>criterion state</t>
  </si>
  <si>
    <t>Evidence refs and method required.</t>
  </si>
  <si>
    <t>S67-EVT-008</t>
  </si>
  <si>
    <t>task.assessment.version.created.v1</t>
  </si>
  <si>
    <t>New assessment version created.</t>
  </si>
  <si>
    <t>assessment metadata</t>
  </si>
  <si>
    <t>Supersedes previous but preserves lineage.</t>
  </si>
  <si>
    <t>S67-EVT-009</t>
  </si>
  <si>
    <t>task.assessment.disputed.v1</t>
  </si>
  <si>
    <t>Employee/reviewer disputes finding.</t>
  </si>
  <si>
    <t>Task Assurance/Reports</t>
  </si>
  <si>
    <t>dispute metadata</t>
  </si>
  <si>
    <t>Material reports show unresolved status.</t>
  </si>
  <si>
    <t>S67-EVT-010</t>
  </si>
  <si>
    <t>review.decision.recorded.v1</t>
  </si>
  <si>
    <t>Human review decision recorded.</t>
  </si>
  <si>
    <t>Workflow/Governance</t>
  </si>
  <si>
    <t>Task Assurance/Capability later</t>
  </si>
  <si>
    <t>decision metadata</t>
  </si>
  <si>
    <t>Reviewer rationale and evidence refs required.</t>
  </si>
  <si>
    <t>Stage 6 — Semantic Adapter Backlog</t>
  </si>
  <si>
    <t>Implementation backlog for provider/tool adapters, adapter governance, semantic normalisation, conformance and coverage.</t>
  </si>
  <si>
    <t>S6-BL-001</t>
  </si>
  <si>
    <t>Implement adapter registry and manifest schema</t>
  </si>
  <si>
    <t>Java/Spring registry and JSON Schema for signed adapter manifests.</t>
  </si>
  <si>
    <t>Adapter Platform Lead</t>
  </si>
  <si>
    <t>Backend/Security</t>
  </si>
  <si>
    <t>Stage 3/4/5 contracts</t>
  </si>
  <si>
    <t>Adapter registry</t>
  </si>
  <si>
    <t>Manifest registration, approval status and versioning work.</t>
  </si>
  <si>
    <t>Signed/approved adapters only.</t>
  </si>
  <si>
    <t>S6-BL-002</t>
  </si>
  <si>
    <t>SDK</t>
  </si>
  <si>
    <t>Build local adapter SDK v1</t>
  </si>
  <si>
    <t>Rust/TypeScript/Python/Java SDK conventions for local/cloud adapters.</t>
  </si>
  <si>
    <t>Adapter SDK Lead</t>
  </si>
  <si>
    <t>Desktop/AI/Browser</t>
  </si>
  <si>
    <t>SDK package</t>
  </si>
  <si>
    <t>Adapters cannot bypass policy/redaction/journal path.</t>
  </si>
  <si>
    <t>Policy first.</t>
  </si>
  <si>
    <t>S6-BL-003</t>
  </si>
  <si>
    <t>Implement Chrome/Edge browser adapter</t>
  </si>
  <si>
    <t>Tabs/native messaging, title/domain/navigation and allowlisted page events.</t>
  </si>
  <si>
    <t>Active tab accuracy, exclusions and native-host tests pass.</t>
  </si>
  <si>
    <t>URL minimisation.</t>
  </si>
  <si>
    <t>S6-BL-004</t>
  </si>
  <si>
    <t>Implement PowerShell/bash/zsh adapter</t>
  </si>
  <si>
    <t>Command start/completion, cwd, exit code, output refs and redaction.</t>
  </si>
  <si>
    <t>Shell Lead</t>
  </si>
  <si>
    <t>≥95% command capture and secret tests pass.</t>
  </si>
  <si>
    <t>S6-BL-005</t>
  </si>
  <si>
    <t>Git/GitHub</t>
  </si>
  <si>
    <t>Implement Git local and GitHub App connector</t>
  </si>
  <si>
    <t>Repo/branch/diff/commit/PR/review/check/workflow events.</t>
  </si>
  <si>
    <t>Git Integrations Lead</t>
  </si>
  <si>
    <t>Git/GitHub adapter</t>
  </si>
  <si>
    <t>GitHub fixtures and least-permission tests pass.</t>
  </si>
  <si>
    <t>No source content in logs.</t>
  </si>
  <si>
    <t>S6-BL-006</t>
  </si>
  <si>
    <t>CI/build/test</t>
  </si>
  <si>
    <t>Implement CI/test/build semantic events</t>
  </si>
  <si>
    <t>GitHub Actions/checks and local build/test lifecycle mapping.</t>
  </si>
  <si>
    <t>CI Adapter Lead</t>
  </si>
  <si>
    <t>QA/Data</t>
  </si>
  <si>
    <t>CI/test adapter</t>
  </si>
  <si>
    <t>Pass/fail/duration/artefact refs normalise correctly.</t>
  </si>
  <si>
    <t>Authoritative quality evidence.</t>
  </si>
  <si>
    <t>GitHub Checks/Actions</t>
  </si>
  <si>
    <t>S6-BL-007</t>
  </si>
  <si>
    <t>IDE</t>
  </si>
  <si>
    <t>Implement VS Code extension adapter</t>
  </si>
  <si>
    <t>Document/task/terminal/diagnostics/debug events where APIs support them.</t>
  </si>
  <si>
    <t>IDE Lead</t>
  </si>
  <si>
    <t>VS Code Engineer/QA</t>
  </si>
  <si>
    <t>VS Code adapter</t>
  </si>
  <si>
    <t>Supported events conform and unsupported events emit coverage gaps.</t>
  </si>
  <si>
    <t>VS Code API</t>
  </si>
  <si>
    <t>S6-BL-008</t>
  </si>
  <si>
    <t>Design JetBrains/Xcode/Android adapter plan</t>
  </si>
  <si>
    <t>Plugin/API matrix and initial conformance plan for non-VS Code IDEs.</t>
  </si>
  <si>
    <t>JetBrains/Mobile Leads</t>
  </si>
  <si>
    <t>IDE adapter plan</t>
  </si>
  <si>
    <t>Coverage and risk matrix accepted.</t>
  </si>
  <si>
    <t>No parity claims.</t>
  </si>
  <si>
    <t>JetBrains/Xcode/Android refs</t>
  </si>
  <si>
    <t>S6-BL-009</t>
  </si>
  <si>
    <t>AI agents</t>
  </si>
  <si>
    <t>Implement Codex and Claude Code adapter prototypes</t>
  </si>
  <si>
    <t>Prompt/tool/permission/file/process/stop events through provider hooks.</t>
  </si>
  <si>
    <t>AI Adapter Lead</t>
  </si>
  <si>
    <t>Python/Java/Security</t>
  </si>
  <si>
    <t>AI adapter prototypes</t>
  </si>
  <si>
    <t>Provider hook fixture suite passes.</t>
  </si>
  <si>
    <t>Prompt/tool content protected.</t>
  </si>
  <si>
    <t>Codex/Claude hooks</t>
  </si>
  <si>
    <t>S6-BL-010</t>
  </si>
  <si>
    <t>Conformance</t>
  </si>
  <si>
    <t>Build adapter fixture and conformance suite</t>
  </si>
  <si>
    <t>Manifest, policy, lineage, redaction, idempotency, drift and fallback tests.</t>
  </si>
  <si>
    <t>All adapter owners</t>
  </si>
  <si>
    <t>S6-BL-003:S6-BL-009</t>
  </si>
  <si>
    <t>Conformance test harness</t>
  </si>
  <si>
    <t>All required adapters pass before activation.</t>
  </si>
  <si>
    <t>Synthetic secrets only.</t>
  </si>
  <si>
    <t>S6-BL-011</t>
  </si>
  <si>
    <t>Implement adapter coverage model</t>
  </si>
  <si>
    <t>Session/task/provider coverage scoring and gap events.</t>
  </si>
  <si>
    <t>Data Lead</t>
  </si>
  <si>
    <t>Adapter/SRE</t>
  </si>
  <si>
    <t>S6-BL-003:S6-BL-010</t>
  </si>
  <si>
    <t>Coverage model</t>
  </si>
  <si>
    <t>Coverage indicators feed Stage 7 confidence.</t>
  </si>
  <si>
    <t>Missing data not inactivity.</t>
  </si>
  <si>
    <t>S6-BL-012</t>
  </si>
  <si>
    <t>Complete Stage 6 package</t>
  </si>
  <si>
    <t>Architecture, contracts, adapters, tests, risks, ADRs and gate evidence.</t>
  </si>
  <si>
    <t>S6-BL-001:S6-BL-011</t>
  </si>
  <si>
    <t>Stage 6 package</t>
  </si>
  <si>
    <t>Ready for adapter gate review.</t>
  </si>
  <si>
    <t>Source traceability.</t>
  </si>
  <si>
    <t>Stage 7 — Provenance and Task Assurance Backlog</t>
  </si>
  <si>
    <t>Implementation backlog for provenance graph, correlation, work episodes, task alignment, acceptance criteria, quality/blockers, evaluators, review and APIs.</t>
  </si>
  <si>
    <t>S7-BL-001</t>
  </si>
  <si>
    <t>Implement provenance graph schema</t>
  </si>
  <si>
    <t>PostgreSQL relational edges, node refs and graph query API.</t>
  </si>
  <si>
    <t>Backend/AI</t>
  </si>
  <si>
    <t>Stage 4 storage; Stage 6 events</t>
  </si>
  <si>
    <t>Provenance schema/API</t>
  </si>
  <si>
    <t>Edges carry source/confidence/version and support replay.</t>
  </si>
  <si>
    <t>No raw content in edges.</t>
  </si>
  <si>
    <t>S7-BL-002</t>
  </si>
  <si>
    <t>Correlation</t>
  </si>
  <si>
    <t>Build correlation engine v1</t>
  </si>
  <si>
    <t>Temporal/session/process/agent/file/text/visual/Git/CI correlation rules.</t>
  </si>
  <si>
    <t>Provenance Lead</t>
  </si>
  <si>
    <t>Data/AI/Desktop</t>
  </si>
  <si>
    <t>Candidate edges created with alternatives and confidence.</t>
  </si>
  <si>
    <t>UNKNOWN/MIXED supported.</t>
  </si>
  <si>
    <t>S7-BL-003</t>
  </si>
  <si>
    <t>Episodes</t>
  </si>
  <si>
    <t>Implement work-episode segmentation</t>
  </si>
  <si>
    <t>Python evaluator + Java state for episode candidates and alternatives.</t>
  </si>
  <si>
    <t>Backend/Product</t>
  </si>
  <si>
    <t>Evaluation dataset passes baseline thresholds.</t>
  </si>
  <si>
    <t>S7-BL-004</t>
  </si>
  <si>
    <t>Implement task-alignment evaluator</t>
  </si>
  <si>
    <t>Classify episodes using task contract, evidence, coverage and alternatives.</t>
  </si>
  <si>
    <t>DPO/QA</t>
  </si>
  <si>
    <t>Task alignment engine</t>
  </si>
  <si>
    <t>Supports all alignment states and does not force unknown.</t>
  </si>
  <si>
    <t>No negative inference from gaps.</t>
  </si>
  <si>
    <t>S7-BL-005</t>
  </si>
  <si>
    <t>Criteria</t>
  </si>
  <si>
    <t>Implement acceptance-criteria engine</t>
  </si>
  <si>
    <t>Criterion states, quality gates, missing evidence and completion recommendations.</t>
  </si>
  <si>
    <t>Task Assurance Lead</t>
  </si>
  <si>
    <t>Backend/QA/Domain Experts</t>
  </si>
  <si>
    <t>S7-BL-001,S7-BL-004</t>
  </si>
  <si>
    <t>Criteria engine</t>
  </si>
  <si>
    <t>Task assessment traces to approved contract and evidence.</t>
  </si>
  <si>
    <t>AI recommendation separated.</t>
  </si>
  <si>
    <t>S7-BL-006</t>
  </si>
  <si>
    <t>Quality/blocker</t>
  </si>
  <si>
    <t>Implement blocker and quality classifier</t>
  </si>
  <si>
    <t>Requirement/access/environment/dependency/knowledge/tool/security/scope/rework taxonomy.</t>
  </si>
  <si>
    <t>Domain Reviewers/HR</t>
  </si>
  <si>
    <t>S7-BL-004,S7-BL-005</t>
  </si>
  <si>
    <t>Blocker model</t>
  </si>
  <si>
    <t>Environmental blockers do not become capability gaps automatically.</t>
  </si>
  <si>
    <t>Fairness-critical.</t>
  </si>
  <si>
    <t>S7-BL-007</t>
  </si>
  <si>
    <t>Deterministic evaluators</t>
  </si>
  <si>
    <t>Build Git/CI/test/gate/completeness deterministic evaluators</t>
  </si>
  <si>
    <t>Rules for source-system evidence, quality gates and coverage.</t>
  </si>
  <si>
    <t>Deterministic evaluator set</t>
  </si>
  <si>
    <t>Authoritative results override lower evidence.</t>
  </si>
  <si>
    <t>No visual overrule.</t>
  </si>
  <si>
    <t>S7-BL-008</t>
  </si>
  <si>
    <t>AI evaluators</t>
  </si>
  <si>
    <t>Build Python task/episode/blocker/evidence sufficiency evaluators</t>
  </si>
  <si>
    <t>Versioned LLM/ML prompts, model routing, eval harness and evidence grounding.</t>
  </si>
  <si>
    <t>AI Lead</t>
  </si>
  <si>
    <t>Model Gateway/DPO</t>
  </si>
  <si>
    <t>S7-BL-003:S7-BL-007</t>
  </si>
  <si>
    <t>AI evaluator set</t>
  </si>
  <si>
    <t>Every finding includes refs, confidence and missing evidence.</t>
  </si>
  <si>
    <t>No direct final high-impact writes.</t>
  </si>
  <si>
    <t>S7-BL-009</t>
  </si>
  <si>
    <t>Evaluation data</t>
  </si>
  <si>
    <t>Create labelled evaluation set and calibration workflow</t>
  </si>
  <si>
    <t>Synthetic plus consented pilot examples with reviewer labels.</t>
  </si>
  <si>
    <t>Domain Experts/HR/DPO</t>
  </si>
  <si>
    <t>S7-BL-003:S7-BL-008</t>
  </si>
  <si>
    <t>Evaluation dataset</t>
  </si>
  <si>
    <t>Covers all required cases and measures overturn/calibration.</t>
  </si>
  <si>
    <t>No real secrets/sensitive data.</t>
  </si>
  <si>
    <t>S7-BL-010</t>
  </si>
  <si>
    <t>Implement finding package and review workflow</t>
  </si>
  <si>
    <t>Task finding review, correction, dispute, appeal and assessment versioning.</t>
  </si>
  <si>
    <t>Workflow/Backend/HR</t>
  </si>
  <si>
    <t>S7-BL-005:S7-BL-009</t>
  </si>
  <si>
    <t>Material negative findings require review; employee corrections visible.</t>
  </si>
  <si>
    <t>S7-BL-011</t>
  </si>
  <si>
    <t>APIs/events</t>
  </si>
  <si>
    <t>Implement Stage 6–7 APIs and events</t>
  </si>
  <si>
    <t>Task assessment, provenance, episode, correction and review APIs/events.</t>
  </si>
  <si>
    <t>Data/Workflow</t>
  </si>
  <si>
    <t>S7-BL-001:S7-BL-010</t>
  </si>
  <si>
    <t>API/event package</t>
  </si>
  <si>
    <t>Contracts validate and replay deterministically.</t>
  </si>
  <si>
    <t>Evidence refs only.</t>
  </si>
  <si>
    <t>S7-BL-012</t>
  </si>
  <si>
    <t>Reporting handoff</t>
  </si>
  <si>
    <t>Produce Stage 7 assessment package for Stage 10 dashboards</t>
  </si>
  <si>
    <t>Employee/manager/reviewer report payloads with confidence, evidence and corrections.</t>
  </si>
  <si>
    <t>Product/Reporting Lead</t>
  </si>
  <si>
    <t>Backend/UX</t>
  </si>
  <si>
    <t>S7-BL-010,S7-BL-011</t>
  </si>
  <si>
    <t>Assessment package contract</t>
  </si>
  <si>
    <t>No raw manager view; summary/evidence controls preserved.</t>
  </si>
  <si>
    <t>Governed access.</t>
  </si>
  <si>
    <t>S7-BL-013</t>
  </si>
  <si>
    <t>Run Stage 7 validation suite</t>
  </si>
  <si>
    <t>Evaluate episode/alignment/criteria/blocker/provenance/review workflows.</t>
  </si>
  <si>
    <t>S7-BL-001:S7-BL-012</t>
  </si>
  <si>
    <t>Validation report</t>
  </si>
  <si>
    <t>All gate thresholds pass or Stage 7 holds.</t>
  </si>
  <si>
    <t>Fairness and evidence tests.</t>
  </si>
  <si>
    <t>S7-BL-014</t>
  </si>
  <si>
    <t>Complete Stage 7 package</t>
  </si>
  <si>
    <t>Consolidate graph, rules, evaluators, dataset, review, backlog, risks, ADRs and gate evidence.</t>
  </si>
  <si>
    <t>S7-BL-001:S7-BL-013</t>
  </si>
  <si>
    <t>Stage 7 package</t>
  </si>
  <si>
    <t>Ready for Stage 8 handoff.</t>
  </si>
  <si>
    <t>Stage 6–7 — Risk Register</t>
  </si>
  <si>
    <t>Semantic adapter, provenance, task-assurance, AI-evaluator and review risks.</t>
  </si>
  <si>
    <t>S67-R-001</t>
  </si>
  <si>
    <t>Adapter emits raw prompt/source/terminal content into logs, traces or health.</t>
  </si>
  <si>
    <t>Content refs, OTel allowlist, conformance secret tests and adapter review.</t>
  </si>
  <si>
    <t>CISO/SRE/Adapter Lead</t>
  </si>
  <si>
    <t>S67-R-002</t>
  </si>
  <si>
    <t>Provider API/hook changes silently reduce event coverage.</t>
  </si>
  <si>
    <t>Adapter reliability</t>
  </si>
  <si>
    <t>Provider drift monitor, conformance fixtures and coverage gaps.</t>
  </si>
  <si>
    <t>Adapter Platform</t>
  </si>
  <si>
    <t>S67-R-003</t>
  </si>
  <si>
    <t>Local Git hooks are altered and treated as authoritative.</t>
  </si>
  <si>
    <t>Integrity</t>
  </si>
  <si>
    <t>Corroborate with Git state/GitHub events; mark mutable source reliability.</t>
  </si>
  <si>
    <t>Data/Git Lead</t>
  </si>
  <si>
    <t>S67-R-004</t>
  </si>
  <si>
    <t>AI-agent output is credited to human manual skill without review context.</t>
  </si>
  <si>
    <t>Human/AI/automation provenance and review-action modelling.</t>
  </si>
  <si>
    <t>AI Governance/Capability</t>
  </si>
  <si>
    <t>Blocking for Stage 8.</t>
  </si>
  <si>
    <t>S67-R-005</t>
  </si>
  <si>
    <t>Prompt/tool count becomes productivity metric.</t>
  </si>
  <si>
    <t>Product misuse</t>
  </si>
  <si>
    <t>Metric deny-list, report review and governance tests.</t>
  </si>
  <si>
    <t>S67-R-006</t>
  </si>
  <si>
    <t>Task alignment falsely marks valid research/reading/review as unrelated.</t>
  </si>
  <si>
    <t>Fairness/AI</t>
  </si>
  <si>
    <t>Episode classes, supporting-task state, employee correction and labelled dataset.</t>
  </si>
  <si>
    <t>S67-R-007</t>
  </si>
  <si>
    <t>Incomplete telemetry is interpreted as inactivity.</t>
  </si>
  <si>
    <t>Coverage/completeness model and insufficient-evidence state.</t>
  </si>
  <si>
    <t>Data/AI Governance</t>
  </si>
  <si>
    <t>S67-R-008</t>
  </si>
  <si>
    <t>Provenance graph overclaims causality from temporal proximity.</t>
  </si>
  <si>
    <t>Accuracy</t>
  </si>
  <si>
    <t>Multiple evidence rules, alternatives and confidence; UNKNOWN/MIXED allowed.</t>
  </si>
  <si>
    <t>S67-R-009</t>
  </si>
  <si>
    <t>Visual inference overrides source-system evidence.</t>
  </si>
  <si>
    <t>Evidence hierarchy enforced in evaluator and reports.</t>
  </si>
  <si>
    <t>S67-R-010</t>
  </si>
  <si>
    <t>Task Assurance evaluates task without approved task contract.</t>
  </si>
  <si>
    <t>TaskContract validator blocks assessment or marks insufficient contract.</t>
  </si>
  <si>
    <t>S67-R-011</t>
  </si>
  <si>
    <t>Reviewer rubber-stamps AI finding.</t>
  </si>
  <si>
    <t>Reviewer qualifications, rationale, alternative evidence, override rights and audit metrics.</t>
  </si>
  <si>
    <t>HR/DPO/Governance</t>
  </si>
  <si>
    <t>Blocking for high-impact use.</t>
  </si>
  <si>
    <t>S67-R-012</t>
  </si>
  <si>
    <t>Evaluation dataset lacks edge cases and creates biased model confidence.</t>
  </si>
  <si>
    <t>Evaluation</t>
  </si>
  <si>
    <t>Required dataset cases, reviewer agreement, calibration and subgroup/coverage analysis.</t>
  </si>
  <si>
    <t>S67-R-013</t>
  </si>
  <si>
    <t>Graph queries become too slow in PostgreSQL relational model.</t>
  </si>
  <si>
    <t>Scalability</t>
  </si>
  <si>
    <t>Query benchmarks and possible graph projection only after evidence.</t>
  </si>
  <si>
    <t>S67-R-014</t>
  </si>
  <si>
    <t>Employee corrections are hidden from manager/task reports.</t>
  </si>
  <si>
    <t>Trust/Fairness</t>
  </si>
  <si>
    <t>Reports surface correction/dispute state and employee response.</t>
  </si>
  <si>
    <t>Product/Governance</t>
  </si>
  <si>
    <t>S67-R-015</t>
  </si>
  <si>
    <t>Adapters require excessive permissions or unstable local integrations.</t>
  </si>
  <si>
    <t>Security/Delivery</t>
  </si>
  <si>
    <t>Least privilege, manifest permission review, fallback evidence and phased rollout.</t>
  </si>
  <si>
    <t>Adapter Platform/CISO</t>
  </si>
  <si>
    <t>Stage 6–7 — Architecture and Product Decisions</t>
  </si>
  <si>
    <t>Combined decision register for semantic adapters, provenance graph, Task Assurance and human-review boundaries.</t>
  </si>
  <si>
    <t>S67-ADR-001</t>
  </si>
  <si>
    <t>Provider-neutral Adapter Hub</t>
  </si>
  <si>
    <t>Multiple IDEs, shells, browsers, AI agents and CI systems emit different event shapes.</t>
  </si>
  <si>
    <t>Use provider-specific adapters behind one HumanOS semantic event contract.</t>
  </si>
  <si>
    <t>Ad-hoc provider events in Task Assurance.</t>
  </si>
  <si>
    <t>Extensible and testable.</t>
  </si>
  <si>
    <t>Adapter mapping cost.</t>
  </si>
  <si>
    <t>Conformance suite.</t>
  </si>
  <si>
    <t>Stage 6 architecture</t>
  </si>
  <si>
    <t>S67-ADR-002</t>
  </si>
  <si>
    <t>Official semantic events outrank visual inference</t>
  </si>
  <si>
    <t>Provider/tool events are more reliable than screen interpretation.</t>
  </si>
  <si>
    <t>Evidence hierarchy: source-system/semantic events outrank visual/OCR/AI inference.</t>
  </si>
  <si>
    <t>Pixel-first interpretation.</t>
  </si>
  <si>
    <t>Higher accuracy and auditability.</t>
  </si>
  <si>
    <t>Adapters become important dependency.</t>
  </si>
  <si>
    <t>Contradiction tests.</t>
  </si>
  <si>
    <t>S67-ADR-003</t>
  </si>
  <si>
    <t>Adapters produce evidence, not assessments</t>
  </si>
  <si>
    <t>Adapter authors cannot own employment/capability conclusions.</t>
  </si>
  <si>
    <t>Adapters emit events/coverage; Stage 7 evaluates; humans review high-impact findings.</t>
  </si>
  <si>
    <t>Adapter directly flags productivity/performance.</t>
  </si>
  <si>
    <t>Separation of concerns and fairness.</t>
  </si>
  <si>
    <t>More pipeline complexity.</t>
  </si>
  <si>
    <t>Contract tests.</t>
  </si>
  <si>
    <t>Non-negotiable rules</t>
  </si>
  <si>
    <t>S67-ADR-004</t>
  </si>
  <si>
    <t>PostgreSQL provenance first</t>
  </si>
  <si>
    <t>Provenance graph requirements are real but early query scale is unknown.</t>
  </si>
  <si>
    <t>Use relational provenance edges and materialised views first; benchmark before graph DB.</t>
  </si>
  <si>
    <t>Graph database immediately.</t>
  </si>
  <si>
    <t>Lower operations burden.</t>
  </si>
  <si>
    <t>May migrate later.</t>
  </si>
  <si>
    <t>S67-ADR-005</t>
  </si>
  <si>
    <t>UNKNOWN and MIXED are first-class actor classes</t>
  </si>
  <si>
    <t>Evidence often cannot perfectly attribute human/AI/automation origin.</t>
  </si>
  <si>
    <t>Preserve UNKNOWN/MIXED instead of forcing weak conclusions.</t>
  </si>
  <si>
    <t>Always pick likely actor.</t>
  </si>
  <si>
    <t>Reduces false claims.</t>
  </si>
  <si>
    <t>Reports more nuanced.</t>
  </si>
  <si>
    <t>Provenance eval dataset.</t>
  </si>
  <si>
    <t>Prompt rule</t>
  </si>
  <si>
    <t>S67-ADR-006</t>
  </si>
  <si>
    <t>Task Assurance requires approved contract</t>
  </si>
  <si>
    <t>Without criteria, evaluation is unfair and vague.</t>
  </si>
  <si>
    <t>Block or mark insufficient contract when no approved Task Execution Contract exists.</t>
  </si>
  <si>
    <t>Free-form AI task judgment.</t>
  </si>
  <si>
    <t>Fairness and explainability.</t>
  </si>
  <si>
    <t>Managers must define better tasks.</t>
  </si>
  <si>
    <t>Task-contract validation.</t>
  </si>
  <si>
    <t>Stage 2 Task Contract</t>
  </si>
  <si>
    <t>S67-ADR-007</t>
  </si>
  <si>
    <t>Criterion state is versioned</t>
  </si>
  <si>
    <t>Late evidence, corrections and reviews can change assessment.</t>
  </si>
  <si>
    <t>Create assessment versions rather than overwriting state silently.</t>
  </si>
  <si>
    <t>Update in place.</t>
  </si>
  <si>
    <t>More reporting complexity.</t>
  </si>
  <si>
    <t>Replay/correction tests.</t>
  </si>
  <si>
    <t>Data/Governance</t>
  </si>
  <si>
    <t>Stage 4 replay</t>
  </si>
  <si>
    <t>S67-ADR-008</t>
  </si>
  <si>
    <t>Deterministic rules before AI</t>
  </si>
  <si>
    <t>Tests, reviews, commits and policy gates have clearer semantics.</t>
  </si>
  <si>
    <t>Run deterministic evaluators before AI recommendations; AI fills interpretation gaps.</t>
  </si>
  <si>
    <t>LLM-first assessment.</t>
  </si>
  <si>
    <t>Reliability and cost control.</t>
  </si>
  <si>
    <t>Rule maintenance.</t>
  </si>
  <si>
    <t>Evaluator unit tests.</t>
  </si>
  <si>
    <t>Evaluator architecture</t>
  </si>
  <si>
    <t>S67-ADR-009</t>
  </si>
  <si>
    <t>AI findings require evidence package</t>
  </si>
  <si>
    <t>Narrative without evidence is harmful.</t>
  </si>
  <si>
    <t>Every AI finding includes evidence refs, missing evidence, confidence and model/skill version.</t>
  </si>
  <si>
    <t>Summary-only AI reports.</t>
  </si>
  <si>
    <t>Trust and reviewability.</t>
  </si>
  <si>
    <t>Prompt/schema complexity.</t>
  </si>
  <si>
    <t>Grounding tests.</t>
  </si>
  <si>
    <t>S67-ADR-010</t>
  </si>
  <si>
    <t>Material negative findings require human review</t>
  </si>
  <si>
    <t>Employment and capability impact risk is high.</t>
  </si>
  <si>
    <t>Route material negative or disputed findings to qualified reviewer workflow.</t>
  </si>
  <si>
    <t>Auto-finalise finding.</t>
  </si>
  <si>
    <t>Fairness and regulatory alignment.</t>
  </si>
  <si>
    <t>Operational overhead.</t>
  </si>
  <si>
    <t>Review SLA metrics.</t>
  </si>
  <si>
    <t>S67-ADR-011</t>
  </si>
  <si>
    <t>Coverage-aware confidence</t>
  </si>
  <si>
    <t>Different tools/OSes/adapters expose different evidence.</t>
  </si>
  <si>
    <t>All assessments include coverage/completeness; comparison requires comparable coverage.</t>
  </si>
  <si>
    <t>Reduces unfair comparisons.</t>
  </si>
  <si>
    <t>More nuanced UX.</t>
  </si>
  <si>
    <t>Coverage calibration.</t>
  </si>
  <si>
    <t>Stage 5 coverage model</t>
  </si>
  <si>
    <t>S67-ADR-012</t>
  </si>
  <si>
    <t>Evaluation data must include corrections and edge cases</t>
  </si>
  <si>
    <t>Model accuracy depends on challenging examples.</t>
  </si>
  <si>
    <t>Dataset must include blockers, accommodations, AI overreach, false idle and employee correction.</t>
  </si>
  <si>
    <t>Positive-completion-only dataset.</t>
  </si>
  <si>
    <t>Better calibration and fairness.</t>
  </si>
  <si>
    <t>Labelling effort.</t>
  </si>
  <si>
    <t>Dataset coverage report.</t>
  </si>
  <si>
    <t>Stage 7 dataset</t>
  </si>
  <si>
    <t>Stage 6 — Adapter Gate</t>
  </si>
  <si>
    <t>Readiness criteria for semantic adapters. Gate approval authorises adapter implementation, not final task or employment conclusions.</t>
  </si>
  <si>
    <t>S6-G-001</t>
  </si>
  <si>
    <t>Adapter architecture</t>
  </si>
  <si>
    <t>Adapter Hub, local/cloud boundary, manifest, registry, coverage and governance are defined.</t>
  </si>
  <si>
    <t>No provider-neutral adapter model.</t>
  </si>
  <si>
    <t>Stage 6 readiness</t>
  </si>
  <si>
    <t>S6-G-002</t>
  </si>
  <si>
    <t>SDK contract</t>
  </si>
  <si>
    <t>Adapter SDK fields, content policy, lineage, health and fallback are specified.</t>
  </si>
  <si>
    <t>Adapters can bypass policy or lose lineage.</t>
  </si>
  <si>
    <t>S6-G-003</t>
  </si>
  <si>
    <t>Provider matrix</t>
  </si>
  <si>
    <t>Provider/tool events, source mechanisms and coverage are documented.</t>
  </si>
  <si>
    <t>Unsupported provider assumed complete.</t>
  </si>
  <si>
    <t>Product/Integrations</t>
  </si>
  <si>
    <t>S6-G-004</t>
  </si>
  <si>
    <t>Browser tab/navigation/domain rules and privacy boundaries are defined.</t>
  </si>
  <si>
    <t>Browser history/content overcapture.</t>
  </si>
  <si>
    <t>S6-G-005</t>
  </si>
  <si>
    <t>Shell/process adapter</t>
  </si>
  <si>
    <t>Command/process lifecycle and secret redaction rules are defined.</t>
  </si>
  <si>
    <t>Command/output secrets retained.</t>
  </si>
  <si>
    <t>Shell/CISO</t>
  </si>
  <si>
    <t>S6-G-006</t>
  </si>
  <si>
    <t>Git/CI/IDE adapters</t>
  </si>
  <si>
    <t>GitHub/CI/IDE event model and limitations are defined.</t>
  </si>
  <si>
    <t>Tool semantics not captured or overclaimed.</t>
  </si>
  <si>
    <t>Dev Platform</t>
  </si>
  <si>
    <t>S6-G-007</t>
  </si>
  <si>
    <t>AI Agent Hub</t>
  </si>
  <si>
    <t>Codex/Claude/future agent event model preserves prompts/tools/permissions/review.</t>
  </si>
  <si>
    <t>AI output attributed incorrectly.</t>
  </si>
  <si>
    <t>S6-G-008</t>
  </si>
  <si>
    <t>Conformance tests</t>
  </si>
  <si>
    <t>Manifest, policy, redaction, lineage, drift, fallback and no-raw-telemetry tests are defined.</t>
  </si>
  <si>
    <t>Adapters activate without tests.</t>
  </si>
  <si>
    <t>QA/CISO</t>
  </si>
  <si>
    <t>S6-G-009</t>
  </si>
  <si>
    <t>Stage 6 backlog has owners, dependencies, effort, deliverables and security impact.</t>
  </si>
  <si>
    <t>No executable adapter plan.</t>
  </si>
  <si>
    <t>S6-G-010</t>
  </si>
  <si>
    <t>CTO, Architecture, CISO, DPO, Product, Integrations and QA record Stage 6 gate decision.</t>
  </si>
  <si>
    <t>Stage 7 — Provenance and Task Assurance Gate</t>
  </si>
  <si>
    <t>Readiness criteria for provenance graph, work episodes, task alignment, acceptance criteria, quality/blocker model, evaluators and human review.</t>
  </si>
  <si>
    <t>S7-G-001</t>
  </si>
  <si>
    <t>Provenance graph</t>
  </si>
  <si>
    <t>Graph nodes, relationships and governance guardrails are defined.</t>
  </si>
  <si>
    <t>Provenance Graph Model / Relationship Rules</t>
  </si>
  <si>
    <t>No explainable provenance model.</t>
  </si>
  <si>
    <t>Stage 7 readiness</t>
  </si>
  <si>
    <t>S7-G-002</t>
  </si>
  <si>
    <t>Temporal, task, process, agent, file, text, visual, Git/CI and ambiguity rules are defined.</t>
  </si>
  <si>
    <t>Causality overclaimed.</t>
  </si>
  <si>
    <t>S7-G-003</t>
  </si>
  <si>
    <t>Episode model</t>
  </si>
  <si>
    <t>Episode classes include work, research, review, AI execution, waits, blockers, private and insufficient evidence.</t>
  </si>
  <si>
    <t>False idle/off-task findings likely.</t>
  </si>
  <si>
    <t>S7-G-004</t>
  </si>
  <si>
    <t>All task-alignment states are defined with guardrails.</t>
  </si>
  <si>
    <t>Unknown/ambiguous states forced into negative class.</t>
  </si>
  <si>
    <t>Task Product</t>
  </si>
  <si>
    <t>S7-G-005</t>
  </si>
  <si>
    <t>Criterion, quality gate and completion states are defined and versioned.</t>
  </si>
  <si>
    <t>Claimed completion treated as verified completion.</t>
  </si>
  <si>
    <t>S7-G-006</t>
  </si>
  <si>
    <t>Quality/blocker model</t>
  </si>
  <si>
    <t>Blockers and quality issues are classified without automatically becoming employee gaps.</t>
  </si>
  <si>
    <t>Environmental blocker penalises employee.</t>
  </si>
  <si>
    <t>S7-G-007</t>
  </si>
  <si>
    <t>Evaluator separation</t>
  </si>
  <si>
    <t>Deterministic, AI-assisted and human-reviewed evaluators are separated.</t>
  </si>
  <si>
    <t>AI writes final high-impact states.</t>
  </si>
  <si>
    <t>S7-G-008</t>
  </si>
  <si>
    <t>Required positive/negative/edge cases are specified.</t>
  </si>
  <si>
    <t>No edge cases or calibration basis.</t>
  </si>
  <si>
    <t>S7-G-009</t>
  </si>
  <si>
    <t>Finding package, employee correction, dispute, appeal, review and assessment versioning are defined.</t>
  </si>
  <si>
    <t>Employee cannot challenge material finding.</t>
  </si>
  <si>
    <t>S7-G-010</t>
  </si>
  <si>
    <t>Provenance, episode, task-assessment, criteria, correction and review APIs/events are specified.</t>
  </si>
  <si>
    <t>No implementable service contract.</t>
  </si>
  <si>
    <t>S7-G-011</t>
  </si>
  <si>
    <t>Stage 7 backlog has owners, dependencies, effort, deliverables, tests and privacy impact.</t>
  </si>
  <si>
    <t>No executable Task Assurance plan.</t>
  </si>
  <si>
    <t>S7-G-012</t>
  </si>
  <si>
    <t>CTO, Architecture, DPO, HR, Product, AI Governance and QA record Stage 7 gate decision.</t>
  </si>
  <si>
    <t>Stage 6–7 — Source Register</t>
  </si>
  <si>
    <t>Sources and standards for semantic adapters, AI-agent hooks, GitHub/CI/IDE events, provenance, task assurance, AI evaluation and human review.</t>
  </si>
  <si>
    <t>S67-SRC-001</t>
  </si>
  <si>
    <t>Codex lifecycle hooks for prompt, tool, permission and session events.</t>
  </si>
  <si>
    <t>Codex AI-agent adapter.</t>
  </si>
  <si>
    <t>S67-SRC-002</t>
  </si>
  <si>
    <t>Claude Code hook lifecycle including SessionStart, UserPromptSubmit, PreToolUse, PermissionRequest, PostToolUse and Stop.</t>
  </si>
  <si>
    <t>Claude Code AI-agent adapter.</t>
  </si>
  <si>
    <t>S67-SRC-003</t>
  </si>
  <si>
    <t>SDK hook availability across Python and TypeScript.</t>
  </si>
  <si>
    <t>Provider-version and SDK coverage.</t>
  </si>
  <si>
    <t>S67-SRC-004</t>
  </si>
  <si>
    <t>Tasks, terminal shell integration, diagnostics, filesystem watcher and extension APIs.</t>
  </si>
  <si>
    <t>VS Code adapter.</t>
  </si>
  <si>
    <t>S67-SRC-005</t>
  </si>
  <si>
    <t>IntelliJ PSI Docs</t>
  </si>
  <si>
    <t>Program Structure Interface for code structure and plugin semantics.</t>
  </si>
  <si>
    <t>JetBrains adapter.</t>
  </si>
  <si>
    <t>S67-SRC-006</t>
  </si>
  <si>
    <t>check_run, workflow_run, workflow_job, pull_request and related webhook payloads.</t>
  </si>
  <si>
    <t>GitHub/GitHub Actions adapter.</t>
  </si>
  <si>
    <t>S67-SRC-007</t>
  </si>
  <si>
    <t>Check runs/suites, statuses and conclusions.</t>
  </si>
  <si>
    <t>Quality-gate and CI evidence.</t>
  </si>
  <si>
    <t>S67-SRC-008</t>
  </si>
  <si>
    <t>Git githooks</t>
  </si>
  <si>
    <t>Client/server Git hook lifecycle and limitations.</t>
  </si>
  <si>
    <t>https://git-scm.com/docs/githooks</t>
  </si>
  <si>
    <t>Git local adapter caveats.</t>
  </si>
  <si>
    <t>S67-SRC-009</t>
  </si>
  <si>
    <t>Docker Engine API v1.50</t>
  </si>
  <si>
    <t>Docker events API for containers/images/volumes/networks.</t>
  </si>
  <si>
    <t>Docker/container workflow adapter.</t>
  </si>
  <si>
    <t>S67-SRC-010</t>
  </si>
  <si>
    <t>S67-SRC-011</t>
  </si>
  <si>
    <t>OpenTelemetry GenAI SemConv</t>
  </si>
  <si>
    <t>GenAI/model/agent/tool semantic conventions for operational telemetry.</t>
  </si>
  <si>
    <t>Provider-neutral operational telemetry; not raw evidence store.</t>
  </si>
  <si>
    <t>S67-SRC-012</t>
  </si>
  <si>
    <t>Event envelope and context metadata.</t>
  </si>
  <si>
    <t>Semantic event contracts.</t>
  </si>
  <si>
    <t>S67-SRC-013</t>
  </si>
  <si>
    <t>REST API contract standard.</t>
  </si>
  <si>
    <t>Stage 6/7 APIs.</t>
  </si>
  <si>
    <t>S67-SRC-014</t>
  </si>
  <si>
    <t>Manifest, payload and contract validation.</t>
  </si>
  <si>
    <t>Adapter and task-assessment schemas.</t>
  </si>
  <si>
    <t>S67-SRC-015</t>
  </si>
  <si>
    <t>AI risk, measurement, governance and monitoring.</t>
  </si>
  <si>
    <t>Evaluator governance and calibration.</t>
  </si>
  <si>
    <t>S67-SRC-016</t>
  </si>
  <si>
    <t>Meaningful human review requirements for AI-supported decisions.</t>
  </si>
  <si>
    <t>Task-assurance review boundary.</t>
  </si>
  <si>
    <t>Stage 8–9 Dashboard — Capability Development and Growth Coach</t>
  </si>
  <si>
    <t>Specification status for Stage 8 Capability Graph/Baseline Assessment and Stage 9 Growth Coach/Learning Loop. Implementation backlogs remain unstarted until separate gates and resourcing are approved.</t>
  </si>
  <si>
    <t>Stage 8 gate</t>
  </si>
  <si>
    <t>Stage 9 gate</t>
  </si>
  <si>
    <t>Stage 8 backlog</t>
  </si>
  <si>
    <t>Stage 9 backlog</t>
  </si>
  <si>
    <t>Stage 8 mandatory not started/blocked</t>
  </si>
  <si>
    <t>Stage 9 mandatory not started/blocked</t>
  </si>
  <si>
    <t>Stage 8–9 risks open</t>
  </si>
  <si>
    <t>Stage 8–9 source count</t>
  </si>
  <si>
    <t>Stage 8–9 ADRs accepted/in principle</t>
  </si>
  <si>
    <t>Capability evidence fields/rules</t>
  </si>
  <si>
    <t>Claim workflow states</t>
  </si>
  <si>
    <t>Coaching modes and triggers</t>
  </si>
  <si>
    <t>Learning loop states</t>
  </si>
  <si>
    <t>Stage 8 is specification-complete: capability architecture, evidence qualification, multidimensional scoring, claim reconciliation, baseline assessment, role readiness, review/audit, APIs, backlog, risks, ADRs and gate criteria.</t>
  </si>
  <si>
    <t>Stage 9 is specification-complete: coach architecture, modes/triggers, intervention policy, learning loop, artefacts, effectiveness metrics, manager/L&amp;D reporting, APIs, backlog, risks, ADRs and gate criteria.</t>
  </si>
  <si>
    <t>Capability level, evidence confidence and role readiness are separate; no single task, claim, title or activity-volume metric can determine capability.</t>
  </si>
  <si>
    <t>Learning completion is separated from practice, applied real-work evidence and reviewed capability change.</t>
  </si>
  <si>
    <t>The next execution package is one combined prompt for Stages 10 and 11: Employee/Manager Experiences plus Skill Forge and governed self-improvement.</t>
  </si>
  <si>
    <t>Stage 8 — Capability Graph Architecture</t>
  </si>
  <si>
    <t>HumanOS architecture for capability definitions, role contracts, claims, reviewed evidence, multidimensional scoring recommendations, person capability state, role readiness, reassessment and review.</t>
  </si>
  <si>
    <t>S8-ARC-001</t>
  </si>
  <si>
    <t>Capability Catalogue</t>
  </si>
  <si>
    <t>Own canonical capability definitions, versions, aliases, hierarchy and external mappings.</t>
  </si>
  <si>
    <t>Java/Spring Boot module inside Capability Domain</t>
  </si>
  <si>
    <t>Stage 2 Capability/Level definitions; SFIA/NICE/ESCO/O*NET mappings</t>
  </si>
  <si>
    <t>capability.definition.versioned.v1</t>
  </si>
  <si>
    <t>External frameworks are references/mappings, not employee evidence.</t>
  </si>
  <si>
    <t>S8-ARC-002</t>
  </si>
  <si>
    <t>Role Capability Contract Registry</t>
  </si>
  <si>
    <t>Own approved RoleVersion requirements, critical capabilities, target levels and evidence rubrics.</t>
  </si>
  <si>
    <t>HumanOS Organisation/Role; Stage 2 RoleVersion</t>
  </si>
  <si>
    <t>role.capability.contract.activated.v1</t>
  </si>
  <si>
    <t>Assessment uses the role version active at evidence/task time.</t>
  </si>
  <si>
    <t>S8-ARC-003</t>
  </si>
  <si>
    <t>Claim Intake</t>
  </si>
  <si>
    <t>Capture employee self-declarations, CV/interview claims, certifications and stated development goals.</t>
  </si>
  <si>
    <t>HumanOS Identity/HR integrations; employee portal</t>
  </si>
  <si>
    <t>employee.capability.claim.created.v1</t>
  </si>
  <si>
    <t>Claim remains a claim; neutral status and employee visibility.</t>
  </si>
  <si>
    <t>S8-ARC-004</t>
  </si>
  <si>
    <t>Evidence Qualifier</t>
  </si>
  <si>
    <t>Convert reviewed Stage 7 task assessments, artefacts and reviewer evidence into capability-evidence candidates.</t>
  </si>
  <si>
    <t>Java/Spring Boot rules</t>
  </si>
  <si>
    <t>PostgreSQL + evidence references</t>
  </si>
  <si>
    <t>Stage 7 TaskAssessment/ReviewDecision; Stage 4 Evidence</t>
  </si>
  <si>
    <t>capability.evidence.candidate.created.v1</t>
  </si>
  <si>
    <t>Raw activity volume is never capability evidence.</t>
  </si>
  <si>
    <t>S8-ARC-005</t>
  </si>
  <si>
    <t>Evidence Context Resolver</t>
  </si>
  <si>
    <t>Attach task difficulty, role/task version, guidance, blockers, tool/context and accommodation-safe context.</t>
  </si>
  <si>
    <t>PostgreSQL/read models</t>
  </si>
  <si>
    <t>Task contracts, blockers, review and employee corrections</t>
  </si>
  <si>
    <t>capability.evidence.context.resolved.v1</t>
  </si>
  <si>
    <t>Known blockers and insufficient evidence cannot become negative capability evidence.</t>
  </si>
  <si>
    <t>S8-ARC-006</t>
  </si>
  <si>
    <t>Capability Scoring Recommender</t>
  </si>
  <si>
    <t>Produce multidimensional evidence and level-change recommendations.</t>
  </si>
  <si>
    <t>Python/FastAPI workers</t>
  </si>
  <si>
    <t>Evaluation/model artefact store</t>
  </si>
  <si>
    <t>Qualified evidence vectors; current state; rubric</t>
  </si>
  <si>
    <t>capability.scoring.recommendation.created.v1</t>
  </si>
  <si>
    <t>Recommendation only; no direct high-impact state write.</t>
  </si>
  <si>
    <t>S8-ARC-007</t>
  </si>
  <si>
    <t>Person Capability State</t>
  </si>
  <si>
    <t>Own current level, confidence, consistency, recency, transfer, evidence coverage and lifecycle status.</t>
  </si>
  <si>
    <t>Java/Spring Boot aggregate</t>
  </si>
  <si>
    <t>Approved capability evidence; review decisions</t>
  </si>
  <si>
    <t>person.capability.state.updated.v1</t>
  </si>
  <si>
    <t>Every update is versioned, evidence-linked and challengeable.</t>
  </si>
  <si>
    <t>S8-ARC-008</t>
  </si>
  <si>
    <t>Claim-Evidence Reconciliation</t>
  </si>
  <si>
    <t>Compare claim with observed evidence without making dishonesty conclusions.</t>
  </si>
  <si>
    <t>Java workflow + Python matching support</t>
  </si>
  <si>
    <t>PostgreSQL/workflow state</t>
  </si>
  <si>
    <t>Claims, capability state, employee response, reviewer decision</t>
  </si>
  <si>
    <t>claim.evidence.discrepancy.opened/resolved.v1</t>
  </si>
  <si>
    <t>Use neutral discrepancy states and human review.</t>
  </si>
  <si>
    <t>S8-ARC-009</t>
  </si>
  <si>
    <t>Baseline Assessment Orchestrator</t>
  </si>
  <si>
    <t>Coordinate self-assessment, diagnostics, simulations, supervised tasks, review and initial learning plan.</t>
  </si>
  <si>
    <t>Java/Spring + HumanOS Workflow Runtime</t>
  </si>
  <si>
    <t>PostgreSQL + evidence refs</t>
  </si>
  <si>
    <t>Role contract, task templates, Model Gateway, reviewers</t>
  </si>
  <si>
    <t>baseline.assessment.state.changed.v1</t>
  </si>
  <si>
    <t>Baseline is provisional and time-limited.</t>
  </si>
  <si>
    <t>S8-ARC-010</t>
  </si>
  <si>
    <t>Role Readiness Evaluator</t>
  </si>
  <si>
    <t>Compare evidence-backed capability states with a target RoleVersion.</t>
  </si>
  <si>
    <t>Java rules + Python recommendation</t>
  </si>
  <si>
    <t>Role requirements, capability states, critical-gap rules</t>
  </si>
  <si>
    <t>role.readiness.assessed.v1</t>
  </si>
  <si>
    <t>Readiness is developmental; not automatic hiring/pay/promotion decision.</t>
  </si>
  <si>
    <t>S8-ARC-011</t>
  </si>
  <si>
    <t>Gap Classifier</t>
  </si>
  <si>
    <t>Identify evidence-backed knowledge, execution, autonomy, verification, transfer or tool-use gaps.</t>
  </si>
  <si>
    <t>Python recommendation + Java durable state</t>
  </si>
  <si>
    <t>Task blockers, capability evidence, role requirements</t>
  </si>
  <si>
    <t>capability.gap.candidate.created.v1</t>
  </si>
  <si>
    <t>Environmental/requirement blockers remain separate from person gaps.</t>
  </si>
  <si>
    <t>S8-ARC-012</t>
  </si>
  <si>
    <t>Reassessment and Expiry Monitor</t>
  </si>
  <si>
    <t>Flag stale evidence, role/tool changes, contradictory evidence and reassessment requirements.</t>
  </si>
  <si>
    <t>Java scheduled/event workers</t>
  </si>
  <si>
    <t>Capability state, taxonomy/role versions, evidence dates</t>
  </si>
  <si>
    <t>capability.reassessment.required.v1</t>
  </si>
  <si>
    <t>Old evidence is downweighted or marked stale, not deleted without policy.</t>
  </si>
  <si>
    <t>S8-ARC-013</t>
  </si>
  <si>
    <t>External Framework Mapping</t>
  </si>
  <si>
    <t>Map HumanOS capability IDs to SFIA, NICE, ESCO and O*NET concepts/versions.</t>
  </si>
  <si>
    <t>Java/Spring mapping module</t>
  </si>
  <si>
    <t>PostgreSQL mapping tables</t>
  </si>
  <si>
    <t>External framework datasets/API imports</t>
  </si>
  <si>
    <t>capability.mapping.versioned.v1</t>
  </si>
  <si>
    <t>Mappings support interoperability; HumanOS semantics remain authoritative.</t>
  </si>
  <si>
    <t>S8-ARC-014</t>
  </si>
  <si>
    <t>Capability Review and Appeal</t>
  </si>
  <si>
    <t>Route level changes, discrepancies, disputes, reassessments and role-readiness reviews.</t>
  </si>
  <si>
    <t>HumanOS Workflow Runtime + Java domain service</t>
  </si>
  <si>
    <t>PostgreSQL + Audit</t>
  </si>
  <si>
    <t>Employee portal, HR/L&amp;D, domain reviewers</t>
  </si>
  <si>
    <t>capability.review.decision.recorded.v1</t>
  </si>
  <si>
    <t>Meaningful reviewer authority and employee appeal.</t>
  </si>
  <si>
    <t>S8-ARC-015</t>
  </si>
  <si>
    <t>Capability Employee View</t>
  </si>
  <si>
    <t>Show claims, evidence summaries, current state, confidence, freshness, gaps and progress.</t>
  </si>
  <si>
    <t>Java APIs + HumanOS frontend</t>
  </si>
  <si>
    <t>Read model</t>
  </si>
  <si>
    <t>Capability state, review, learning plan</t>
  </si>
  <si>
    <t>Employee-facing APIs</t>
  </si>
  <si>
    <t>Employee sees evidence and can correct/challenge.</t>
  </si>
  <si>
    <t>S8-ARC-016</t>
  </si>
  <si>
    <t>Manager/HR Development View</t>
  </si>
  <si>
    <t>Provide role requirement coverage, support needs and reviewed development findings.</t>
  </si>
  <si>
    <t>Java reporting/read model</t>
  </si>
  <si>
    <t>PostgreSQL read models</t>
  </si>
  <si>
    <t>Reviewed capability/readiness data</t>
  </si>
  <si>
    <t>Development summary API</t>
  </si>
  <si>
    <t>No raw activity or private coaching content by default.</t>
  </si>
  <si>
    <t>S8-ARC-017</t>
  </si>
  <si>
    <t>Capability Audit and Lineage</t>
  </si>
  <si>
    <t>Record source assessment version, evidence refs, scorer/model version, review and state transition.</t>
  </si>
  <si>
    <t>HumanOS Audit extension</t>
  </si>
  <si>
    <t>All capability components</t>
  </si>
  <si>
    <t>Audit records/reports</t>
  </si>
  <si>
    <t>State must be reproducible from approved evidence and rules.</t>
  </si>
  <si>
    <t>S8-ARC-018</t>
  </si>
  <si>
    <t>Domain Extension Pack</t>
  </si>
  <si>
    <t>Allow future HumanOS verticals to add capabilities, tasks, evidence rubrics and reviewers without replacing core model.</t>
  </si>
  <si>
    <t>Schema/config + Java extension points</t>
  </si>
  <si>
    <t>Capability catalogue and package registry</t>
  </si>
  <si>
    <t>Vertical product teams</t>
  </si>
  <si>
    <t>capability.pack.activated.v1</t>
  </si>
  <si>
    <t>Core identity/state/evidence semantics remain consistent.</t>
  </si>
  <si>
    <t>Architecture Amendment A-01 — Model Compatibility and Lineage</t>
  </si>
  <si>
    <t>S8-A01-001</t>
  </si>
  <si>
    <t>Capability Inference Compatibility</t>
  </si>
  <si>
    <t>Track model/qualification/scoring-skill compatibility across capability evidence and state versions.</t>
  </si>
  <si>
    <t>Java/Spring rules + evaluation mappings</t>
  </si>
  <si>
    <t>Compatibility/profile refs</t>
  </si>
  <si>
    <t>Capability scoring recommendations and AIJob lineage</t>
  </si>
  <si>
    <t>compatibility.review.required.v1</t>
  </si>
  <si>
    <t>Do not compare or aggregate model-version outputs as equivalent without validated mapping.</t>
  </si>
  <si>
    <t>A-01 qualification</t>
  </si>
  <si>
    <t>S8-A01-002</t>
  </si>
  <si>
    <t>AI Route Review Boundary</t>
  </si>
  <si>
    <t>Require approved route and human review metadata for material capability/readiness recommendation.</t>
  </si>
  <si>
    <t>Capability Domain + Workflow</t>
  </si>
  <si>
    <t>Evidence/state lineage</t>
  </si>
  <si>
    <t>AIJobResult and ReviewDecision</t>
  </si>
  <si>
    <t>Capability state/readiness events</t>
  </si>
  <si>
    <t>No AI route directly writes final high-impact state.</t>
  </si>
  <si>
    <t>A-01 governance</t>
  </si>
  <si>
    <t>Stage 8 — Capability Evidence Model</t>
  </si>
  <si>
    <t>Qualification model for converting reviewed task outcomes and context into challengeable capability evidence. Unknown, blocked and low-coverage evidence are explicitly represented.</t>
  </si>
  <si>
    <t>Field / rule</t>
  </si>
  <si>
    <t>Owner / source</t>
  </si>
  <si>
    <t>Validation / guardrail</t>
  </si>
  <si>
    <t>CEV-001</t>
  </si>
  <si>
    <t>capability_evidence_id</t>
  </si>
  <si>
    <t>Unique immutable evidence candidate/approved evidence identifier.</t>
  </si>
  <si>
    <t>Identity and audit.</t>
  </si>
  <si>
    <t>Stable across retries; new version for material change.</t>
  </si>
  <si>
    <t>CEV-002</t>
  </si>
  <si>
    <t>person_id</t>
  </si>
  <si>
    <t>Employee/person to whom evidence relates.</t>
  </si>
  <si>
    <t>internal ref</t>
  </si>
  <si>
    <t>Capability state linkage.</t>
  </si>
  <si>
    <t>IAM/Capability</t>
  </si>
  <si>
    <t>No copied HR profile; tenant/person access controls.</t>
  </si>
  <si>
    <t>CEV-003</t>
  </si>
  <si>
    <t>capability_id/version</t>
  </si>
  <si>
    <t>Canonical HumanOS capability and version.</t>
  </si>
  <si>
    <t>ref</t>
  </si>
  <si>
    <t>Taxonomy linkage.</t>
  </si>
  <si>
    <t>Evidence remains linked to original capability version and migration lineage.</t>
  </si>
  <si>
    <t>CEV-004</t>
  </si>
  <si>
    <t>role_version_id</t>
  </si>
  <si>
    <t>Role contract active when evidence was produced.</t>
  </si>
  <si>
    <t>Context and expected level.</t>
  </si>
  <si>
    <t>Role Registry</t>
  </si>
  <si>
    <t>Role change does not rewrite historical evidence.</t>
  </si>
  <si>
    <t>CEV-005</t>
  </si>
  <si>
    <t>task_contract_id/version</t>
  </si>
  <si>
    <t>Approved task contract that exercised the capability.</t>
  </si>
  <si>
    <t>Required for live-task evidence</t>
  </si>
  <si>
    <t>Traceability.</t>
  </si>
  <si>
    <t>No live-task capability evidence without approved task contract.</t>
  </si>
  <si>
    <t>CEV-006</t>
  </si>
  <si>
    <t>task_assessment_id/version</t>
  </si>
  <si>
    <t>Reviewed/current task assessment supplying the evidence.</t>
  </si>
  <si>
    <t>Stage 7 source.</t>
  </si>
  <si>
    <t>Use approved/review-eligible assessment version only.</t>
  </si>
  <si>
    <t>CEV-007</t>
  </si>
  <si>
    <t>evidence_refs</t>
  </si>
  <si>
    <t>Artefact, criterion, quality-gate, review and provenance references.</t>
  </si>
  <si>
    <t>Inspectable support.</t>
  </si>
  <si>
    <t>Stage 4/7 Evidence</t>
  </si>
  <si>
    <t>References rather than copied raw content.</t>
  </si>
  <si>
    <t>CEV-008</t>
  </si>
  <si>
    <t>evidence_polarity</t>
  </si>
  <si>
    <t>Positive, negative, neutral, contradictory or contextual.</t>
  </si>
  <si>
    <t>Interpretation.</t>
  </si>
  <si>
    <t>Negative requires fairness preconditions; contextual does not change level alone.</t>
  </si>
  <si>
    <t>CEV-009</t>
  </si>
  <si>
    <t>source_class</t>
  </si>
  <si>
    <t>Authoritative artefact, semantic tool event, OS event, UI/visual, human review or AI recommendation.</t>
  </si>
  <si>
    <t>Reliability weighting.</t>
  </si>
  <si>
    <t>Evidence Ontology</t>
  </si>
  <si>
    <t>Source class follows Stage 2 hierarchy.</t>
  </si>
  <si>
    <t>CEV-010</t>
  </si>
  <si>
    <t>dimension_vector</t>
  </si>
  <si>
    <t>Knowledge, execution, autonomy, complexity, quality, transfer, recovery and mentoring observations.</t>
  </si>
  <si>
    <t>Multidimensional state.</t>
  </si>
  <si>
    <t>Unset dimension remains unknown rather than zero.</t>
  </si>
  <si>
    <t>CEV-011</t>
  </si>
  <si>
    <t>task_difficulty</t>
  </si>
  <si>
    <t>Low/medium/high/novel plus domain-specific difficulty attributes.</t>
  </si>
  <si>
    <t>Evidence strength.</t>
  </si>
  <si>
    <t>Task Contract/Reviewer</t>
  </si>
  <si>
    <t>Difficulty requires task rubric or reviewer rationale.</t>
  </si>
  <si>
    <t>CEV-012</t>
  </si>
  <si>
    <t>outcome_quality</t>
  </si>
  <si>
    <t>Verified complete, partial, failed with useful diagnosis, failed without evidence, or not assessable.</t>
  </si>
  <si>
    <t>enum/vector</t>
  </si>
  <si>
    <t>Outcome weighting.</t>
  </si>
  <si>
    <t>Not assessable evidence cannot reduce capability.</t>
  </si>
  <si>
    <t>CEV-013</t>
  </si>
  <si>
    <t>independence_level</t>
  </si>
  <si>
    <t>Directed, assisted, independent, advanced coordination or unknown.</t>
  </si>
  <si>
    <t>Autonomy evidence.</t>
  </si>
  <si>
    <t>Task/Reviewer</t>
  </si>
  <si>
    <t>Use expected role support; support use is not failure by itself.</t>
  </si>
  <si>
    <t>CEV-014</t>
  </si>
  <si>
    <t>guidance_profile</t>
  </si>
  <si>
    <t>Type, amount, source and repetition of guidance.</t>
  </si>
  <si>
    <t>Assistance context.</t>
  </si>
  <si>
    <t>Coach/Reviewer/Task</t>
  </si>
  <si>
    <t>AI assistance is separated from human review and step-by-step direction.</t>
  </si>
  <si>
    <t>CEV-015</t>
  </si>
  <si>
    <t>evidence_reliability</t>
  </si>
  <si>
    <t>Reliability score/vector based on source, completeness and corroboration.</t>
  </si>
  <si>
    <t>number/object</t>
  </si>
  <si>
    <t>Scoring confidence.</t>
  </si>
  <si>
    <t>Not equivalent to capability confidence.</t>
  </si>
  <si>
    <t>CEV-016</t>
  </si>
  <si>
    <t>coverage_completeness</t>
  </si>
  <si>
    <t>Sensor/adapter/task-evidence coverage and known gaps.</t>
  </si>
  <si>
    <t>Stage 4/6/7</t>
  </si>
  <si>
    <t>Low coverage prevents strong negative inference.</t>
  </si>
  <si>
    <t>CEV-017</t>
  </si>
  <si>
    <t>blocker_exclusions</t>
  </si>
  <si>
    <t>Requirement, access, environment, dependency or other blockers excluded from negative evidence.</t>
  </si>
  <si>
    <t>array/object</t>
  </si>
  <si>
    <t>Fairness filter.</t>
  </si>
  <si>
    <t>Stage 7 Blocker Model</t>
  </si>
  <si>
    <t>Any unresolved external blocker blocks negative capability weighting.</t>
  </si>
  <si>
    <t>CEV-018</t>
  </si>
  <si>
    <t>accommodation_context</t>
  </si>
  <si>
    <t>Protected, access-controlled flag/reference that different workflow/input/timing is an approved accommodation.</t>
  </si>
  <si>
    <t>restricted ref</t>
  </si>
  <si>
    <t>Fair assessment.</t>
  </si>
  <si>
    <t>Do not expose details to scoring model; use only to prevent invalid comparisons.</t>
  </si>
  <si>
    <t>CEV-019</t>
  </si>
  <si>
    <t>transfer_context</t>
  </si>
  <si>
    <t>New tool/domain/project/team context compared with prior evidence.</t>
  </si>
  <si>
    <t>Transfer dimension.</t>
  </si>
  <si>
    <t>Only count transfer when context difference is material.</t>
  </si>
  <si>
    <t>CEV-020</t>
  </si>
  <si>
    <t>recovery_observation</t>
  </si>
  <si>
    <t>Whether employee detected, explained and recovered from error.</t>
  </si>
  <si>
    <t>Recovery dimension.</t>
  </si>
  <si>
    <t>Reviewer/Task Assurance</t>
  </si>
  <si>
    <t>Rework can be positive recovery evidence.</t>
  </si>
  <si>
    <t>CEV-021</t>
  </si>
  <si>
    <t>recency_class/observed_at</t>
  </si>
  <si>
    <t>Evidence date and recency classification.</t>
  </si>
  <si>
    <t>date-time + enum</t>
  </si>
  <si>
    <t>Time awareness.</t>
  </si>
  <si>
    <t>Recency thresholds vary by capability/tool volatility.</t>
  </si>
  <si>
    <t>CEV-022</t>
  </si>
  <si>
    <t>consistency_group</t>
  </si>
  <si>
    <t>Comparable task/evidence cohort used to assess repeated performance.</t>
  </si>
  <si>
    <t>ref/object</t>
  </si>
  <si>
    <t>Consistency.</t>
  </si>
  <si>
    <t>Avoid averaging unrelated task types.</t>
  </si>
  <si>
    <t>CEV-023</t>
  </si>
  <si>
    <t>contradiction_refs</t>
  </si>
  <si>
    <t>Evidence that conflicts with this evidence or current state.</t>
  </si>
  <si>
    <t>Review routing.</t>
  </si>
  <si>
    <t>Contradictions are reviewed, not blindly averaged.</t>
  </si>
  <si>
    <t>CEV-024</t>
  </si>
  <si>
    <t>score_recommendation_ref</t>
  </si>
  <si>
    <t>Versioned Python scoring recommendation.</t>
  </si>
  <si>
    <t>Explainability.</t>
  </si>
  <si>
    <t>Java state service may accept, modify or reject after rules/review.</t>
  </si>
  <si>
    <t>CEV-025</t>
  </si>
  <si>
    <t>review_status</t>
  </si>
  <si>
    <t>Candidate, pending review, approved, modified, rejected, disputed or expired.</t>
  </si>
  <si>
    <t>Only approved evidence changes stable state.</t>
  </si>
  <si>
    <t>CEV-026</t>
  </si>
  <si>
    <t>review_decision_id</t>
  </si>
  <si>
    <t>Human review decision and rationale.</t>
  </si>
  <si>
    <t>High-impact audit.</t>
  </si>
  <si>
    <t>Required for negative/stable level change under policy.</t>
  </si>
  <si>
    <t>CEV-027</t>
  </si>
  <si>
    <t>privacy_class/retention</t>
  </si>
  <si>
    <t>Classification, retention policy and access scope.</t>
  </si>
  <si>
    <t>Data governance.</t>
  </si>
  <si>
    <t>Capability evidence retention is separate from raw evidence retention.</t>
  </si>
  <si>
    <t>CEV-028</t>
  </si>
  <si>
    <t>lineage</t>
  </si>
  <si>
    <t>Source versions, rule/model versions, mappings and corrections.</t>
  </si>
  <si>
    <t>Reproducibility.</t>
  </si>
  <si>
    <t>State must be reproducible from lineage.</t>
  </si>
  <si>
    <t>Stage 8 — Capability Scoring Model</t>
  </si>
  <si>
    <t>Multidimensional, uncertainty-aware scoring model. Default weights are planning hypotheses to be calibrated; capability level, confidence and role readiness remain separate concepts.</t>
  </si>
  <si>
    <t>Definition / formula</t>
  </si>
  <si>
    <t>CSM-001</t>
  </si>
  <si>
    <t>Scoring principle</t>
  </si>
  <si>
    <t>Vector before score</t>
  </si>
  <si>
    <t>Maintain separate knowledge, execution, autonomy, complexity, quality, transfer, recovery and mentoring evidence.</t>
  </si>
  <si>
    <t>Avoid one opaque talent score.</t>
  </si>
  <si>
    <t>CSM-002</t>
  </si>
  <si>
    <t>Eligibility gate</t>
  </si>
  <si>
    <t>Approved evidence only</t>
  </si>
  <si>
    <t>Stable capability state consumes only approved capability evidence.</t>
  </si>
  <si>
    <t>Candidate/pending evidence may appear as emerging evidence but cannot set stable level.</t>
  </si>
  <si>
    <t>CSM-003</t>
  </si>
  <si>
    <t>Task contract required</t>
  </si>
  <si>
    <t>Live-task evidence must trace to approved Task Execution Contract.</t>
  </si>
  <si>
    <t>Free-form activity cannot become task capability evidence.</t>
  </si>
  <si>
    <t>CSM-004</t>
  </si>
  <si>
    <t>Negative evidence fairness precondition</t>
  </si>
  <si>
    <t>Negative evidence eligible only when requirements are clear, access/resources available, task exercises capability, coverage sufficient and blockers excluded.</t>
  </si>
  <si>
    <t>Prevents unfair gap conclusions.</t>
  </si>
  <si>
    <t>DPO/Capability</t>
  </si>
  <si>
    <t>CSM-005</t>
  </si>
  <si>
    <t>Evidence factor</t>
  </si>
  <si>
    <t>Source reliability</t>
  </si>
  <si>
    <t>Weight authoritative artefacts and reviewed outcomes above semantic/visual/AI inference.</t>
  </si>
  <si>
    <t>Stage 2 evidence hierarchy.</t>
  </si>
  <si>
    <t>Data/Capability</t>
  </si>
  <si>
    <t>CSM-006</t>
  </si>
  <si>
    <t>Outcome quality</t>
  </si>
  <si>
    <t>Verified complete &gt; partial &gt; useful diagnosis &gt; failed without evidence; not assessable has zero negative effect.</t>
  </si>
  <si>
    <t>Outcome over activity.</t>
  </si>
  <si>
    <t>CSM-007</t>
  </si>
  <si>
    <t>Independence</t>
  </si>
  <si>
    <t>Compare guidance required with target role/capability level.</t>
  </si>
  <si>
    <t>Using normal tools/AI is not dependence by itself.</t>
  </si>
  <si>
    <t>CSM-008</t>
  </si>
  <si>
    <t>Task difficulty/complexity</t>
  </si>
  <si>
    <t>Higher-difficulty evidence has more progression value when quality is high.</t>
  </si>
  <si>
    <t>Difficulty cannot magnify poor/invalid evidence.</t>
  </si>
  <si>
    <t>CSM-009</t>
  </si>
  <si>
    <t>Evidence completeness</t>
  </si>
  <si>
    <t>Account for telemetry/adapters, criterion evidence and contradictions.</t>
  </si>
  <si>
    <t>Low coverage caps confidence and blocks strong negative states.</t>
  </si>
  <si>
    <t>CSM-010</t>
  </si>
  <si>
    <t>Recency</t>
  </si>
  <si>
    <t>Downweight stale evidence according to capability volatility.</t>
  </si>
  <si>
    <t>Technology-specific thresholds; stable interpersonal/process skills may decay slower.</t>
  </si>
  <si>
    <t>CSM-011</t>
  </si>
  <si>
    <t>Consistency</t>
  </si>
  <si>
    <t>Require repeated comparable evidence across tasks/contexts for stable state.</t>
  </si>
  <si>
    <t>One task remains emerging evidence.</t>
  </si>
  <si>
    <t>CSM-012</t>
  </si>
  <si>
    <t>Transfer/recovery bonus</t>
  </si>
  <si>
    <t>Recognise successful transfer to a new context and effective error recovery.</t>
  </si>
  <si>
    <t>Bonus cannot overcome missing core execution/quality evidence.</t>
  </si>
  <si>
    <t>CSM-013</t>
  </si>
  <si>
    <t>Strength formula</t>
  </si>
  <si>
    <t>Qualified evidence strength</t>
  </si>
  <si>
    <t>Reliability × outcome × independence × completeness × recency; difficulty and transfer adjust within capped ranges.</t>
  </si>
  <si>
    <t>Multiplicative core prevents one strong factor masking a zero/invalid factor.</t>
  </si>
  <si>
    <t>Python Scoring</t>
  </si>
  <si>
    <t>CSM-014</t>
  </si>
  <si>
    <t>Confidence formula</t>
  </si>
  <si>
    <t>Capability confidence</t>
  </si>
  <si>
    <t>Function of effective evidence count, source diversity, consistency, recency, coverage and reviewer agreement.</t>
  </si>
  <si>
    <t>Confidence is separate from capability level.</t>
  </si>
  <si>
    <t>CSM-015</t>
  </si>
  <si>
    <t>Evidence count rule</t>
  </si>
  <si>
    <t>Effective evidence count</t>
  </si>
  <si>
    <t>Correlated artefacts from the same task count as one evidence episode unless they demonstrate different dimensions.</t>
  </si>
  <si>
    <t>Prevents evidence inflation.</t>
  </si>
  <si>
    <t>CSM-016</t>
  </si>
  <si>
    <t>Positive transition</t>
  </si>
  <si>
    <t>Emerging level evidence</t>
  </si>
  <si>
    <t>One or two qualified positive items can mark emerging/partially demonstrated but not stable level increase.</t>
  </si>
  <si>
    <t>Visible development without overclaiming.</t>
  </si>
  <si>
    <t>CSM-017</t>
  </si>
  <si>
    <t>Stable level increase candidate</t>
  </si>
  <si>
    <t>At least three qualified positive evidence episodes, relevant difficulty, independence compatible with target level, sufficient coverage and no unresolved contradiction.</t>
  </si>
  <si>
    <t>Create review request; do not auto-finalise high-impact change.</t>
  </si>
  <si>
    <t>CSM-018</t>
  </si>
  <si>
    <t>Advanced/mastery increase</t>
  </si>
  <si>
    <t>Require varied contexts, complex outcomes, organisational impact, transfer and mentoring/standard-setting evidence.</t>
  </si>
  <si>
    <t>Title or tenure alone cannot establish advanced/mastery.</t>
  </si>
  <si>
    <t>CSM-019</t>
  </si>
  <si>
    <t>Negative transition</t>
  </si>
  <si>
    <t>Repeated comparable misses after adequate context/support, no external blockers, clear criterion evidence and human review.</t>
  </si>
  <si>
    <t>Trigger support/training first.</t>
  </si>
  <si>
    <t>CSM-020</t>
  </si>
  <si>
    <t>Below required level</t>
  </si>
  <si>
    <t>Role requirement gap is reviewed and confirmed; capability state remains time-bound and challengeable.</t>
  </si>
  <si>
    <t>Not equivalent to misconduct or dishonesty.</t>
  </si>
  <si>
    <t>HR/Capability Review</t>
  </si>
  <si>
    <t>CSM-021</t>
  </si>
  <si>
    <t>Contradiction rule</t>
  </si>
  <si>
    <t>Mixed/contradictory evidence</t>
  </si>
  <si>
    <t>Open review; preserve context differences; avoid averaging unrelated or incomparable evidence.</t>
  </si>
  <si>
    <t>May produce Context Insufficient or Requires Reassessment.</t>
  </si>
  <si>
    <t>CSM-022</t>
  </si>
  <si>
    <t>Blocker rule</t>
  </si>
  <si>
    <t>External blocker exclusion</t>
  </si>
  <si>
    <t>Evidence affected by requirement/access/environment/dependency blocker cannot reduce capability.</t>
  </si>
  <si>
    <t>Can still demonstrate communication/escalation capability separately.</t>
  </si>
  <si>
    <t>CSM-023</t>
  </si>
  <si>
    <t>Accommodation rule</t>
  </si>
  <si>
    <t>Alternate workflow neutrality</t>
  </si>
  <si>
    <t>Do not compare input speed, key volume or timing where accommodation/alternate method exists.</t>
  </si>
  <si>
    <t>Judge agreed outcome, quality and autonomy.</t>
  </si>
  <si>
    <t>CSM-024</t>
  </si>
  <si>
    <t>AI-use rule</t>
  </si>
  <si>
    <t>AI tool use neutrality</t>
  </si>
  <si>
    <t>AI generation does not reduce capability; evaluate task decomposition, review, rejection, verification and judgement.</t>
  </si>
  <si>
    <t>Manual typing is not the benchmark.</t>
  </si>
  <si>
    <t>CSM-025</t>
  </si>
  <si>
    <t>Recency class</t>
  </si>
  <si>
    <t>Within capability-specific review period and tool/version still relevant.</t>
  </si>
  <si>
    <t>Full weight.</t>
  </si>
  <si>
    <t>CSM-026</t>
  </si>
  <si>
    <t>Aging</t>
  </si>
  <si>
    <t>Past preferred period but still relevant.</t>
  </si>
  <si>
    <t>May require fresh evidence before role-critical decision.</t>
  </si>
  <si>
    <t>CSM-027</t>
  </si>
  <si>
    <t>Technology/tool or context materially changed or evidence is old.</t>
  </si>
  <si>
    <t>State becomes Requires Reassessment if critical.</t>
  </si>
  <si>
    <t>CSM-028</t>
  </si>
  <si>
    <t>Expired</t>
  </si>
  <si>
    <t>Evidence no longer supports current capability conclusion.</t>
  </si>
  <si>
    <t>Retain lineage according to policy; do not use for current level.</t>
  </si>
  <si>
    <t>CSM-029</t>
  </si>
  <si>
    <t>State rule</t>
  </si>
  <si>
    <t>Critical capability floor</t>
  </si>
  <si>
    <t>Role readiness cannot be Ready when a critical capability is below required level or lacks sufficient evidence.</t>
  </si>
  <si>
    <t>Readiness percent cannot hide critical gap.</t>
  </si>
  <si>
    <t>Role Readiness</t>
  </si>
  <si>
    <t>CSM-030</t>
  </si>
  <si>
    <t>Confidence floor</t>
  </si>
  <si>
    <t>Stable capability level requires minimum calibrated confidence and reviewer status appropriate to impact.</t>
  </si>
  <si>
    <t>Low-confidence state remains provisional.</t>
  </si>
  <si>
    <t>CSM-031</t>
  </si>
  <si>
    <t>No automatic employment action</t>
  </si>
  <si>
    <t>Scoring output cannot directly trigger dismissal, discipline, promotion, pay or probation.</t>
  </si>
  <si>
    <t>Meaningful human review and broader evidence required.</t>
  </si>
  <si>
    <t>CSM-032</t>
  </si>
  <si>
    <t>Pilot calibration</t>
  </si>
  <si>
    <t>Tune weights/thresholds using reviewer outcomes, corrections, task diversity and subgroup/coverage analysis.</t>
  </si>
  <si>
    <t>Default weights are hypotheses, not validated psychometrics.</t>
  </si>
  <si>
    <t>Stage 8 — Claim-Evidence Discrepancy Workflow</t>
  </si>
  <si>
    <t>Neutral, evidence-based workflow for reconciling employee claims with observed capability evidence. The workflow does not infer dishonesty.</t>
  </si>
  <si>
    <t>Entry condition</t>
  </si>
  <si>
    <t>Permitted next states</t>
  </si>
  <si>
    <t>Employee/fairness control</t>
  </si>
  <si>
    <t>Required action</t>
  </si>
  <si>
    <t>CDW-001</t>
  </si>
  <si>
    <t>DECLARED</t>
  </si>
  <si>
    <t>Employee/CV/interview claim recorded.</t>
  </si>
  <si>
    <t>Claim creation or import.</t>
  </si>
  <si>
    <t>NOT_YET_OBSERVED / EVIDENCE_SEARCHING</t>
  </si>
  <si>
    <t>Employee can view and correct wording/level.</t>
  </si>
  <si>
    <t>No capability conclusion.</t>
  </si>
  <si>
    <t>CDW-002</t>
  </si>
  <si>
    <t>NOT_YET_OBSERVED</t>
  </si>
  <si>
    <t>No sufficient relevant evidence exists.</t>
  </si>
  <si>
    <t>Claim exists without qualified evidence.</t>
  </si>
  <si>
    <t>EVIDENCE_SEARCHING / ALIGNED / PARTIAL_ALIGNMENT</t>
  </si>
  <si>
    <t>No negative implication.</t>
  </si>
  <si>
    <t>Seek fair opportunities to demonstrate.</t>
  </si>
  <si>
    <t>CDW-003</t>
  </si>
  <si>
    <t>EVIDENCE_SEARCHING</t>
  </si>
  <si>
    <t>System searches reviewed tasks/assessments for relevant evidence.</t>
  </si>
  <si>
    <t>New claim, role assignment or reassessment.</t>
  </si>
  <si>
    <t>ALIGNED / PARTIAL_ALIGNMENT / DISCREPANCY_CANDIDATE / CONTEXT_INSUFFICIENT</t>
  </si>
  <si>
    <t>Search only approved, purpose-compatible evidence.</t>
  </si>
  <si>
    <t>Record search coverage.</t>
  </si>
  <si>
    <t>CDW-004</t>
  </si>
  <si>
    <t>ALIGNED</t>
  </si>
  <si>
    <t>Reviewed evidence supports claim at or near claimed level.</t>
  </si>
  <si>
    <t>Sufficient approved evidence.</t>
  </si>
  <si>
    <t>MONITORING / REASSESSMENT</t>
  </si>
  <si>
    <t>Claim remains separate from capability state.</t>
  </si>
  <si>
    <t>No further action except normal refresh.</t>
  </si>
  <si>
    <t>CDW-005</t>
  </si>
  <si>
    <t>PARTIAL_ALIGNMENT</t>
  </si>
  <si>
    <t>Some dimensions or contexts support the claim; others are unobserved or below claimed level.</t>
  </si>
  <si>
    <t>Mixed evidence without material contradiction.</t>
  </si>
  <si>
    <t>EMPLOYEE_RESPONSE_PENDING / TRAINING_OR_PRACTICE / REASSESSMENT</t>
  </si>
  <si>
    <t>Use developmental language.</t>
  </si>
  <si>
    <t>Clarify scope and evidence gaps.</t>
  </si>
  <si>
    <t>CDW-006</t>
  </si>
  <si>
    <t>DISCREPANCY_CANDIDATE</t>
  </si>
  <si>
    <t>Repeated comparable evidence appears materially below claim and fairness preconditions are met.</t>
  </si>
  <si>
    <t>Eligible negative evidence threshold reached.</t>
  </si>
  <si>
    <t>CONTEXT_REVIEW</t>
  </si>
  <si>
    <t>Do not use terms such as lied or dishonest.</t>
  </si>
  <si>
    <t>Human/context review required.</t>
  </si>
  <si>
    <t>CDW-007</t>
  </si>
  <si>
    <t>Check requirements, access, environment, role exposure, accommodations, support and task comparability.</t>
  </si>
  <si>
    <t>Discrepancy candidate opened.</t>
  </si>
  <si>
    <t>CONTEXT_INSUFFICIENT / EMPLOYEE_RESPONSE_PENDING / DISCREPANCY_REVIEW</t>
  </si>
  <si>
    <t>External blockers can close the candidate.</t>
  </si>
  <si>
    <t>Reviewer records context findings.</t>
  </si>
  <si>
    <t>CDW-008</t>
  </si>
  <si>
    <t>CONTEXT_INSUFFICIENT</t>
  </si>
  <si>
    <t>Evidence cannot fairly determine alignment.</t>
  </si>
  <si>
    <t>Coverage gaps, blockers, unclear requirements or incomparable tasks.</t>
  </si>
  <si>
    <t>EVIDENCE_SEARCHING / REASSESSMENT / CLOSED</t>
  </si>
  <si>
    <t>No negative role/capability inference.</t>
  </si>
  <si>
    <t>Create better assessment opportunity.</t>
  </si>
  <si>
    <t>CDW-009</t>
  </si>
  <si>
    <t>EMPLOYEE_RESPONSE_PENDING</t>
  </si>
  <si>
    <t>Employee receives evidence summary and can explain or correct.</t>
  </si>
  <si>
    <t>Material partial/discrepancy finding.</t>
  </si>
  <si>
    <t>DISCREPANCY_REVIEW / DISPUTED / CONTEXT_INSUFFICIENT</t>
  </si>
  <si>
    <t>Reasonable response period and evidence access.</t>
  </si>
  <si>
    <t>Response shown to reviewer.</t>
  </si>
  <si>
    <t>CDW-010</t>
  </si>
  <si>
    <t>DISCREPANCY_REVIEW</t>
  </si>
  <si>
    <t>Qualified reviewer evaluates claim, evidence, context and employee response.</t>
  </si>
  <si>
    <t>Response received/expired per policy.</t>
  </si>
  <si>
    <t>RESOLVED_ALIGNED / RESOLVED_GAP / TRAINING_OR_PRACTICE / REASSESSMENT / DISPUTED</t>
  </si>
  <si>
    <t>Reviewer can reject AI recommendation.</t>
  </si>
  <si>
    <t>CDW-011</t>
  </si>
  <si>
    <t>TRAINING_OR_PRACTICE</t>
  </si>
  <si>
    <t>Developmental support or practice opportunity assigned.</t>
  </si>
  <si>
    <t>Review identifies learnable gap or insufficient exposure.</t>
  </si>
  <si>
    <t>REASSESSMENT / CLOSED</t>
  </si>
  <si>
    <t>Training is not punishment and completion is not proof.</t>
  </si>
  <si>
    <t>Employee agrees learning plan where possible.</t>
  </si>
  <si>
    <t>CDW-012</t>
  </si>
  <si>
    <t>REASSESSMENT</t>
  </si>
  <si>
    <t>New representative assessment or live task evidence is scheduled.</t>
  </si>
  <si>
    <t>Training complete, evidence stale or context insufficient.</t>
  </si>
  <si>
    <t>ALIGNED / PARTIAL_ALIGNMENT / DISCREPANCY_CANDIDATE / RESOLVED_GAP</t>
  </si>
  <si>
    <t>Assessment must be role-relevant and accessible.</t>
  </si>
  <si>
    <t>New evidence versioned.</t>
  </si>
  <si>
    <t>CDW-013</t>
  </si>
  <si>
    <t>RESOLVED_ALIGNED</t>
  </si>
  <si>
    <t>Claim is supported or appropriately narrowed/clarified.</t>
  </si>
  <si>
    <t>Review/reassessment supports alignment.</t>
  </si>
  <si>
    <t>MONITORING / CLOSED</t>
  </si>
  <si>
    <t>Employee sees resolution.</t>
  </si>
  <si>
    <t>Capability state updates separately.</t>
  </si>
  <si>
    <t>CDW-014</t>
  </si>
  <si>
    <t>RESOLVED_GAP</t>
  </si>
  <si>
    <t>Reviewed evidence confirms a developmental gap relative to claim or role expectation.</t>
  </si>
  <si>
    <t>Human review confirms eligible evidence.</t>
  </si>
  <si>
    <t>TRAINING_OR_PRACTICE / ROLE_IMPACT_REVIEW / CLOSED</t>
  </si>
  <si>
    <t>Not proof of dishonesty.</t>
  </si>
  <si>
    <t>Role impact requires separate HR process.</t>
  </si>
  <si>
    <t>CDW-015</t>
  </si>
  <si>
    <t>ROLE_IMPACT_REVIEW</t>
  </si>
  <si>
    <t>Authorised HR/manager review considers broader role support or reassignment implications.</t>
  </si>
  <si>
    <t>Confirmed critical gap and policy threshold.</t>
  </si>
  <si>
    <t>CLOSED / APPEAL</t>
  </si>
  <si>
    <t>No solely automated decision; broader evidence required.</t>
  </si>
  <si>
    <t>Meaningful human decision.</t>
  </si>
  <si>
    <t>CDW-016</t>
  </si>
  <si>
    <t>DISPUTED</t>
  </si>
  <si>
    <t>Employee formally challenges discrepancy or review.</t>
  </si>
  <si>
    <t>Employee dispute.</t>
  </si>
  <si>
    <t>APPEAL / REASSESSMENT / CONTEXT_INSUFFICIENT</t>
  </si>
  <si>
    <t>Material use suspended or marked disputed.</t>
  </si>
  <si>
    <t>Independent reviewer where appropriate.</t>
  </si>
  <si>
    <t>CDW-017</t>
  </si>
  <si>
    <t>APPEAL</t>
  </si>
  <si>
    <t>Second-level review of process/evidence/decision.</t>
  </si>
  <si>
    <t>Appeal accepted.</t>
  </si>
  <si>
    <t>RESOLVED_ALIGNED / RESOLVED_GAP / CONTEXT_INSUFFICIENT / CLOSED</t>
  </si>
  <si>
    <t>Reviewer independence and rationale required.</t>
  </si>
  <si>
    <t>Outcome and changes audited.</t>
  </si>
  <si>
    <t>CDW-018</t>
  </si>
  <si>
    <t>CLOSED</t>
  </si>
  <si>
    <t>Workflow closed with reason and next review date.</t>
  </si>
  <si>
    <t>Resolved or no further purpose.</t>
  </si>
  <si>
    <t>Reopen only with new evidence or review trigger.</t>
  </si>
  <si>
    <t>Retention/deletion policy applies.</t>
  </si>
  <si>
    <t>Employee sees closure reason.</t>
  </si>
  <si>
    <t>Stage 8 — Baseline Assessment Model</t>
  </si>
  <si>
    <t>Structured onboarding and reassessment model combining self-assessment, knowledge diagnostics, representative tasks, supervised live work, AI-agent supervision, reviewer calibration and employee review.</t>
  </si>
  <si>
    <t>Assessment component</t>
  </si>
  <si>
    <t>Inputs / method</t>
  </si>
  <si>
    <t>Fairness / governance rule</t>
  </si>
  <si>
    <t>BAM-001</t>
  </si>
  <si>
    <t>Assessment purpose</t>
  </si>
  <si>
    <t>Create an initial, provisional and evidence-backed capability profile for a specific RoleVersion.</t>
  </si>
  <si>
    <t>Onboarding, role change or reassessment trigger.</t>
  </si>
  <si>
    <t>Baseline plan approved.</t>
  </si>
  <si>
    <t>Assessment must not become a permanent label.</t>
  </si>
  <si>
    <t>BAM-002</t>
  </si>
  <si>
    <t>Role/claim intake</t>
  </si>
  <si>
    <t>Load approved role contract, required capabilities, criticality and employee claims/goals.</t>
  </si>
  <si>
    <t>RoleVersion + EmployeeClaim.</t>
  </si>
  <si>
    <t>Assessment scope and gaps-to-observe.</t>
  </si>
  <si>
    <t>Claims guide evidence collection; they are not scored as proof.</t>
  </si>
  <si>
    <t>BAM-003</t>
  </si>
  <si>
    <t>Employee briefing</t>
  </si>
  <si>
    <t>Explain purpose, methods, data/evidence used, review, correction and limits.</t>
  </si>
  <si>
    <t>Assessment scope.</t>
  </si>
  <si>
    <t>Employee acknowledgement/queries.</t>
  </si>
  <si>
    <t>Participation and accessibility arrangements recorded.</t>
  </si>
  <si>
    <t>BAM-004</t>
  </si>
  <si>
    <t>Self-assessment</t>
  </si>
  <si>
    <t>Employee rates confidence and provides examples/limitations.</t>
  </si>
  <si>
    <t>Structured role-specific questionnaire.</t>
  </si>
  <si>
    <t>Self-assessment evidence/context.</t>
  </si>
  <si>
    <t>Employee/Capability</t>
  </si>
  <si>
    <t>Used for planning and reflection, not as verified level.</t>
  </si>
  <si>
    <t>BAM-005</t>
  </si>
  <si>
    <t>Knowledge diagnostic</t>
  </si>
  <si>
    <t>Assess relevant concepts, risks and decision reasoning.</t>
  </si>
  <si>
    <t>Scenario questions, explanation tasks or knowledge checks.</t>
  </si>
  <si>
    <t>Knowledge-dimension evidence candidate.</t>
  </si>
  <si>
    <t>Domain Expert/L&amp;D</t>
  </si>
  <si>
    <t>Avoid trivia-only tests; accessibility and language accommodations.</t>
  </si>
  <si>
    <t>BAM-006</t>
  </si>
  <si>
    <t>Representative simulation</t>
  </si>
  <si>
    <t>Perform bounded tasks representing routine role work.</t>
  </si>
  <si>
    <t>Stage 2 TaskContract templates in sandbox.</t>
  </si>
  <si>
    <t>Execution/autonomy/quality evidence.</t>
  </si>
  <si>
    <t>Domain Reviewer/QA</t>
  </si>
  <si>
    <t>Sandbox tasks cannot alone prove live-work consistency.</t>
  </si>
  <si>
    <t>BAM-007</t>
  </si>
  <si>
    <t>Complexity/stretch simulation</t>
  </si>
  <si>
    <t>Optional task above routine level to identify emerging advanced capability.</t>
  </si>
  <si>
    <t>High-difficulty scenario.</t>
  </si>
  <si>
    <t>Complexity/recovery evidence candidate.</t>
  </si>
  <si>
    <t>Failure cannot reduce role baseline below evidence from standard tasks.</t>
  </si>
  <si>
    <t>BAM-008</t>
  </si>
  <si>
    <t>Supervised live task</t>
  </si>
  <si>
    <t>Observe one or more real tasks with approved Task Execution Contracts.</t>
  </si>
  <si>
    <t>Assigned task and monitoring policy.</t>
  </si>
  <si>
    <t>Live capability evidence candidate.</t>
  </si>
  <si>
    <t>Manager/Reviewer</t>
  </si>
  <si>
    <t>No adverse action from one live task; blockers excluded.</t>
  </si>
  <si>
    <t>BAM-009</t>
  </si>
  <si>
    <t>AI-agent supervision assessment</t>
  </si>
  <si>
    <t>Evaluate task decomposition, prompt boundaries, permission decisions, review, rejection and verification.</t>
  </si>
  <si>
    <t>Codex/Claude/agent task.</t>
  </si>
  <si>
    <t>AI-supervision dimension evidence.</t>
  </si>
  <si>
    <t>AI/Domain Reviewer</t>
  </si>
  <si>
    <t>Do not reward prompt volume or penalise legitimate agent use.</t>
  </si>
  <si>
    <t>BAM-010</t>
  </si>
  <si>
    <t>Tool/environment assessment</t>
  </si>
  <si>
    <t>Record tool familiarity separately from transferable capability.</t>
  </si>
  <si>
    <t>IDE/shell/Git/CI/tool usage.</t>
  </si>
  <si>
    <t>ToolEnvironment profile.</t>
  </si>
  <si>
    <t>Tool gap is not automatically capability gap.</t>
  </si>
  <si>
    <t>BAM-011</t>
  </si>
  <si>
    <t>Evidence qualification</t>
  </si>
  <si>
    <t>Convert reviewed assessment outputs into capability evidence with difficulty, quality, independence and context.</t>
  </si>
  <si>
    <t>Assessment tasks/reviews.</t>
  </si>
  <si>
    <t>CapabilityEvidence candidates.</t>
  </si>
  <si>
    <t>Only approved evidence affects stable state.</t>
  </si>
  <si>
    <t>BAM-012</t>
  </si>
  <si>
    <t>Reviewer calibration</t>
  </si>
  <si>
    <t>Two reviewers or benchmark cases align scoring for material capabilities.</t>
  </si>
  <si>
    <t>Rubrics and sample evidence.</t>
  </si>
  <si>
    <t>Calibration record.</t>
  </si>
  <si>
    <t>Assessment Lead/QA</t>
  </si>
  <si>
    <t>Measure disagreement and reconcile before high-impact use.</t>
  </si>
  <si>
    <t>BAM-013</t>
  </si>
  <si>
    <t>Initial capability state</t>
  </si>
  <si>
    <t>Create provisional PersonCapabilityState per capability.</t>
  </si>
  <si>
    <t>Approved baseline evidence.</t>
  </si>
  <si>
    <t>Initial states with confidence/freshness.</t>
  </si>
  <si>
    <t>Statuses may be Unverified, Partial or Demonstrated; not permanent.</t>
  </si>
  <si>
    <t>BAM-014</t>
  </si>
  <si>
    <t>Open only neutral alignment/discrepancy states where evidence supports it.</t>
  </si>
  <si>
    <t>Claims + provisional states.</t>
  </si>
  <si>
    <t>Claim workflow entries.</t>
  </si>
  <si>
    <t>Capability/HR</t>
  </si>
  <si>
    <t>Employee response and review required for material discrepancy.</t>
  </si>
  <si>
    <t>BAM-015</t>
  </si>
  <si>
    <t>Initial role readiness</t>
  </si>
  <si>
    <t>Compare provisional evidence with current role requirements.</t>
  </si>
  <si>
    <t>Role requirements + capability states.</t>
  </si>
  <si>
    <t>Developmental readiness report.</t>
  </si>
  <si>
    <t>Role Readiness Service</t>
  </si>
  <si>
    <t>Critical gaps shown; percentage is explanatory only.</t>
  </si>
  <si>
    <t>BAM-016</t>
  </si>
  <si>
    <t>Learning plan</t>
  </si>
  <si>
    <t>Recommend targeted practice, learning and support based on reviewed gaps.</t>
  </si>
  <si>
    <t>Reviewed capability/gap state.</t>
  </si>
  <si>
    <t>LearningPlan draft.</t>
  </si>
  <si>
    <t>L&amp;D/Growth Coach</t>
  </si>
  <si>
    <t>Employee goals/preferences included.</t>
  </si>
  <si>
    <t>BAM-017</t>
  </si>
  <si>
    <t>Employee review/correction</t>
  </si>
  <si>
    <t>Employee reviews profile, evidence, limitations and learning plan.</t>
  </si>
  <si>
    <t>Baseline report.</t>
  </si>
  <si>
    <t>Correction/dispute or acceptance.</t>
  </si>
  <si>
    <t>Governance/Employee</t>
  </si>
  <si>
    <t>Assessment remains disputed where unresolved.</t>
  </si>
  <si>
    <t>BAM-018</t>
  </si>
  <si>
    <t>Expiry/reassessment</t>
  </si>
  <si>
    <t>Assign evidence freshness and reassessment date.</t>
  </si>
  <si>
    <t>Capability volatility, role criticality and confidence.</t>
  </si>
  <si>
    <t>Review schedule.</t>
  </si>
  <si>
    <t>Baseline expires/downweights without later applied evidence.</t>
  </si>
  <si>
    <t>Stage 8 — Role Readiness Model</t>
  </si>
  <si>
    <t>Evidence-backed comparison of a person’s reviewed capability state with a specific RoleVersion. Critical capability floors, confidence, freshness and support requirements prevent a misleading single score.</t>
  </si>
  <si>
    <t>Dimension / status</t>
  </si>
  <si>
    <t>Inputs / logic</t>
  </si>
  <si>
    <t>Use / guardrail</t>
  </si>
  <si>
    <t>RRM-001</t>
  </si>
  <si>
    <t>Role version</t>
  </si>
  <si>
    <t>Readiness is calculated against one approved RoleVersion and effective date.</t>
  </si>
  <si>
    <t>RoleVersion ID/version/effective date.</t>
  </si>
  <si>
    <t>Prevents ambiguous or moving requirements.</t>
  </si>
  <si>
    <t>RRM-002</t>
  </si>
  <si>
    <t>Each capability has required level, criticality, autonomy and evidence minimum.</t>
  </si>
  <si>
    <t>RoleCapabilityRequirement.</t>
  </si>
  <si>
    <t>Core comparison dimensions.</t>
  </si>
  <si>
    <t>RRM-003</t>
  </si>
  <si>
    <t>Capability coverage</t>
  </si>
  <si>
    <t>Share of required capabilities with sufficient current evidence.</t>
  </si>
  <si>
    <t>Count/weight of evidenced requirements.</t>
  </si>
  <si>
    <t>Coverage is not level attainment.</t>
  </si>
  <si>
    <t>RRM-004</t>
  </si>
  <si>
    <t>Level attainment</t>
  </si>
  <si>
    <t>Compare reviewed current level to required level per capability.</t>
  </si>
  <si>
    <t>PersonCapabilityState vs requirement.</t>
  </si>
  <si>
    <t>Shows met/above/developing/below/unknown.</t>
  </si>
  <si>
    <t>RRM-005</t>
  </si>
  <si>
    <t>Confidence</t>
  </si>
  <si>
    <t>Readiness uses capability confidence and review status.</t>
  </si>
  <si>
    <t>Evidence confidence and reviewer state.</t>
  </si>
  <si>
    <t>Low confidence can cap readiness.</t>
  </si>
  <si>
    <t>RRM-006</t>
  </si>
  <si>
    <t>Freshness</t>
  </si>
  <si>
    <t>Critical evidence must be current for capability/tool volatility.</t>
  </si>
  <si>
    <t>Recency/expiry classes.</t>
  </si>
  <si>
    <t>Stale evidence creates reassessment need.</t>
  </si>
  <si>
    <t>RRM-007</t>
  </si>
  <si>
    <t>A critical requirement below level or insufficiently evidenced prevents READY status.</t>
  </si>
  <si>
    <t>Criticality + state.</t>
  </si>
  <si>
    <t>Percentage cannot hide critical gap.</t>
  </si>
  <si>
    <t>RRM-008</t>
  </si>
  <si>
    <t>Autonomy fit</t>
  </si>
  <si>
    <t>Current independence/guidance pattern must meet role expectation.</t>
  </si>
  <si>
    <t>Capability evidence autonomy vector.</t>
  </si>
  <si>
    <t>Support needs shown separately.</t>
  </si>
  <si>
    <t>RRM-009</t>
  </si>
  <si>
    <t>Readiness requires repeated performance for critical role work.</t>
  </si>
  <si>
    <t>Comparable evidence groups.</t>
  </si>
  <si>
    <t>One task cannot establish readiness.</t>
  </si>
  <si>
    <t>RRM-010</t>
  </si>
  <si>
    <t>Transfer breadth</t>
  </si>
  <si>
    <t>Advanced roles require evidence across varied projects/tools/contexts.</t>
  </si>
  <si>
    <t>Transfer context.</t>
  </si>
  <si>
    <t>Prevents narrow one-environment overclaim.</t>
  </si>
  <si>
    <t>RRM-011</t>
  </si>
  <si>
    <t>Quality/verification</t>
  </si>
  <si>
    <t>Critical quality gates and review discipline must be demonstrated.</t>
  </si>
  <si>
    <t>Task quality evidence.</t>
  </si>
  <si>
    <t>Output volume cannot substitute.</t>
  </si>
  <si>
    <t>RRM-012</t>
  </si>
  <si>
    <t>Blocker exclusion</t>
  </si>
  <si>
    <t>External blockers and incomplete contracts do not lower readiness.</t>
  </si>
  <si>
    <t>Stage 7 blocker/context data.</t>
  </si>
  <si>
    <t>Fairness control.</t>
  </si>
  <si>
    <t>RRM-013</t>
  </si>
  <si>
    <t>Readiness status</t>
  </si>
  <si>
    <t>Too little or low-quality evidence to compare fairly.</t>
  </si>
  <si>
    <t>No negative conclusion; gather evidence.</t>
  </si>
  <si>
    <t>RRM-014</t>
  </si>
  <si>
    <t>DEVELOPING</t>
  </si>
  <si>
    <t>Some requirements met; material development remains.</t>
  </si>
  <si>
    <t>Create learning/support plan.</t>
  </si>
  <si>
    <t>RRM-015</t>
  </si>
  <si>
    <t>NEAR_READY</t>
  </si>
  <si>
    <t>Most requirements met; limited non-critical or confidence gaps remain.</t>
  </si>
  <si>
    <t>Targeted practice/reassessment.</t>
  </si>
  <si>
    <t>RRM-016</t>
  </si>
  <si>
    <t>READY_WITH_SUPPORT</t>
  </si>
  <si>
    <t>Meets core requirements with defined temporary support/mentoring.</t>
  </si>
  <si>
    <t>Support conditions visible and reviewed.</t>
  </si>
  <si>
    <t>RRM-017</t>
  </si>
  <si>
    <t>READY</t>
  </si>
  <si>
    <t>All critical requirements and evidence thresholds met at expected autonomy.</t>
  </si>
  <si>
    <t>Requires appropriate review for high-impact use.</t>
  </si>
  <si>
    <t>RRM-018</t>
  </si>
  <si>
    <t>EXCEEDS_CURRENT_ROLE</t>
  </si>
  <si>
    <t>Repeated evidence exceeds role requirements in relevant dimensions.</t>
  </si>
  <si>
    <t>Development/career discussion; not automatic promotion.</t>
  </si>
  <si>
    <t>RRM-019</t>
  </si>
  <si>
    <t>UNDER_REVIEW</t>
  </si>
  <si>
    <t>Material contradiction, claim discrepancy or reviewer process open.</t>
  </si>
  <si>
    <t>Do not finalise role-impact decision.</t>
  </si>
  <si>
    <t>RRM-020</t>
  </si>
  <si>
    <t>Employee has challenged material readiness finding.</t>
  </si>
  <si>
    <t>Display dispute and suspend high-impact use per policy.</t>
  </si>
  <si>
    <t>RRM-021</t>
  </si>
  <si>
    <t>Readiness percentage</t>
  </si>
  <si>
    <t>Optional explanatory coverage indicator, not a decision score.</t>
  </si>
  <si>
    <t>Weighted requirement coverage with critical-floor rule.</t>
  </si>
  <si>
    <t>Must show missing evidence and capability detail.</t>
  </si>
  <si>
    <t>RRM-022</t>
  </si>
  <si>
    <t>Target role path</t>
  </si>
  <si>
    <t>Show gap-to-target by capability, evidence and practice requirement.</t>
  </si>
  <si>
    <t>Current vs target RoleVersion.</t>
  </si>
  <si>
    <t>Employee development roadmap.</t>
  </si>
  <si>
    <t>RRM-023</t>
  </si>
  <si>
    <t>Review cadence</t>
  </si>
  <si>
    <t>Recalculate on approved evidence, role version change, expiry or correction—not continuously from raw activity.</t>
  </si>
  <si>
    <t>Domain events.</t>
  </si>
  <si>
    <t>Stable and auditable updates.</t>
  </si>
  <si>
    <t>RRM-024</t>
  </si>
  <si>
    <t>Role readiness is advisory/developmental unless a separate authorised HR process uses it with human review and broader evidence.</t>
  </si>
  <si>
    <t>Policy and review decision.</t>
  </si>
  <si>
    <t>No automatic employment action.</t>
  </si>
  <si>
    <t>Stage 8 — Capability Review and Audit</t>
  </si>
  <si>
    <t>Meaningful human review, employee correction, state versioning, audit, retention and quality controls for capability and role-readiness conclusions.</t>
  </si>
  <si>
    <t>Guardrail / purpose</t>
  </si>
  <si>
    <t>CRA-001</t>
  </si>
  <si>
    <t>Evidence package</t>
  </si>
  <si>
    <t>Material capability update includes capability/role/task versions, evidence refs, score vector, confidence, gaps, contradictions and employee response.</t>
  </si>
  <si>
    <t>Capability Domain + Evidence APIs</t>
  </si>
  <si>
    <t>Reviewer can inspect source and limitations.</t>
  </si>
  <si>
    <t>CRA-002</t>
  </si>
  <si>
    <t>Employee can see claims, capability states, readiness, evidence summaries and review status.</t>
  </si>
  <si>
    <t>Employee portal + Access Broker</t>
  </si>
  <si>
    <t>Raw evidence remains policy-filtered.</t>
  </si>
  <si>
    <t>CRA-003</t>
  </si>
  <si>
    <t>Employee can correct claim wording, task/context, evidence mapping or factual error.</t>
  </si>
  <si>
    <t>Original and corrected versions preserved.</t>
  </si>
  <si>
    <t>CRA-004</t>
  </si>
  <si>
    <t>Employee can challenge capability, gap or readiness conclusion.</t>
  </si>
  <si>
    <t>High-impact use suspended/marked disputed until review.</t>
  </si>
  <si>
    <t>CRA-005</t>
  </si>
  <si>
    <t>Reviewer qualification</t>
  </si>
  <si>
    <t>Reviewer must have domain competence, authority, training and no material conflict.</t>
  </si>
  <si>
    <t>Organisation/role policy</t>
  </si>
  <si>
    <t>Reviewer assignment audited.</t>
  </si>
  <si>
    <t>CRA-006</t>
  </si>
  <si>
    <t>Independent review</t>
  </si>
  <si>
    <t>Appeal or serious discrepancy may require a different reviewer.</t>
  </si>
  <si>
    <t>Workflow routing</t>
  </si>
  <si>
    <t>Reduces confirmation bias.</t>
  </si>
  <si>
    <t>CRA-007</t>
  </si>
  <si>
    <t>Review decisions</t>
  </si>
  <si>
    <t>Approve, modify, reject, request evidence, mark context insufficient, assign reassessment or open role-impact review.</t>
  </si>
  <si>
    <t>Rationale and evidence refs required.</t>
  </si>
  <si>
    <t>CRA-008</t>
  </si>
  <si>
    <t>State versioning</t>
  </si>
  <si>
    <t>Every PersonCapabilityState and RoleReadiness update creates a version.</t>
  </si>
  <si>
    <t>Java aggregate/version tables</t>
  </si>
  <si>
    <t>Historical state remains reproducible.</t>
  </si>
  <si>
    <t>CRA-009</t>
  </si>
  <si>
    <t>Model/rule lineage</t>
  </si>
  <si>
    <t>Record scoring model, weights, threshold, mapping framework and code version.</t>
  </si>
  <si>
    <t>Audit lineage</t>
  </si>
  <si>
    <t>Supports regression and challenge.</t>
  </si>
  <si>
    <t>CRA-010</t>
  </si>
  <si>
    <t>Framework mapping lineage</t>
  </si>
  <si>
    <t>Record SFIA/NICE/ESCO/O*NET version and mapping confidence.</t>
  </si>
  <si>
    <t>Capability mapping table</t>
  </si>
  <si>
    <t>External mapping changes do not silently rewrite internal state.</t>
  </si>
  <si>
    <t>CRA-011</t>
  </si>
  <si>
    <t>Evidence expiry audit</t>
  </si>
  <si>
    <t>Record why evidence became aging/stale/expired and resulting state effect.</t>
  </si>
  <si>
    <t>Reassessment monitor</t>
  </si>
  <si>
    <t>Employee sees reassessment reason.</t>
  </si>
  <si>
    <t>CRA-012</t>
  </si>
  <si>
    <t>Claim discrepancy audit</t>
  </si>
  <si>
    <t>Record neutral workflow transitions, evidence and employee response.</t>
  </si>
  <si>
    <t>No dishonesty label without separate process.</t>
  </si>
  <si>
    <t>CRA-013</t>
  </si>
  <si>
    <t>Role-impact separation</t>
  </si>
  <si>
    <t>Capability review and HR employment decision remain separate workflows and audit objects.</t>
  </si>
  <si>
    <t>Workflow/policy</t>
  </si>
  <si>
    <t>Capability reviewer cannot make unauthorised employment decision.</t>
  </si>
  <si>
    <t>CRA-014</t>
  </si>
  <si>
    <t>Access logging</t>
  </si>
  <si>
    <t>Every capability/readiness evidence access, export and reviewer action is audited.</t>
  </si>
  <si>
    <t>HumanOS Audit</t>
  </si>
  <si>
    <t>Purpose, scope and reason code required.</t>
  </si>
  <si>
    <t>CRA-015</t>
  </si>
  <si>
    <t>Capability evidence/state retained only while relevant to employment/development and review obligations.</t>
  </si>
  <si>
    <t>Retention policy</t>
  </si>
  <si>
    <t>Raw evidence and capability records have different TTLs.</t>
  </si>
  <si>
    <t>CRA-016</t>
  </si>
  <si>
    <t>Deletion/correction propagation</t>
  </si>
  <si>
    <t>Approved corrections or deletion requests update read models/reports while preserving lawful audit lineage.</t>
  </si>
  <si>
    <t>Stage 4 retention/correction</t>
  </si>
  <si>
    <t>No ghost states in analytics.</t>
  </si>
  <si>
    <t>CRA-017</t>
  </si>
  <si>
    <t>Quality metrics</t>
  </si>
  <si>
    <t>Track reviewer agreement, overturn rate, dispute rate, stale evidence, calibration and subgroup/coverage differences.</t>
  </si>
  <si>
    <t>Analytics</t>
  </si>
  <si>
    <t>Metrics improve system, not rank employees.</t>
  </si>
  <si>
    <t>CRA-018</t>
  </si>
  <si>
    <t>Periodic governance review</t>
  </si>
  <si>
    <t>DPO/HR/Product/AI Governance review thresholds, fairness, retention and use cases.</t>
  </si>
  <si>
    <t>Quarterly/defined cadence</t>
  </si>
  <si>
    <t>Material changes require new policy/gate review.</t>
  </si>
  <si>
    <t>Stage 9 — Growth Coach Architecture</t>
  </si>
  <si>
    <t>Policy-controlled architecture for evidence-linked private coaching, learning plans, practice, mentor escalation, feedback and effectiveness evaluation.</t>
  </si>
  <si>
    <t>S9-ARC-001</t>
  </si>
  <si>
    <t>Coaching Policy Service</t>
  </si>
  <si>
    <t>Define allowed interventions by task, risk, jurisdiction, employee preference, role and evidence confidence.</t>
  </si>
  <si>
    <t>Java/Spring Boot + HumanOS Policy Service</t>
  </si>
  <si>
    <t>PostgreSQL/policy bundles</t>
  </si>
  <si>
    <t>Capability/Task state, employee preferences, DPO/HR rules</t>
  </si>
  <si>
    <t>coaching.policy.versioned.v1</t>
  </si>
  <si>
    <t>No coaching outside approved purpose or employee-visible policy.</t>
  </si>
  <si>
    <t>S9-ARC-002</t>
  </si>
  <si>
    <t>Employee Coaching Preferences</t>
  </si>
  <si>
    <t>Store channel, language, accessibility, focus windows, interruption tolerance, snooze and mentor preferences.</t>
  </si>
  <si>
    <t>Employee portal; HR accommodations through restricted flags</t>
  </si>
  <si>
    <t>coaching.preference.updated.v1</t>
  </si>
  <si>
    <t>Employee preference does not expose medical/accommodation detail to model.</t>
  </si>
  <si>
    <t>S9-ARC-003</t>
  </si>
  <si>
    <t>Context Assembler</t>
  </si>
  <si>
    <t>Build minimised coaching context from active task, criterion gaps, blockers, capability state and recent interventions.</t>
  </si>
  <si>
    <t>Java orchestration</t>
  </si>
  <si>
    <t>Transient context + references</t>
  </si>
  <si>
    <t>Task Assurance, Capability Domain, Evidence Access Broker</t>
  </si>
  <si>
    <t>coach.context.prepared.v1</t>
  </si>
  <si>
    <t>Uses summaries/evidence refs, not unrestricted raw screen/text.</t>
  </si>
  <si>
    <t>S9-ARC-004</t>
  </si>
  <si>
    <t>Intervention Trigger Engine</t>
  </si>
  <si>
    <t>Detect deterministic and AI-assisted coaching opportunities.</t>
  </si>
  <si>
    <t>Java rules + Python recommendations</t>
  </si>
  <si>
    <t>Trigger state</t>
  </si>
  <si>
    <t>Task/quality/blocker/capability events</t>
  </si>
  <si>
    <t>coaching.trigger.detected.v1</t>
  </si>
  <si>
    <t>Trigger does not guarantee delivery; policy and interrupt control decide.</t>
  </si>
  <si>
    <t>S9-ARC-005</t>
  </si>
  <si>
    <t>Intervention Selector</t>
  </si>
  <si>
    <t>Choose Observe, Nudge, Assist, Teach, Escalate, Reflect, Practice or Mentor Handoff.</t>
  </si>
  <si>
    <t>Python recommendation + Java policy decision</t>
  </si>
  <si>
    <t>Intervention candidate</t>
  </si>
  <si>
    <t>Trigger, context, employee preferences, prior effectiveness</t>
  </si>
  <si>
    <t>coaching.intervention.candidate.v1</t>
  </si>
  <si>
    <t>Least intrusive effective mode first.</t>
  </si>
  <si>
    <t>S9-ARC-006</t>
  </si>
  <si>
    <t>Coaching Generator</t>
  </si>
  <si>
    <t>Generate concise, evidence-linked and task-specific guidance.</t>
  </si>
  <si>
    <t>Python via HumanOS Model Gateway</t>
  </si>
  <si>
    <t>Prompt/response/eval refs</t>
  </si>
  <si>
    <t>Approved context, skill/prompt versions</t>
  </si>
  <si>
    <t>coaching.content.generated.v1</t>
  </si>
  <si>
    <t>No punitive or unsupported language; uncertainty stated.</t>
  </si>
  <si>
    <t>S9-ARC-007</t>
  </si>
  <si>
    <t>Safety and Quality Validator</t>
  </si>
  <si>
    <t>Check confidentiality, tone, factual grounding, protected inferences, policy and actionability.</t>
  </si>
  <si>
    <t>Python/Java validators</t>
  </si>
  <si>
    <t>Generated coaching and source refs</t>
  </si>
  <si>
    <t>coaching.content.validated/rejected.v1</t>
  </si>
  <si>
    <t>Rejected content is not delivered.</t>
  </si>
  <si>
    <t>S9-ARC-008</t>
  </si>
  <si>
    <t>Interrupt Controller</t>
  </si>
  <si>
    <t>Decide delivery timing using urgency, focus mode, cooldown, active interaction and employee settings.</t>
  </si>
  <si>
    <t>Intervention queue/state</t>
  </si>
  <si>
    <t>Agent/device session, notification service, preferences</t>
  </si>
  <si>
    <t>coaching.delivery.scheduled.v1</t>
  </si>
  <si>
    <t>Avoid interruption during deep work except approved urgent risk.</t>
  </si>
  <si>
    <t>S9-ARC-009</t>
  </si>
  <si>
    <t>Delivery Channels</t>
  </si>
  <si>
    <t>Deliver privately through endpoint assistant, HumanOS inbox, IDE/agent surface or scheduled digest.</t>
  </si>
  <si>
    <t>Notification Service + UI integrations</t>
  </si>
  <si>
    <t>Delivery/receipt state</t>
  </si>
  <si>
    <t>Device agent, web/mobile/IDE integrations</t>
  </si>
  <si>
    <t>coaching.intervention.delivered.v1</t>
  </si>
  <si>
    <t>Private to employee by default.</t>
  </si>
  <si>
    <t>S9-ARC-010</t>
  </si>
  <si>
    <t>Feedback Collector</t>
  </si>
  <si>
    <t>Capture useful/not useful, accepted/rejected, snoozed, incorrect context and free-text feedback.</t>
  </si>
  <si>
    <t>Java APIs/UI</t>
  </si>
  <si>
    <t>Employee interaction</t>
  </si>
  <si>
    <t>coaching.feedback.recorded.v1</t>
  </si>
  <si>
    <t>Feedback cannot be used punitively.</t>
  </si>
  <si>
    <t>S9-ARC-011</t>
  </si>
  <si>
    <t>Effectiveness Evaluator</t>
  </si>
  <si>
    <t>Measure whether intervention improved verification, repeated errors, independent execution or task outcome.</t>
  </si>
  <si>
    <t>Python analytics + Java state</t>
  </si>
  <si>
    <t>Evaluation/read model</t>
  </si>
  <si>
    <t>Later task assessments, feedback and capability evidence</t>
  </si>
  <si>
    <t>coaching.effectiveness.assessed.v1</t>
  </si>
  <si>
    <t>Correlation is not causation; use controlled/longitudinal comparisons.</t>
  </si>
  <si>
    <t>S9-ARC-012</t>
  </si>
  <si>
    <t>Learning Plan Orchestrator</t>
  </si>
  <si>
    <t>Convert reviewed gap into sequenced learning, practice and reassessment plan.</t>
  </si>
  <si>
    <t>Java/Spring + Workflow Runtime</t>
  </si>
  <si>
    <t>Capability gaps, content catalogue, employee goals</t>
  </si>
  <si>
    <t>learning.plan.activated.v1</t>
  </si>
  <si>
    <t>Employee can review/adjust plan where appropriate.</t>
  </si>
  <si>
    <t>S9-ARC-013</t>
  </si>
  <si>
    <t>Learning Content and Skill Catalogue</t>
  </si>
  <si>
    <t>Own internal/external learning artefacts, prerequisites, versions, licences and evidence rules.</t>
  </si>
  <si>
    <t>Java catalogue + object/file service</t>
  </si>
  <si>
    <t>PostgreSQL/object references</t>
  </si>
  <si>
    <t>LMS/content providers, Skill Forge later</t>
  </si>
  <si>
    <t>learning.artefact.versioned.v1</t>
  </si>
  <si>
    <t>Content completion does not change capability state.</t>
  </si>
  <si>
    <t>S9-ARC-014</t>
  </si>
  <si>
    <t>Practice and Reassessment Router</t>
  </si>
  <si>
    <t>Assign guided practice, challenge task or live-work reassessment and link results to capability evidence.</t>
  </si>
  <si>
    <t>Workflow Runtime + Task Service</t>
  </si>
  <si>
    <t>Task/assessment state</t>
  </si>
  <si>
    <t>Task templates, capability state, reviewers</t>
  </si>
  <si>
    <t>learning.practice.assigned/completed.v1</t>
  </si>
  <si>
    <t>Practice remains developmental and role-relevant.</t>
  </si>
  <si>
    <t>S9-ARC-015</t>
  </si>
  <si>
    <t>Mentor/Expert Escalation</t>
  </si>
  <si>
    <t>Route complex, repeated or sensitive issues to qualified human mentor/reviewer.</t>
  </si>
  <si>
    <t>Workflow + Organisation/Directory</t>
  </si>
  <si>
    <t>Escalation state</t>
  </si>
  <si>
    <t>Gap severity, employee request, coach confidence</t>
  </si>
  <si>
    <t>coaching.mentor.handoff.created.v1</t>
  </si>
  <si>
    <t>Human support preferred where AI confidence or context is insufficient.</t>
  </si>
  <si>
    <t>S9-ARC-016</t>
  </si>
  <si>
    <t>Manager/L&amp;D Development Summary</t>
  </si>
  <si>
    <t>Provide reviewed themes, learning progress, applied improvement and support needs.</t>
  </si>
  <si>
    <t>PostgreSQL analytics/read models</t>
  </si>
  <si>
    <t>Capability/learning/review events</t>
  </si>
  <si>
    <t>development.summary.updated.v1</t>
  </si>
  <si>
    <t>No raw private coaching conversations by default.</t>
  </si>
  <si>
    <t>S9-ARC-017</t>
  </si>
  <si>
    <t>Coaching Audit and Versioning</t>
  </si>
  <si>
    <t>Record trigger, evidence refs, policy, prompt/skill/model version, delivery, feedback and outcome.</t>
  </si>
  <si>
    <t>All coaching components</t>
  </si>
  <si>
    <t>Audit records</t>
  </si>
  <si>
    <t>Intervention must be reproducible and challengeable.</t>
  </si>
  <si>
    <t>S9-ARC-018</t>
  </si>
  <si>
    <t>Coach Improvement Feed</t>
  </si>
  <si>
    <t>Send de-identified/generalised intervention outcomes to Stage 11 Skill Forge as candidate observations.</t>
  </si>
  <si>
    <t>Event integration</t>
  </si>
  <si>
    <t>Candidate observation refs</t>
  </si>
  <si>
    <t>Effectiveness evaluator, feedback</t>
  </si>
  <si>
    <t>skill.observation.created.v1</t>
  </si>
  <si>
    <t>No automatic production self-modification; confidential data generalised.</t>
  </si>
  <si>
    <t>Architecture Amendment A-01 — Coaching Route Controls</t>
  </si>
  <si>
    <t>S9-A01-001</t>
  </si>
  <si>
    <t>Coaching AI Execution Policy</t>
  </si>
  <si>
    <t>Select approved local/managed route by coaching privacy, employee preferences, task profile and confidence.</t>
  </si>
  <si>
    <t>Java policy + AI Execution Port</t>
  </si>
  <si>
    <t>Route/policy/intervention lineage</t>
  </si>
  <si>
    <t>Approved coaching context, TaskProfile, fallback policy</t>
  </si>
  <si>
    <t>coaching.ai.route.selected.v1</t>
  </si>
  <si>
    <t>Private local coaching cannot silently move to cloud/provider/region.</t>
  </si>
  <si>
    <t>A-01 routing</t>
  </si>
  <si>
    <t>S9-A01-002</t>
  </si>
  <si>
    <t>Coaching Route Transparency</t>
  </si>
  <si>
    <t>Expose route category, fallback, model/skill version and limitations to employee/reviewer where material.</t>
  </si>
  <si>
    <t>Experience read model</t>
  </si>
  <si>
    <t>Intervention audit/read model</t>
  </si>
  <si>
    <t>AIJobResult and coaching event</t>
  </si>
  <si>
    <t>Employee coaching explanation</t>
  </si>
  <si>
    <t>No personal subscription/quota detail in manager performance reporting.</t>
  </si>
  <si>
    <t>A-01 experience</t>
  </si>
  <si>
    <t>Stage 9 — Coaching Modes and Triggers</t>
  </si>
  <si>
    <t>Eight employee-facing coaching modes and evidence-linked trigger catalogue. Delivery always passes policy, safety and interruption controls.</t>
  </si>
  <si>
    <t>Mode / trigger</t>
  </si>
  <si>
    <t>Trigger / evidence condition</t>
  </si>
  <si>
    <t>Default response</t>
  </si>
  <si>
    <t>Channel / context</t>
  </si>
  <si>
    <t>Employee control / guardrail</t>
  </si>
  <si>
    <t>Escalation / next action</t>
  </si>
  <si>
    <t>CMT-001</t>
  </si>
  <si>
    <t>Mode</t>
  </si>
  <si>
    <t>OBSERVE</t>
  </si>
  <si>
    <t>Analyse and retain no-interruption coaching candidate for later reflection/report.</t>
  </si>
  <si>
    <t>Low-confidence or baseline period; no urgent risk.</t>
  </si>
  <si>
    <t>No immediate message.</t>
  </si>
  <si>
    <t>Background/private timeline.</t>
  </si>
  <si>
    <t>Employee can see later summary and opt for more/less guidance.</t>
  </si>
  <si>
    <t>No escalation.</t>
  </si>
  <si>
    <t>CMT-002</t>
  </si>
  <si>
    <t>NUDGE</t>
  </si>
  <si>
    <t>Short contextual reminder of an omitted or upcoming step.</t>
  </si>
  <si>
    <t>High-confidence low-severity issue such as missing test or task switch.</t>
  </si>
  <si>
    <t>One concise evidence-linked reminder.</t>
  </si>
  <si>
    <t>Endpoint/IDE/HumanOS notification.</t>
  </si>
  <si>
    <t>Snooze, dismiss, reduce frequency.</t>
  </si>
  <si>
    <t>Escalate only after repeated material issue under policy.</t>
  </si>
  <si>
    <t>CMT-003</t>
  </si>
  <si>
    <t>ASSIST</t>
  </si>
  <si>
    <t>Offer a bounded diagnostic or execution plan.</t>
  </si>
  <si>
    <t>Employee request, blocker or repeated unsuccessful attempt.</t>
  </si>
  <si>
    <t>Suggested next steps with rationale and evidence.</t>
  </si>
  <si>
    <t>Private assistant panel.</t>
  </si>
  <si>
    <t>Accept, modify, reject, ask why.</t>
  </si>
  <si>
    <t>Mentor handoff if confidence low or issue complex.</t>
  </si>
  <si>
    <t>CMT-004</t>
  </si>
  <si>
    <t>TEACH</t>
  </si>
  <si>
    <t>Explain a concept and provide a worked example or micro-lesson.</t>
  </si>
  <si>
    <t>Reviewed knowledge/tool gap or explicit learning request.</t>
  </si>
  <si>
    <t>Short lesson plus practice/check.</t>
  </si>
  <si>
    <t>Learning panel/digest.</t>
  </si>
  <si>
    <t>Choose pace, format and accessibility options.</t>
  </si>
  <si>
    <t>Human instructor/mentor for critical topics.</t>
  </si>
  <si>
    <t>CMT-005</t>
  </si>
  <si>
    <t>ESCALATE</t>
  </si>
  <si>
    <t>Recommend or initiate authorised human/technical/manager support.</t>
  </si>
  <si>
    <t>Security risk, blocked access, repeated critical failure, deadline risk or employee request.</t>
  </si>
  <si>
    <t>Clear reason, evidence and recommended owner.</t>
  </si>
  <si>
    <t>Workflow/notification.</t>
  </si>
  <si>
    <t>Employee sees escalation except legally restricted incident path.</t>
  </si>
  <si>
    <t>Team lead/mentor/IT/security as policy permits.</t>
  </si>
  <si>
    <t>CMT-006</t>
  </si>
  <si>
    <t>REFLECT</t>
  </si>
  <si>
    <t>Prompt employee to review approach, decision, result or AI-agent output.</t>
  </si>
  <si>
    <t>After task milestone, rejection, recovery or completed learning.</t>
  </si>
  <si>
    <t>Questions and evidence summary.</t>
  </si>
  <si>
    <t>Private digest/end-of-task.</t>
  </si>
  <si>
    <t>Skip, respond privately, save note.</t>
  </si>
  <si>
    <t>No automatic manager access to reflection content.</t>
  </si>
  <si>
    <t>CMT-007</t>
  </si>
  <si>
    <t>PRACTICE</t>
  </si>
  <si>
    <t>Assign a guided or challenge exercise tied to a reviewed gap.</t>
  </si>
  <si>
    <t>Learning plan milestone or post-lesson application need.</t>
  </si>
  <si>
    <t>Practice task with criteria and evidence requirements.</t>
  </si>
  <si>
    <t>HumanOS Task/Learning.</t>
  </si>
  <si>
    <t>Schedule, request support or alternate format.</t>
  </si>
  <si>
    <t>Reviewer/mentor if repeated difficulty.</t>
  </si>
  <si>
    <t>CMT-008</t>
  </si>
  <si>
    <t>MENTOR_HANDOFF</t>
  </si>
  <si>
    <t>Transfer context to qualified human mentor with employee-aware boundaries.</t>
  </si>
  <si>
    <t>Complex judgement, interpersonal/support need, low AI confidence or employee preference.</t>
  </si>
  <si>
    <t>Evidence summary and agreed goals; no raw private content by default.</t>
  </si>
  <si>
    <t>Workflow/meeting/task.</t>
  </si>
  <si>
    <t>Employee approves non-urgent handoff and information scope.</t>
  </si>
  <si>
    <t>Qualified mentor/domain expert.</t>
  </si>
  <si>
    <t>CMT-009</t>
  </si>
  <si>
    <t>REPEATED_ERROR</t>
  </si>
  <si>
    <t>Same comparable error recurs after appropriate guidance or training.</t>
  </si>
  <si>
    <t>Reviewed task evidence and no external blocker.</t>
  </si>
  <si>
    <t>Assist/Teach/Practice.</t>
  </si>
  <si>
    <t>Capability/task context.</t>
  </si>
  <si>
    <t>Minimum repeated-evidence threshold.</t>
  </si>
  <si>
    <t>CMT-010</t>
  </si>
  <si>
    <t>MISSING_VERIFICATION</t>
  </si>
  <si>
    <t>Work changes exist but required tests/review/security/quality gate is missing.</t>
  </si>
  <si>
    <t>Deterministic Stage 7 criterion/gate state.</t>
  </si>
  <si>
    <t>Nudge/Assist.</t>
  </si>
  <si>
    <t>Task criteria.</t>
  </si>
  <si>
    <t>Do not interrupt while verification process is already running.</t>
  </si>
  <si>
    <t>CMT-011</t>
  </si>
  <si>
    <t>Agent modifies scope or files outside task.</t>
  </si>
  <si>
    <t>Stage 7 quality finding and diff/provenance evidence.</t>
  </si>
  <si>
    <t>Nudge/Assist/Reflect.</t>
  </si>
  <si>
    <t>AI review context.</t>
  </si>
  <si>
    <t>Recognise employee rejection/review as positive behaviour.</t>
  </si>
  <si>
    <t>CMT-012</t>
  </si>
  <si>
    <t>POOR_TASK_DECOMPOSITION</t>
  </si>
  <si>
    <t>Prompt/task plan is too broad, lacks criteria or mixes unrelated objectives.</t>
  </si>
  <si>
    <t>AI-assisted recommendation with task contract evidence.</t>
  </si>
  <si>
    <t>Assist/Teach.</t>
  </si>
  <si>
    <t>Task/agent context.</t>
  </si>
  <si>
    <t>Do not judge prompt wording style; focus on outcome/risk.</t>
  </si>
  <si>
    <t>CMT-013</t>
  </si>
  <si>
    <t>TASK_ALIGNMENT_UNCERTAIN</t>
  </si>
  <si>
    <t>Activity appears outside current task or another assigned task may be active.</t>
  </si>
  <si>
    <t>Stage 7 POSSIBLY_UNRELATED/OTHER_ASSIGNED_TASK with confidence.</t>
  </si>
  <si>
    <t>Nudge/Observe.</t>
  </si>
  <si>
    <t>Task switch prompt.</t>
  </si>
  <si>
    <t>Ask for correction; do not accuse.</t>
  </si>
  <si>
    <t>CMT-014</t>
  </si>
  <si>
    <t>BLOCKER_DETECTED</t>
  </si>
  <si>
    <t>Access, environment, dependency, requirement or knowledge blocker identified.</t>
  </si>
  <si>
    <t>Stage 7 blocker candidate/review.</t>
  </si>
  <si>
    <t>Assist/Escalate/Teach depending type.</t>
  </si>
  <si>
    <t>Blocker evidence.</t>
  </si>
  <si>
    <t>External blocker must not produce employee capability coaching.</t>
  </si>
  <si>
    <t>CMT-015</t>
  </si>
  <si>
    <t>DEADLINE_RISK</t>
  </si>
  <si>
    <t>Critical criteria remain incomplete close to deadline.</t>
  </si>
  <si>
    <t>Task state, deadline and progress.</t>
  </si>
  <si>
    <t>Nudge/Assist/Escalate.</t>
  </si>
  <si>
    <t>Task plan.</t>
  </si>
  <si>
    <t>Avoid constant urgency; account for blocker/manager plan.</t>
  </si>
  <si>
    <t>CMT-016</t>
  </si>
  <si>
    <t>QUALITY_GATE_FAILED</t>
  </si>
  <si>
    <t>Test, security, review or deployment gate fails.</t>
  </si>
  <si>
    <t>Deterministic quality-gate result.</t>
  </si>
  <si>
    <t>Assist/Escalate.</t>
  </si>
  <si>
    <t>Gate evidence.</t>
  </si>
  <si>
    <t>Use secure handling for sensitive findings.</t>
  </si>
  <si>
    <t>CMT-017</t>
  </si>
  <si>
    <t>EMPLOYEE_REQUEST</t>
  </si>
  <si>
    <t>Employee explicitly asks for help, explanation, practice or mentor.</t>
  </si>
  <si>
    <t>User action.</t>
  </si>
  <si>
    <t>Any mode appropriate.</t>
  </si>
  <si>
    <t>Private request.</t>
  </si>
  <si>
    <t>Highest priority except safety/availability constraints.</t>
  </si>
  <si>
    <t>CMT-018</t>
  </si>
  <si>
    <t>LEARNING_MILESTONE</t>
  </si>
  <si>
    <t>Learning content completed or practice/reassessment due.</t>
  </si>
  <si>
    <t>Learning plan state.</t>
  </si>
  <si>
    <t>Reflect/Practice/Teach.</t>
  </si>
  <si>
    <t>Learning context.</t>
  </si>
  <si>
    <t>Completion alone does not praise capability increase.</t>
  </si>
  <si>
    <t>CMT-019</t>
  </si>
  <si>
    <t>SUCCESS_RECOGNITION</t>
  </si>
  <si>
    <t>Evidence shows effective recovery, review, verification, mentoring or improved method.</t>
  </si>
  <si>
    <t>Reviewed positive task/capability evidence.</t>
  </si>
  <si>
    <t>Reflect/Nudge recognition.</t>
  </si>
  <si>
    <t>Evidence summary.</t>
  </si>
  <si>
    <t>Avoid gamified manipulation or public comparison.</t>
  </si>
  <si>
    <t>CMT-020</t>
  </si>
  <si>
    <t>COACH_CONFIDENCE_LOW</t>
  </si>
  <si>
    <t>AI or rules cannot support reliable guidance.</t>
  </si>
  <si>
    <t>Low evidence/coverage/confidence.</t>
  </si>
  <si>
    <t>Observe/Mentor Handoff/Ask clarification.</t>
  </si>
  <si>
    <t>Missing-evidence summary.</t>
  </si>
  <si>
    <t>Do not generate confident advice.</t>
  </si>
  <si>
    <t>Stage 9 — Intervention Policy</t>
  </si>
  <si>
    <t>Policy controls for evidence, confidence, delivery timing, employee choice, privacy, tone, escalation, retention and safe model rollout.</t>
  </si>
  <si>
    <t>Policy area</t>
  </si>
  <si>
    <t>IP-001</t>
  </si>
  <si>
    <t>Every intervention must support an approved task, reviewed capability gap, employee request, safety/quality requirement or learning plan.</t>
  </si>
  <si>
    <t>Trigger carries purpose code and evidence refs.</t>
  </si>
  <si>
    <t>No generic behavioural manipulation.</t>
  </si>
  <si>
    <t>IP-002</t>
  </si>
  <si>
    <t>Private first</t>
  </si>
  <si>
    <t>Coaching is delivered privately to the employee by default.</t>
  </si>
  <si>
    <t>Manager/L&amp;D receives reviewed summary, not live private messages.</t>
  </si>
  <si>
    <t>Security/safety incident exceptions require separate policy.</t>
  </si>
  <si>
    <t>IP-003</t>
  </si>
  <si>
    <t>Least intrusive mode</t>
  </si>
  <si>
    <t>Choose Observe or Nudge before Teach/Escalate when likely effective and risk is low.</t>
  </si>
  <si>
    <t>Intervention selector ranks lowest-burden valid mode.</t>
  </si>
  <si>
    <t>Avoid constant or disproportionate coaching.</t>
  </si>
  <si>
    <t>IP-004</t>
  </si>
  <si>
    <t>Confidence threshold</t>
  </si>
  <si>
    <t>Intervention requires mode-specific evidence and confidence threshold.</t>
  </si>
  <si>
    <t>Low-confidence state uses Observe, clarification or mentor handoff.</t>
  </si>
  <si>
    <t>No confident guidance from insufficient evidence.</t>
  </si>
  <si>
    <t>IP-005</t>
  </si>
  <si>
    <t>Deterministic priority</t>
  </si>
  <si>
    <t>Deterministic quality/security/task facts outrank AI coaching interpretation.</t>
  </si>
  <si>
    <t>Failed test/gate or approved criterion state supplied as fact.</t>
  </si>
  <si>
    <t>AI cannot contradict source-system result.</t>
  </si>
  <si>
    <t>Task Assurance/AI</t>
  </si>
  <si>
    <t>IP-006</t>
  </si>
  <si>
    <t>Interruptibility</t>
  </si>
  <si>
    <t>Delivery considers active typing, meeting, debug session, code review, focus mode and employee preferences.</t>
  </si>
  <si>
    <t>Interrupt Controller schedules or defers.</t>
  </si>
  <si>
    <t>Urgent security/safety events use approved override.</t>
  </si>
  <si>
    <t>IP-007</t>
  </si>
  <si>
    <t>Cooldown</t>
  </si>
  <si>
    <t>Repeated similar interventions are rate-limited by trigger, task and employee.</t>
  </si>
  <si>
    <t>Configurable minimum interval and maximum daily count.</t>
  </si>
  <si>
    <t>Repeated errors may escalate to a different mode rather than spam.</t>
  </si>
  <si>
    <t>IP-008</t>
  </si>
  <si>
    <t>Snooze/dismiss</t>
  </si>
  <si>
    <t>Employee can snooze, dismiss or reduce non-mandatory coaching.</t>
  </si>
  <si>
    <t>UI stores preference/feedback.</t>
  </si>
  <si>
    <t>Dismissal is not negative performance evidence.</t>
  </si>
  <si>
    <t>Employee Experience</t>
  </si>
  <si>
    <t>IP-009</t>
  </si>
  <si>
    <t>Do-not-disturb</t>
  </si>
  <si>
    <t>Employee can establish focus windows within policy.</t>
  </si>
  <si>
    <t>Device/session preference.</t>
  </si>
  <si>
    <t>Mandatory risk alerts remain separately defined.</t>
  </si>
  <si>
    <t>Employee Experience/HR</t>
  </si>
  <si>
    <t>IP-010</t>
  </si>
  <si>
    <t>Interventions support alternate channels, pace, language, screen-reader and reduced-interruption needs.</t>
  </si>
  <si>
    <t>Preferences and restricted accommodation-safe flags.</t>
  </si>
  <si>
    <t>No medical detail exposed to model or manager summary.</t>
  </si>
  <si>
    <t>Accessibility/HR</t>
  </si>
  <si>
    <t>IP-011</t>
  </si>
  <si>
    <t>Tone and language</t>
  </si>
  <si>
    <t>Guidance is respectful, specific, non-accusatory and developmental.</t>
  </si>
  <si>
    <t>Safety validator checks prohibited/punitive language.</t>
  </si>
  <si>
    <t>No language implying laziness, dishonesty, personality or mental state.</t>
  </si>
  <si>
    <t>HR/AI Governance</t>
  </si>
  <si>
    <t>IP-012</t>
  </si>
  <si>
    <t>Evidence transparency</t>
  </si>
  <si>
    <t>Employee can inspect why a recommendation was made and which task/evidence it references.</t>
  </si>
  <si>
    <t>Intervention includes short rationale and evidence link.</t>
  </si>
  <si>
    <t>Raw restricted evidence remains policy-controlled.</t>
  </si>
  <si>
    <t>IP-013</t>
  </si>
  <si>
    <t>Uncertainty disclosure</t>
  </si>
  <si>
    <t>AI-assisted coaching states uncertainty, missing evidence and alternatives where material.</t>
  </si>
  <si>
    <t>Generated content schema.</t>
  </si>
  <si>
    <t>Do not present inference as fact.</t>
  </si>
  <si>
    <t>IP-014</t>
  </si>
  <si>
    <t>Security and privacy</t>
  </si>
  <si>
    <t>Coaching prompts receive minimised summaries/evidence refs, not unrestricted raw screenshots, prompts or source code.</t>
  </si>
  <si>
    <t>Context Assembler + Model Gateway policy.</t>
  </si>
  <si>
    <t>Sensitive content follows approved provider/region rules.</t>
  </si>
  <si>
    <t>CISO/DPO/AI</t>
  </si>
  <si>
    <t>IP-015</t>
  </si>
  <si>
    <t>Employee feedback</t>
  </si>
  <si>
    <t>Every intervention can be rated useful, not useful, mistimed or contextually wrong.</t>
  </si>
  <si>
    <t>Feedback API and free-text option.</t>
  </si>
  <si>
    <t>Feedback is used for coach quality, not employee ranking.</t>
  </si>
  <si>
    <t>IP-016</t>
  </si>
  <si>
    <t>Correction propagation</t>
  </si>
  <si>
    <t>Incorrect task/capability context corrected by employee updates future intervention eligibility.</t>
  </si>
  <si>
    <t>Stage 7/8 correction events invalidate/rebuild coaching context.</t>
  </si>
  <si>
    <t>No repeated coaching from superseded finding.</t>
  </si>
  <si>
    <t>IP-017</t>
  </si>
  <si>
    <t>Escalation threshold</t>
  </si>
  <si>
    <t>Human escalation requires defined severity, repeated reviewed evidence, employee request or urgent risk.</t>
  </si>
  <si>
    <t>Policy rules and workflow.</t>
  </si>
  <si>
    <t>Manager escalation is not automatic for low-severity coaching rejection.</t>
  </si>
  <si>
    <t>HR/Product/DPO</t>
  </si>
  <si>
    <t>IP-018</t>
  </si>
  <si>
    <t>Safety escalation</t>
  </si>
  <si>
    <t>Security, legal, customer-harm or production-risk events may require immediate authorised escalation.</t>
  </si>
  <si>
    <t>Deterministic severity and policy.</t>
  </si>
  <si>
    <t>Employee notification follows incident/legal policy.</t>
  </si>
  <si>
    <t>CISO/Legal</t>
  </si>
  <si>
    <t>IP-019</t>
  </si>
  <si>
    <t>Manager visibility</t>
  </si>
  <si>
    <t>Managers see support needs, accepted development plan and reviewed outcomes, not raw private coaching exchanges.</t>
  </si>
  <si>
    <t>Development Summary read model.</t>
  </si>
  <si>
    <t>Employee explanation/dispute state included.</t>
  </si>
  <si>
    <t>IP-020</t>
  </si>
  <si>
    <t>No punitive use</t>
  </si>
  <si>
    <t>Ignoring, snoozing or rejecting a coaching suggestion is not itself misconduct or performance failure.</t>
  </si>
  <si>
    <t>Metric deny-list and reporting rules.</t>
  </si>
  <si>
    <t>Only underlying task facts may be reviewed separately.</t>
  </si>
  <si>
    <t>IP-021</t>
  </si>
  <si>
    <t>Model/version control</t>
  </si>
  <si>
    <t>Every coaching recommendation records model, prompt, skill, policy and content version.</t>
  </si>
  <si>
    <t>Audit lineage.</t>
  </si>
  <si>
    <t>Enables rollback and evaluation.</t>
  </si>
  <si>
    <t>IP-022</t>
  </si>
  <si>
    <t>Canary and rollback</t>
  </si>
  <si>
    <t>New coaching prompts/skills are piloted with controlled exposure and reversible rollout.</t>
  </si>
  <si>
    <t>Feature flags and Skill Forge lifecycle.</t>
  </si>
  <si>
    <t>No uncontrolled self-modification.</t>
  </si>
  <si>
    <t>IP-023</t>
  </si>
  <si>
    <t>Private coaching content and feedback have purpose-specific retention separate from capability evidence.</t>
  </si>
  <si>
    <t>Retention class and deletion workflow.</t>
  </si>
  <si>
    <t>Manager reports keep derived reviewed summary only.</t>
  </si>
  <si>
    <t>IP-024</t>
  </si>
  <si>
    <t>Cultural/localisation review</t>
  </si>
  <si>
    <t>Tone, examples, language and escalation norms are reviewed for locale/team context.</t>
  </si>
  <si>
    <t>Versioned locale packs and user feedback.</t>
  </si>
  <si>
    <t>Core fairness/governance controls remain invariant.</t>
  </si>
  <si>
    <t>Stage 9 — Learning Loop Model</t>
  </si>
  <si>
    <t>State model from reviewed gap through learning, practice, real-work application, capability review and intervention effectiveness.</t>
  </si>
  <si>
    <t>Entry evidence</t>
  </si>
  <si>
    <t>Guardrail / rule</t>
  </si>
  <si>
    <t>LLM-001</t>
  </si>
  <si>
    <t>GAP_CANDIDATE</t>
  </si>
  <si>
    <t>Task/capability evidence suggests a possible development need.</t>
  </si>
  <si>
    <t>Stage 7/8 gap candidate.</t>
  </si>
  <si>
    <t>CAUSE_REVIEW</t>
  </si>
  <si>
    <t>No learning assignment until blocker/context checked.</t>
  </si>
  <si>
    <t>LLM-002</t>
  </si>
  <si>
    <t>Determine whether issue is knowledge, practice, tool use, task decomposition, verification, confidence, process or external blocker.</t>
  </si>
  <si>
    <t>Gap evidence, employee response, reviewer context.</t>
  </si>
  <si>
    <t>CONTEXT_INSUFFICIENT / PLAN_DRAFT / CLOSED_NO_PERSON_GAP</t>
  </si>
  <si>
    <t>External blockers close personal gap path.</t>
  </si>
  <si>
    <t>LLM-003</t>
  </si>
  <si>
    <t>Evidence cannot support a fair learning recommendation.</t>
  </si>
  <si>
    <t>Coverage gaps or unclear cause.</t>
  </si>
  <si>
    <t>REASSESSMENT / CLOSED_NO_PERSON_GAP</t>
  </si>
  <si>
    <t>No punitive or mandatory training from weak evidence.</t>
  </si>
  <si>
    <t>LLM-004</t>
  </si>
  <si>
    <t>CLOSED_NO_PERSON_GAP</t>
  </si>
  <si>
    <t>Issue belongs to requirements, access, environment, process or management rather than employee capability.</t>
  </si>
  <si>
    <t>Cause review.</t>
  </si>
  <si>
    <t>PROCESS_IMPROVEMENT / CLOSED</t>
  </si>
  <si>
    <t>Can create organisational improvement item.</t>
  </si>
  <si>
    <t>LLM-005</t>
  </si>
  <si>
    <t>PLAN_DRAFT</t>
  </si>
  <si>
    <t>System creates a proposed learning plan with goals, artefacts, practice and evidence criteria.</t>
  </si>
  <si>
    <t>Reviewed gap and employee preferences.</t>
  </si>
  <si>
    <t>EMPLOYEE_REVIEW / HUMAN_REVIEW</t>
  </si>
  <si>
    <t>Plan is recommendation until accepted/approved under policy.</t>
  </si>
  <si>
    <t>LLM-006</t>
  </si>
  <si>
    <t>EMPLOYEE_REVIEW</t>
  </si>
  <si>
    <t>Employee reviews goals, relevance, format, timing and accessibility.</t>
  </si>
  <si>
    <t>Plan draft.</t>
  </si>
  <si>
    <t>PLAN_ACTIVE / PLAN_MODIFIED / DISPUTED</t>
  </si>
  <si>
    <t>Employee voice and goals incorporated.</t>
  </si>
  <si>
    <t>LLM-007</t>
  </si>
  <si>
    <t>HUMAN_REVIEW</t>
  </si>
  <si>
    <t>L&amp;D/domain reviewer checks critical, mandatory or disputed learning plan.</t>
  </si>
  <si>
    <t>Plan/evidence package.</t>
  </si>
  <si>
    <t>PLAN_ACTIVE / PLAN_MODIFIED / CLOSED</t>
  </si>
  <si>
    <t>Required for high-impact or regulated topics.</t>
  </si>
  <si>
    <t>LLM-008</t>
  </si>
  <si>
    <t>PLAN_ACTIVE</t>
  </si>
  <si>
    <t>Approved learning plan is active.</t>
  </si>
  <si>
    <t>Employee/reviewer approval.</t>
  </si>
  <si>
    <t>LEARNING_IN_PROGRESS / PAUSED / CANCELLED</t>
  </si>
  <si>
    <t>Plan version and expected applied evidence recorded.</t>
  </si>
  <si>
    <t>LLM-009</t>
  </si>
  <si>
    <t>LEARNING_IN_PROGRESS</t>
  </si>
  <si>
    <t>Employee uses lessons, examples, mentor support or knowledge checks.</t>
  </si>
  <si>
    <t>Learning artefact interactions.</t>
  </si>
  <si>
    <t>CONTENT_COMPLETED / PRACTICE_ASSIGNED / PAUSED</t>
  </si>
  <si>
    <t>Activity evidence is learning evidence, not capability proof.</t>
  </si>
  <si>
    <t>LLM-010</t>
  </si>
  <si>
    <t>CONTENT_COMPLETED</t>
  </si>
  <si>
    <t>Assigned content or knowledge check completed.</t>
  </si>
  <si>
    <t>xAPI/LMS/internal learning event.</t>
  </si>
  <si>
    <t>PRACTICE_ASSIGNED</t>
  </si>
  <si>
    <t>No automatic capability increase.</t>
  </si>
  <si>
    <t>LLM-011</t>
  </si>
  <si>
    <t>Guided simulation/challenge/live task assigned with criteria.</t>
  </si>
  <si>
    <t>Task template and learning goal.</t>
  </si>
  <si>
    <t>PRACTICE_IN_PROGRESS / RESCHEDULED</t>
  </si>
  <si>
    <t>Practice must be representative and accessible.</t>
  </si>
  <si>
    <t>LLM-012</t>
  </si>
  <si>
    <t>PRACTICE_IN_PROGRESS</t>
  </si>
  <si>
    <t>Employee completes practice with support or independently.</t>
  </si>
  <si>
    <t>Task/coach/mentor evidence.</t>
  </si>
  <si>
    <t>PRACTICE_REVIEW</t>
  </si>
  <si>
    <t>Capture support/guidance context.</t>
  </si>
  <si>
    <t>LLM-013</t>
  </si>
  <si>
    <t>Reviewer evaluates outcome, quality, autonomy and transfer.</t>
  </si>
  <si>
    <t>Practice evidence package.</t>
  </si>
  <si>
    <t>APPLIED_EVIDENCE_PENDING / PLAN_MODIFIED / REASSESSMENT</t>
  </si>
  <si>
    <t>One practice success remains provisional.</t>
  </si>
  <si>
    <t>LLM-014</t>
  </si>
  <si>
    <t>APPLIED_EVIDENCE_PENDING</t>
  </si>
  <si>
    <t>Wait for subsequent real-work evidence demonstrating application.</t>
  </si>
  <si>
    <t>Practice completed.</t>
  </si>
  <si>
    <t>APPLIED_EVIDENCE_OBSERVED / EXPIRED / PLAN_MODIFIED</t>
  </si>
  <si>
    <t>Capability only changes after applied evidence and review.</t>
  </si>
  <si>
    <t>LLM-015</t>
  </si>
  <si>
    <t>APPLIED_EVIDENCE_OBSERVED</t>
  </si>
  <si>
    <t>Later task shows relevant improvement.</t>
  </si>
  <si>
    <t>Reviewed Stage 7 task/capability evidence.</t>
  </si>
  <si>
    <t>CAPABILITY_REVIEW</t>
  </si>
  <si>
    <t>Improvement must trace to evidence; causal attribution may remain uncertain.</t>
  </si>
  <si>
    <t>LLM-016</t>
  </si>
  <si>
    <t>Reviewer considers whether applied evidence updates capability state.</t>
  </si>
  <si>
    <t>Capability evidence package.</t>
  </si>
  <si>
    <t>EFFECTIVE / PARTIALLY_EFFECTIVE / NOT_EFFECTIVE / MORE_EVIDENCE_REQUIRED</t>
  </si>
  <si>
    <t>Stage 8 review rules apply.</t>
  </si>
  <si>
    <t>LLM-017</t>
  </si>
  <si>
    <t>EFFECTIVE</t>
  </si>
  <si>
    <t>Learning objective achieved and applied evidence supports improvement.</t>
  </si>
  <si>
    <t>Review decision.</t>
  </si>
  <si>
    <t>PLAN_COMPLETED / NEXT_GOAL</t>
  </si>
  <si>
    <t>Record intervention effectiveness, not only completion.</t>
  </si>
  <si>
    <t>LLM-018</t>
  </si>
  <si>
    <t>PARTIALLY_EFFECTIVE</t>
  </si>
  <si>
    <t>Some improvement observed; remaining gap or transfer issue exists.</t>
  </si>
  <si>
    <t>PLAN_MODIFIED / MORE_EVIDENCE_REQUIRED</t>
  </si>
  <si>
    <t>Adjust content/practice rather than repeating unchanged plan.</t>
  </si>
  <si>
    <t>LLM-019</t>
  </si>
  <si>
    <t>NOT_EFFECTIVE</t>
  </si>
  <si>
    <t>No material improvement or intervention was inappropriate/mistimed.</t>
  </si>
  <si>
    <t>Review/feedback/evidence.</t>
  </si>
  <si>
    <t>PLAN_MODIFIED / MENTOR_HANDOFF / CAUSE_REVIEW</t>
  </si>
  <si>
    <t>Do not blame employee; revisit cause and delivery.</t>
  </si>
  <si>
    <t>LLM-020</t>
  </si>
  <si>
    <t>MORE_EVIDENCE_REQUIRED</t>
  </si>
  <si>
    <t>Evidence is promising but insufficient for conclusion.</t>
  </si>
  <si>
    <t>APPLIED_EVIDENCE_PENDING / REASSESSMENT</t>
  </si>
  <si>
    <t>No premature capability update.</t>
  </si>
  <si>
    <t>LLM-021</t>
  </si>
  <si>
    <t>PLAN_COMPLETED</t>
  </si>
  <si>
    <t>Plan is completed with reviewed applied outcome.</t>
  </si>
  <si>
    <t>Effective review.</t>
  </si>
  <si>
    <t>NEXT_GOAL / CLOSED</t>
  </si>
  <si>
    <t>Employee receives summary and next steps.</t>
  </si>
  <si>
    <t>LLM-022</t>
  </si>
  <si>
    <t>PAUSED/CANCELLED</t>
  </si>
  <si>
    <t>Plan paused or cancelled due to workload, irrelevance, role change or employee/policy reason.</t>
  </si>
  <si>
    <t>Employee/reviewer action.</t>
  </si>
  <si>
    <t>PLAN_ACTIVE / CLOSED</t>
  </si>
  <si>
    <t>Pause/cancel is not negative performance evidence.</t>
  </si>
  <si>
    <t>Stage 9 — Learning Artefact Catalogue</t>
  </si>
  <si>
    <t>Learning and practice formats used by Growth Coach and L&amp;D. Every artefact defines expected application evidence; content completion alone does not change capability.</t>
  </si>
  <si>
    <t>Artefact type</t>
  </si>
  <si>
    <t>When appropriate</t>
  </si>
  <si>
    <t>Evidence / evaluation</t>
  </si>
  <si>
    <t>LA-001</t>
  </si>
  <si>
    <t>Micro-lesson</t>
  </si>
  <si>
    <t>Short explanation of one concept, risk or method.</t>
  </si>
  <si>
    <t>Knowledge/tool gap; limited time.</t>
  </si>
  <si>
    <t>Knowledge check or reflection.</t>
  </si>
  <si>
    <t>No capability credit without application.</t>
  </si>
  <si>
    <t>Internal content/approved provider</t>
  </si>
  <si>
    <t>LA-002</t>
  </si>
  <si>
    <t>Worked example</t>
  </si>
  <si>
    <t>Step-by-step example with rationale and verification.</t>
  </si>
  <si>
    <t>Employee needs model of correct approach.</t>
  </si>
  <si>
    <t>Review questions or similar task.</t>
  </si>
  <si>
    <t>Avoid copying exact answer into live task without understanding.</t>
  </si>
  <si>
    <t>Domain expert/Skill Forge</t>
  </si>
  <si>
    <t>LA-003</t>
  </si>
  <si>
    <t>Guided practice</t>
  </si>
  <si>
    <t>Task with hints/checkpoints and coach assistance.</t>
  </si>
  <si>
    <t>Learning/assisted level.</t>
  </si>
  <si>
    <t>Outcome, guidance and quality evidence.</t>
  </si>
  <si>
    <t>Counts as practice, not independent capability.</t>
  </si>
  <si>
    <t>Task/L&amp;D</t>
  </si>
  <si>
    <t>LA-004</t>
  </si>
  <si>
    <t>Challenge task</t>
  </si>
  <si>
    <t>Representative task with reduced guidance.</t>
  </si>
  <si>
    <t>Assess transfer or independence after learning.</t>
  </si>
  <si>
    <t>Task criteria and reviewer evidence.</t>
  </si>
  <si>
    <t>Must be accessible and role-relevant.</t>
  </si>
  <si>
    <t>Task/Domain Reviewer</t>
  </si>
  <si>
    <t>LA-005</t>
  </si>
  <si>
    <t>Simulation</t>
  </si>
  <si>
    <t>Safe sandbox representing production scenario.</t>
  </si>
  <si>
    <t>Security, incident, process or high-risk learning.</t>
  </si>
  <si>
    <t>Scenario outcome and decision rationale.</t>
  </si>
  <si>
    <t>Simulation evidence lower weight than live work.</t>
  </si>
  <si>
    <t>Learning Platform</t>
  </si>
  <si>
    <t>LA-006</t>
  </si>
  <si>
    <t>Prompt template</t>
  </si>
  <si>
    <t>Reusable structure for AI-agent task decomposition or review.</t>
  </si>
  <si>
    <t>AI-supervision/task-decomposition gap.</t>
  </si>
  <si>
    <t>Applied agent session and reviewed outcome.</t>
  </si>
  <si>
    <t>Prompt use/volume is not capability proof.</t>
  </si>
  <si>
    <t>AI Platform/Skill Forge</t>
  </si>
  <si>
    <t>LA-007</t>
  </si>
  <si>
    <t>Checklist</t>
  </si>
  <si>
    <t>Quality, security, review or task-completion checklist.</t>
  </si>
  <si>
    <t>Repeated omissions or complex procedure.</t>
  </si>
  <si>
    <t>Checklist completion plus outcome evidence.</t>
  </si>
  <si>
    <t>Checkbox completion alone does not prove quality.</t>
  </si>
  <si>
    <t>Domain/Product</t>
  </si>
  <si>
    <t>LA-008</t>
  </si>
  <si>
    <t>Diagnostic decision tree</t>
  </si>
  <si>
    <t>Evidence-based troubleshooting path.</t>
  </si>
  <si>
    <t>Repeated debugging or support issue.</t>
  </si>
  <si>
    <t>Root-cause task result.</t>
  </si>
  <si>
    <t>Allow alternate valid methods.</t>
  </si>
  <si>
    <t>LA-009</t>
  </si>
  <si>
    <t>Knowledge check</t>
  </si>
  <si>
    <t>Questions/scenarios verifying concept understanding.</t>
  </si>
  <si>
    <t>After lesson or baseline assessment.</t>
  </si>
  <si>
    <t>Knowledge score and explanations.</t>
  </si>
  <si>
    <t>Avoid trivia bias; accessibility/language review.</t>
  </si>
  <si>
    <t>LA-010</t>
  </si>
  <si>
    <t>Code/design review exercise</t>
  </si>
  <si>
    <t>Review prepared artefact and identify quality/risk issues.</t>
  </si>
  <si>
    <t>Review/AI-supervision/quality gap.</t>
  </si>
  <si>
    <t>Review findings and reviewer agreement.</t>
  </si>
  <si>
    <t>Does not require manual creation output.</t>
  </si>
  <si>
    <t>Engineering/Design Reviewer</t>
  </si>
  <si>
    <t>LA-011</t>
  </si>
  <si>
    <t>Mentor session</t>
  </si>
  <si>
    <t>Qualified human supports reflection, practice or complex judgement.</t>
  </si>
  <si>
    <t>Low AI confidence, complex/repeated gap or employee preference.</t>
  </si>
  <si>
    <t>Goals, agreed actions and high-level outcome.</t>
  </si>
  <si>
    <t>Private mentor conversation not exposed raw to manager.</t>
  </si>
  <si>
    <t>Mentor/L&amp;D</t>
  </si>
  <si>
    <t>LA-012</t>
  </si>
  <si>
    <t>Pairing/shadowing</t>
  </si>
  <si>
    <t>Employee observes or works with experienced colleague.</t>
  </si>
  <si>
    <t>New tool/domain or complex workflow.</t>
  </si>
  <si>
    <t>Reflection and later applied task.</t>
  </si>
  <si>
    <t>Observation time is valid learning.</t>
  </si>
  <si>
    <t>Manager/Domain Lead</t>
  </si>
  <si>
    <t>LA-013</t>
  </si>
  <si>
    <t>Reference guide/runbook</t>
  </si>
  <si>
    <t>Durable procedure, standard or decision support.</t>
  </si>
  <si>
    <t>Process/tool/support need.</t>
  </si>
  <si>
    <t>Applied task evidence.</t>
  </si>
  <si>
    <t>Version and source accuracy required.</t>
  </si>
  <si>
    <t>Domain/Skill Forge</t>
  </si>
  <si>
    <t>LA-014</t>
  </si>
  <si>
    <t>Reassessment task</t>
  </si>
  <si>
    <t>Representative task designed to gather fresh capability evidence.</t>
  </si>
  <si>
    <t>Stale/disputed/insufficient evidence or post-training.</t>
  </si>
  <si>
    <t>Separate assessment from normal productivity expectations.</t>
  </si>
  <si>
    <t>LA-015</t>
  </si>
  <si>
    <t>Reflection prompt</t>
  </si>
  <si>
    <t>Private questions about decisions, errors, recovery or learning.</t>
  </si>
  <si>
    <t>After milestone/review/task.</t>
  </si>
  <si>
    <t>Optional employee note or no response.</t>
  </si>
  <si>
    <t>Private response not manager-visible by default.</t>
  </si>
  <si>
    <t>LA-016</t>
  </si>
  <si>
    <t>External course/resource</t>
  </si>
  <si>
    <t>Licensed third-party learning content.</t>
  </si>
  <si>
    <t>Generic foundational knowledge or certification need.</t>
  </si>
  <si>
    <t>Completion record plus later applied evidence.</t>
  </si>
  <si>
    <t>Licence, data sharing and quality review required.</t>
  </si>
  <si>
    <t>L&amp;D/Procurement</t>
  </si>
  <si>
    <t>Stage 9 — Coaching Effectiveness Metrics</t>
  </si>
  <si>
    <t>Metrics for usefulness, interruption, quality improvement, applied learning, fairness, trust and safe model evolution. Proposed pilot targets are hypotheses, not employee performance thresholds.</t>
  </si>
  <si>
    <t>Proposed target / interpretation</t>
  </si>
  <si>
    <t>Frequency</t>
  </si>
  <si>
    <t>CEM-001</t>
  </si>
  <si>
    <t>Intervention delivery rate</t>
  </si>
  <si>
    <t>Delivered eligible interventions / policy-approved candidates</t>
  </si>
  <si>
    <t>Operational reliability only.</t>
  </si>
  <si>
    <t>≥95% for scheduled non-suppressed interventions</t>
  </si>
  <si>
    <t>Weekly</t>
  </si>
  <si>
    <t>SRE/Product</t>
  </si>
  <si>
    <t>Do not treat high volume as success.</t>
  </si>
  <si>
    <t>CEM-002</t>
  </si>
  <si>
    <t>Acceptance rate</t>
  </si>
  <si>
    <t>Accepted or meaningfully engaged interventions / delivered interventions</t>
  </si>
  <si>
    <t>Indicates relevance and timing.</t>
  </si>
  <si>
    <t>Pilot baseline; segment by mode/trigger</t>
  </si>
  <si>
    <t>Weekly/monthly</t>
  </si>
  <si>
    <t>Low acceptance may reflect interruption burden or poor context, not employee resistance.</t>
  </si>
  <si>
    <t>CEM-003</t>
  </si>
  <si>
    <t>Usefulness rating</t>
  </si>
  <si>
    <t>Share rated useful or very useful, plus qualitative themes</t>
  </si>
  <si>
    <t>Employee-perceived value.</t>
  </si>
  <si>
    <t>≥70% pilot hypothesis</t>
  </si>
  <si>
    <t>Monthly</t>
  </si>
  <si>
    <t>Anonymous/aggregated reporting where possible.</t>
  </si>
  <si>
    <t>CEM-004</t>
  </si>
  <si>
    <t>Incorrect-context rate</t>
  </si>
  <si>
    <t>Interventions marked contextually wrong / delivered interventions</t>
  </si>
  <si>
    <t>Measures evidence/context quality.</t>
  </si>
  <si>
    <t>&lt;10% pilot hypothesis; critical modes lower</t>
  </si>
  <si>
    <t>AI Evaluation/Data</t>
  </si>
  <si>
    <t>Corrections must invalidate repeated triggers.</t>
  </si>
  <si>
    <t>CEM-005</t>
  </si>
  <si>
    <t>Mistimed-intervention rate</t>
  </si>
  <si>
    <t>Interventions marked mistimed or snoozed due to focus/meeting / delivered</t>
  </si>
  <si>
    <t>Measures interruption policy.</t>
  </si>
  <si>
    <t>Trend downward; mode-specific target</t>
  </si>
  <si>
    <t>Snooze is not negative employee behaviour.</t>
  </si>
  <si>
    <t>CEM-006</t>
  </si>
  <si>
    <t>Interruption burden</t>
  </si>
  <si>
    <t>Median interventions per active work hour and employee-reported disruption</t>
  </si>
  <si>
    <t>Protects deep work.</t>
  </si>
  <si>
    <t>Configured maximum by mode; no universal employee target</t>
  </si>
  <si>
    <t>Never use as employee productivity metric.</t>
  </si>
  <si>
    <t>CEM-007</t>
  </si>
  <si>
    <t>Cooldown violation rate</t>
  </si>
  <si>
    <t>Repeated similar intervention delivered inside policy cooldown</t>
  </si>
  <si>
    <t>Policy quality.</t>
  </si>
  <si>
    <t>Continuous</t>
  </si>
  <si>
    <t>Platform/QA</t>
  </si>
  <si>
    <t>Any violation is a system defect.</t>
  </si>
  <si>
    <t>CEM-008</t>
  </si>
  <si>
    <t>Repeated-error reduction</t>
  </si>
  <si>
    <t>Comparable reviewed error recurrence before vs after intervention</t>
  </si>
  <si>
    <t>Outcome-based coaching effect.</t>
  </si>
  <si>
    <t>Improvement vs baseline/control where feasible</t>
  </si>
  <si>
    <t>Monthly/quarterly</t>
  </si>
  <si>
    <t>AI Evaluation/L&amp;D</t>
  </si>
  <si>
    <t>Adjust for task mix and external blockers.</t>
  </si>
  <si>
    <t>CEM-009</t>
  </si>
  <si>
    <t>Verification completion uplift</t>
  </si>
  <si>
    <t>Change in required test/review/security-gate completion after coaching</t>
  </si>
  <si>
    <t>Measures quality behaviour.</t>
  </si>
  <si>
    <t>Positive uplift without excessive intervention burden</t>
  </si>
  <si>
    <t>Task Assurance/Product</t>
  </si>
  <si>
    <t>Do not infer causality from simple correlation alone.</t>
  </si>
  <si>
    <t>CEM-010</t>
  </si>
  <si>
    <t>Applied-learning success</t>
  </si>
  <si>
    <t>Learning plans with later reviewed evidence of application / plans reaching practice stage</t>
  </si>
  <si>
    <t>Core Stage 9 outcome.</t>
  </si>
  <si>
    <t>Pilot target ≥60% within defined evidence window</t>
  </si>
  <si>
    <t>Training completion alone excluded from numerator.</t>
  </si>
  <si>
    <t>CEM-011</t>
  </si>
  <si>
    <t>Time to applied evidence</t>
  </si>
  <si>
    <t>Median time from learning assignment to reviewed real-work evidence</t>
  </si>
  <si>
    <t>Learning responsiveness.</t>
  </si>
  <si>
    <t>Capability-specific benchmark</t>
  </si>
  <si>
    <t>Longer time may reflect lack of opportunity, not failure.</t>
  </si>
  <si>
    <t>CEM-012</t>
  </si>
  <si>
    <t>Independent-completion progression</t>
  </si>
  <si>
    <t>Change in comparable task evidence from directed/assisted to independent</t>
  </si>
  <si>
    <t>Capability development signal.</t>
  </si>
  <si>
    <t>Positive trend by capability cohort</t>
  </si>
  <si>
    <t>Quarterly</t>
  </si>
  <si>
    <t>Requires comparable tasks and review.</t>
  </si>
  <si>
    <t>CEM-013</t>
  </si>
  <si>
    <t>Mentor-handoff appropriateness</t>
  </si>
  <si>
    <t>Mentor handoffs judged necessary/useful / handoffs</t>
  </si>
  <si>
    <t>Tests AI humility and escalation.</t>
  </si>
  <si>
    <t>High reviewer/employee agreement</t>
  </si>
  <si>
    <t>L&amp;D/AI Governance</t>
  </si>
  <si>
    <t>More handoffs may be correct in complex domains.</t>
  </si>
  <si>
    <t>CEM-014</t>
  </si>
  <si>
    <t>Escalation false-positive rate</t>
  </si>
  <si>
    <t>Escalations later judged unnecessary or wrong-context</t>
  </si>
  <si>
    <t>Protects employee trust and manager burden.</t>
  </si>
  <si>
    <t>&lt;10% pilot hypothesis</t>
  </si>
  <si>
    <t>Severity-specific targets required.</t>
  </si>
  <si>
    <t>CEM-015</t>
  </si>
  <si>
    <t>Employee trust indicator</t>
  </si>
  <si>
    <t>Pre/post survey and interview themes on fairness, privacy, usefulness and agency</t>
  </si>
  <si>
    <t>Governance and adoption outcome.</t>
  </si>
  <si>
    <t>No material decline; qualitative issues resolved</t>
  </si>
  <si>
    <t>Pilot/quarterly</t>
  </si>
  <si>
    <t>Not tied to individual performance records.</t>
  </si>
  <si>
    <t>CEM-016</t>
  </si>
  <si>
    <t>Agreement between domain reviewers on capability/coaching outcome labels</t>
  </si>
  <si>
    <t>Evaluation quality.</t>
  </si>
  <si>
    <t>≥80% on calibrated cases or defined adjudication threshold</t>
  </si>
  <si>
    <t>QA/AI Evaluation</t>
  </si>
  <si>
    <t>Disagreement informs rubric improvement.</t>
  </si>
  <si>
    <t>CEM-017</t>
  </si>
  <si>
    <t>Finding overturn rate</t>
  </si>
  <si>
    <t>Material coaching/gap findings changed after employee correction/review</t>
  </si>
  <si>
    <t>Measures false-positive and context quality.</t>
  </si>
  <si>
    <t>Monitor by mode/trigger/model; target calibrated, not zero</t>
  </si>
  <si>
    <t>Governance/AI Evaluation</t>
  </si>
  <si>
    <t>Healthy corrections are valuable; zero may mean inaccessible challenge process.</t>
  </si>
  <si>
    <t>CEM-018</t>
  </si>
  <si>
    <t>Fairness disparity</t>
  </si>
  <si>
    <t>Difference in error/usefulness/interruption rates across comparable coverage and approved groups</t>
  </si>
  <si>
    <t>Detect unequal effects.</t>
  </si>
  <si>
    <t>No unexplained material disparity</t>
  </si>
  <si>
    <t>DPO/AI Governance</t>
  </si>
  <si>
    <t>Protected data access restricted and reviewed.</t>
  </si>
  <si>
    <t>CEM-019</t>
  </si>
  <si>
    <t>Managers rating reviewed development summaries actionable compared with prior process</t>
  </si>
  <si>
    <t>Operational value.</t>
  </si>
  <si>
    <t>≥80% pilot hypothesis</t>
  </si>
  <si>
    <t>Managers do not receive raw private coaching.</t>
  </si>
  <si>
    <t>CEM-020</t>
  </si>
  <si>
    <t>Coach content safety failure</t>
  </si>
  <si>
    <t>Generated interventions rejected for unsupported, punitive, sensitive or policy-violating content</t>
  </si>
  <si>
    <t>Safety/quality.</t>
  </si>
  <si>
    <t>0 delivered; rejection rate monitored</t>
  </si>
  <si>
    <t>AI Governance/CISO</t>
  </si>
  <si>
    <t>Rejected content is a system signal, not employee data.</t>
  </si>
  <si>
    <t>CEM-021</t>
  </si>
  <si>
    <t>Model/skill regression rate</t>
  </si>
  <si>
    <t>New coach version worsens agreed effectiveness/safety metric vs prior version</t>
  </si>
  <si>
    <t>Safe improvement.</t>
  </si>
  <si>
    <t>No promotion if critical regression; rollback available</t>
  </si>
  <si>
    <t>Per release</t>
  </si>
  <si>
    <t>Use canary and controlled comparisons.</t>
  </si>
  <si>
    <t>CEM-022</t>
  </si>
  <si>
    <t>Employee control utilisation</t>
  </si>
  <si>
    <t>Use of snooze, preferences, alternate format and mentor request</t>
  </si>
  <si>
    <t>Measures whether controls are usable.</t>
  </si>
  <si>
    <t>Monitor, no normative target</t>
  </si>
  <si>
    <t>Product/Accessibility</t>
  </si>
  <si>
    <t>High use may indicate valuable controls, not resistance.</t>
  </si>
  <si>
    <t>Stage 9 — Manager and L&amp;D Reporting</t>
  </si>
  <si>
    <t>Safe reporting model for development summaries, role readiness, learning application, blockers, coaching effectiveness and fairness. Raw private coaching content is excluded by default.</t>
  </si>
  <si>
    <t>Report / view</t>
  </si>
  <si>
    <t>Audience</t>
  </si>
  <si>
    <t>Content</t>
  </si>
  <si>
    <t>Employee visibility / context</t>
  </si>
  <si>
    <t>Prohibited content / guardrail</t>
  </si>
  <si>
    <t>Cadence</t>
  </si>
  <si>
    <t>MLR-001</t>
  </si>
  <si>
    <t>Employee development summary</t>
  </si>
  <si>
    <t>Employee, manager, L&amp;D as permitted</t>
  </si>
  <si>
    <t>Reviewed capability strengths, development areas, evidence freshness and active learning goals.</t>
  </si>
  <si>
    <t>Reviewed Stage 8/9 state only.</t>
  </si>
  <si>
    <t>Employee sees same material summary.</t>
  </si>
  <si>
    <t>No raw activity or private coaching text.</t>
  </si>
  <si>
    <t>Monthly/on demand</t>
  </si>
  <si>
    <t>MLR-002</t>
  </si>
  <si>
    <t>Role-readiness summary</t>
  </si>
  <si>
    <t>Employee and authorised HR/manager</t>
  </si>
  <si>
    <t>Target role, critical capability coverage, support conditions, confidence and gaps.</t>
  </si>
  <si>
    <t>Role Readiness Model.</t>
  </si>
  <si>
    <t>Developmental/advisory label.</t>
  </si>
  <si>
    <t>No automatic employment decision.</t>
  </si>
  <si>
    <t>On review event</t>
  </si>
  <si>
    <t>MLR-003</t>
  </si>
  <si>
    <t>Learning-plan progress</t>
  </si>
  <si>
    <t>Employee, L&amp;D, manager where role-relevant</t>
  </si>
  <si>
    <t>Plan status, completed content, practice due, applied evidence state and support needs.</t>
  </si>
  <si>
    <t>Learning Loop state.</t>
  </si>
  <si>
    <t>Employee can correct plan/status.</t>
  </si>
  <si>
    <t>Private reflection content excluded.</t>
  </si>
  <si>
    <t>MLR-004</t>
  </si>
  <si>
    <t>Applied improvement</t>
  </si>
  <si>
    <t>Employee, L&amp;D, manager</t>
  </si>
  <si>
    <t>Reviewed evidence showing improvement after learning/coaching.</t>
  </si>
  <si>
    <t>Capability evidence/review.</t>
  </si>
  <si>
    <t>Show confidence and alternative factors.</t>
  </si>
  <si>
    <t>Do not claim causality without evidence.</t>
  </si>
  <si>
    <t>MLR-005</t>
  </si>
  <si>
    <t>Unresolved blocker summary</t>
  </si>
  <si>
    <t>Manager/team lead and employee</t>
  </si>
  <si>
    <t>Access, environment, requirement, dependency and support blockers.</t>
  </si>
  <si>
    <t>Stage 7 blocker state.</t>
  </si>
  <si>
    <t>Assign owner and SLA.</t>
  </si>
  <si>
    <t>External blocker not shown as person gap.</t>
  </si>
  <si>
    <t>MLR-006</t>
  </si>
  <si>
    <t>Training/support recommendation</t>
  </si>
  <si>
    <t>Employee, L&amp;D, manager as appropriate</t>
  </si>
  <si>
    <t>Recommended artefact, practice, mentor or reassessment and rationale.</t>
  </si>
  <si>
    <t>Reviewed gap/plan.</t>
  </si>
  <si>
    <t>Employee preferences included.</t>
  </si>
  <si>
    <t>Recommendation is not disciplinary requirement unless separate policy.</t>
  </si>
  <si>
    <t>On plan creation</t>
  </si>
  <si>
    <t>MLR-007</t>
  </si>
  <si>
    <t>Coaching interaction summary</t>
  </si>
  <si>
    <t>Employee only by default</t>
  </si>
  <si>
    <t>Modes delivered, usefulness feedback, snoozes and unresolved incorrect-context reports.</t>
  </si>
  <si>
    <t>Coaching events.</t>
  </si>
  <si>
    <t>Private self-management view.</t>
  </si>
  <si>
    <t>Manager receives no message-level detail by default.</t>
  </si>
  <si>
    <t>On demand</t>
  </si>
  <si>
    <t>MLR-008</t>
  </si>
  <si>
    <t>Manager coaching summary</t>
  </si>
  <si>
    <t>Direct manager</t>
  </si>
  <si>
    <t>Reviewed themes: missing verification, support needed, successful improvement and escalations.</t>
  </si>
  <si>
    <t>Derived reviewed summaries.</t>
  </si>
  <si>
    <t>Employee response/dispute state included.</t>
  </si>
  <si>
    <t>No raw prompts, chat or private reflections.</t>
  </si>
  <si>
    <t>MLR-009</t>
  </si>
  <si>
    <t>L&amp;D cohort summary</t>
  </si>
  <si>
    <t>L&amp;D authorised users</t>
  </si>
  <si>
    <t>Aggregated gap themes, learning demand, completion-to-application rates and content effectiveness.</t>
  </si>
  <si>
    <t>Aggregated/de-identified read model.</t>
  </si>
  <si>
    <t>Coverage and cohort-size safeguards.</t>
  </si>
  <si>
    <t>No individual raw evidence.</t>
  </si>
  <si>
    <t>MLR-010</t>
  </si>
  <si>
    <t>Capability heat map</t>
  </si>
  <si>
    <t>Leadership/HR under policy</t>
  </si>
  <si>
    <t>Aggregated capability coverage and confidence by role/team.</t>
  </si>
  <si>
    <t>Reviewed capability state.</t>
  </si>
  <si>
    <t>Minimum cohort size and coverage comparability.</t>
  </si>
  <si>
    <t>No public individual ranking.</t>
  </si>
  <si>
    <t>MLR-011</t>
  </si>
  <si>
    <t>Fairness and correction report</t>
  </si>
  <si>
    <t>DPO/AI Governance/HR</t>
  </si>
  <si>
    <t>Error, dispute, overturn, coverage and disparity metrics.</t>
  </si>
  <si>
    <t>Governance/evaluation data.</t>
  </si>
  <si>
    <t>Restricted and purpose-specific.</t>
  </si>
  <si>
    <t>No protected-group labels in general manager reports.</t>
  </si>
  <si>
    <t>MLR-012</t>
  </si>
  <si>
    <t>Coach effectiveness report</t>
  </si>
  <si>
    <t>Product/AI/L&amp;D/Governance</t>
  </si>
  <si>
    <t>Usefulness, interruption, repeated-error, applied-learning and safety metrics.</t>
  </si>
  <si>
    <t>Effectiveness metrics.</t>
  </si>
  <si>
    <t>Model/skill version comparison.</t>
  </si>
  <si>
    <t>No employee leaderboard.</t>
  </si>
  <si>
    <t>Monthly/release</t>
  </si>
  <si>
    <t>MLR-013</t>
  </si>
  <si>
    <t>Mentor workload report</t>
  </si>
  <si>
    <t>L&amp;D/mentor programme owner</t>
  </si>
  <si>
    <t>Handoffs, active cases, wait times, capacity and outcomes.</t>
  </si>
  <si>
    <t>Mentor workflow.</t>
  </si>
  <si>
    <t>No private mentoring notes beyond agreed summary.</t>
  </si>
  <si>
    <t>Mentor confidentiality preserved.</t>
  </si>
  <si>
    <t>MLR-014</t>
  </si>
  <si>
    <t>Content effectiveness report</t>
  </si>
  <si>
    <t>L&amp;D/Skill Forge</t>
  </si>
  <si>
    <t>Artefact use, practice success, applied evidence and revision recommendations.</t>
  </si>
  <si>
    <t>Learning artefact/version data.</t>
  </si>
  <si>
    <t>Content owner/action recommendations.</t>
  </si>
  <si>
    <t>Do not rank employees by content completion.</t>
  </si>
  <si>
    <t>MLR-015</t>
  </si>
  <si>
    <t>Evidence-quality report</t>
  </si>
  <si>
    <t>Data/AI Governance/Product</t>
  </si>
  <si>
    <t>Capability evidence coverage, stale evidence, reviewer agreement and unsupported conclusions.</t>
  </si>
  <si>
    <t>Stage 8 audit/evaluation.</t>
  </si>
  <si>
    <t>Improves system and assessment process.</t>
  </si>
  <si>
    <t>Not a manager performance view.</t>
  </si>
  <si>
    <t>MLR-016</t>
  </si>
  <si>
    <t>Export policy</t>
  </si>
  <si>
    <t>Authorised users only</t>
  </si>
  <si>
    <t>Watermarked, scoped and time-limited exports with purpose and audit.</t>
  </si>
  <si>
    <t>Evidence Access Broker/report service.</t>
  </si>
  <si>
    <t>Employee access/export rights supported.</t>
  </si>
  <si>
    <t>No uncontrolled local copies.</t>
  </si>
  <si>
    <t>Per request</t>
  </si>
  <si>
    <t>MLR-017</t>
  </si>
  <si>
    <t>Dispute marker</t>
  </si>
  <si>
    <t>All audiences viewing material finding</t>
  </si>
  <si>
    <t>Clearly display Under Review/Disputed and current employee response.</t>
  </si>
  <si>
    <t>Governance state.</t>
  </si>
  <si>
    <t>Prevents outdated finding use.</t>
  </si>
  <si>
    <t>Cannot hide active dispute.</t>
  </si>
  <si>
    <t>Real time</t>
  </si>
  <si>
    <t>MLR-018</t>
  </si>
  <si>
    <t>System policy</t>
  </si>
  <si>
    <t>Reports update/delete when underlying state is corrected, expired or removed under policy.</t>
  </si>
  <si>
    <t>Stage 4 retention/correction events.</t>
  </si>
  <si>
    <t>Preserve lawful audit lineage.</t>
  </si>
  <si>
    <t>No ghost copies in BI/export caches.</t>
  </si>
  <si>
    <t>Stage 8–9 — APIs and Events</t>
  </si>
  <si>
    <t>Contracts for capability evidence, scoring recommendations, claims, baseline assessments, role readiness, coaching preferences, interventions, learning plans, practice, feedback, mentor handoff and reporting.</t>
  </si>
  <si>
    <t>S89-API-001</t>
  </si>
  <si>
    <t>POST /wi/v1/capability-evidence/qualify</t>
  </si>
  <si>
    <t>Create a qualified capability-evidence candidate from reviewed Stage 7 task evidence.</t>
  </si>
  <si>
    <t>Task Assurance/Capability</t>
  </si>
  <si>
    <t>TaskAssessment ref, capability, context vector, evidence refs</t>
  </si>
  <si>
    <t>Approved task contract/assessment required; no raw activity volume.</t>
  </si>
  <si>
    <t>Stage 8</t>
  </si>
  <si>
    <t>S89-API-002</t>
  </si>
  <si>
    <t>POST /wi/v1/capability-scoring/evaluate</t>
  </si>
  <si>
    <t>Request Python scoring recommendation for qualified evidence and current state.</t>
  </si>
  <si>
    <t>Capability Scoring Service</t>
  </si>
  <si>
    <t>Evidence vector, rubric, current state, role context</t>
  </si>
  <si>
    <t>Score/state recommendation</t>
  </si>
  <si>
    <t>Recommendation cannot directly write high-impact final state.</t>
  </si>
  <si>
    <t>S89-API-003</t>
  </si>
  <si>
    <t>GET /wi/v1/persons/{personId}/capabilities</t>
  </si>
  <si>
    <t>Retrieve employee capability states, confidence, freshness and evidence summaries.</t>
  </si>
  <si>
    <t>Employee/authorised reviewer</t>
  </si>
  <si>
    <t>personId, filters</t>
  </si>
  <si>
    <t>Employee self-access; manager/HR purpose-limited.</t>
  </si>
  <si>
    <t>S89-API-004</t>
  </si>
  <si>
    <t>POST /wi/v1/capability-claims</t>
  </si>
  <si>
    <t>Create or update an employee capability claim.</t>
  </si>
  <si>
    <t>Employee/HR integration</t>
  </si>
  <si>
    <t>Claim statement, mapped capability, claimed level/context</t>
  </si>
  <si>
    <t>Claim record</t>
  </si>
  <si>
    <t>Claim is employee-visible and not verified evidence.</t>
  </si>
  <si>
    <t>S89-API-005</t>
  </si>
  <si>
    <t>POST /wi/v1/capability-claims/{claimId}/reconcile</t>
  </si>
  <si>
    <t>Start claim-evidence search and neutral discrepancy workflow.</t>
  </si>
  <si>
    <t>Capability Domain/Reviewer</t>
  </si>
  <si>
    <t>Claim Reconciliation</t>
  </si>
  <si>
    <t>claimId, role/task scope</t>
  </si>
  <si>
    <t>Workflow ID/status</t>
  </si>
  <si>
    <t>No dishonesty conclusion; employee response route required.</t>
  </si>
  <si>
    <t>S89-API-006</t>
  </si>
  <si>
    <t>POST /wi/v1/baseline-assessments</t>
  </si>
  <si>
    <t>Create baseline assessment plan for role/person.</t>
  </si>
  <si>
    <t>HR/L&amp;D/Employee</t>
  </si>
  <si>
    <t>Baseline Orchestrator</t>
  </si>
  <si>
    <t>personId, roleVersion, assessment scope, accessibility settings</t>
  </si>
  <si>
    <t>Assessment plan/workflow ID</t>
  </si>
  <si>
    <t>Employee briefing and policy required.</t>
  </si>
  <si>
    <t>S89-API-007</t>
  </si>
  <si>
    <t>GET /wi/v1/baseline-assessments/{id}</t>
  </si>
  <si>
    <t>Get baseline progress, evidence coverage and limitations.</t>
  </si>
  <si>
    <t>assessment ID</t>
  </si>
  <si>
    <t>Assessment status</t>
  </si>
  <si>
    <t>No permanent capability conclusion before review.</t>
  </si>
  <si>
    <t>S89-API-008</t>
  </si>
  <si>
    <t>GET /wi/v1/persons/{personId}/role-readiness/{roleVersionId}</t>
  </si>
  <si>
    <t>Retrieve developmental role-readiness view.</t>
  </si>
  <si>
    <t>Employee/authorised HR/manager</t>
  </si>
  <si>
    <t>personId, roleVersionId</t>
  </si>
  <si>
    <t>Readiness package</t>
  </si>
  <si>
    <t>Critical floors/confidence/dispute shown; advisory by default.</t>
  </si>
  <si>
    <t>S89-API-009</t>
  </si>
  <si>
    <t>POST /wi/v1/capability-reviews</t>
  </si>
  <si>
    <t>Open human review for evidence, state, discrepancy or readiness.</t>
  </si>
  <si>
    <t>Capability/Governance</t>
  </si>
  <si>
    <t>Qualified reviewer and rationale required.</t>
  </si>
  <si>
    <t>S89-API-010</t>
  </si>
  <si>
    <t>POST /wi/v1/capability-corrections</t>
  </si>
  <si>
    <t>Employee/reviewer correction to claim, evidence mapping, state or readiness.</t>
  </si>
  <si>
    <t>Governance &amp; Capability</t>
  </si>
  <si>
    <t>Correction request + refs</t>
  </si>
  <si>
    <t>Correction record/version</t>
  </si>
  <si>
    <t>Original lineage preserved; material use marked disputed.</t>
  </si>
  <si>
    <t>S89-API-011</t>
  </si>
  <si>
    <t>POST /wi/v1/reassessments</t>
  </si>
  <si>
    <t>Schedule fresh assessment for stale, disputed or insufficient evidence.</t>
  </si>
  <si>
    <t>Capability/Employee/Reviewer</t>
  </si>
  <si>
    <t>Baseline/Task Workflow</t>
  </si>
  <si>
    <t>person, capability/role, reason, task template</t>
  </si>
  <si>
    <t>Reassessment plan</t>
  </si>
  <si>
    <t>Representative and accessible assessment required.</t>
  </si>
  <si>
    <t>S89-API-012</t>
  </si>
  <si>
    <t>GET /wi/v1/coaching/preferences</t>
  </si>
  <si>
    <t>Retrieve employee coaching preferences.</t>
  </si>
  <si>
    <t>Employee/Growth Coach</t>
  </si>
  <si>
    <t>Coaching Domain</t>
  </si>
  <si>
    <t>current employee context</t>
  </si>
  <si>
    <t>Preference profile</t>
  </si>
  <si>
    <t>Restricted accommodation details excluded from model output.</t>
  </si>
  <si>
    <t>Stage 9</t>
  </si>
  <si>
    <t>S89-API-013</t>
  </si>
  <si>
    <t>PUT /wi/v1/coaching/preferences</t>
  </si>
  <si>
    <t>Update channel, language, focus, cooldown, snooze and mentor preferences.</t>
  </si>
  <si>
    <t>Employee</t>
  </si>
  <si>
    <t>Preference update</t>
  </si>
  <si>
    <t>Updated profile</t>
  </si>
  <si>
    <t>Preference use is not performance evidence.</t>
  </si>
  <si>
    <t>S89-API-014</t>
  </si>
  <si>
    <t>POST /wi/v1/coaching/triggers/evaluate</t>
  </si>
  <si>
    <t>Evaluate task/capability events for intervention eligibility.</t>
  </si>
  <si>
    <t>Task/Capability events</t>
  </si>
  <si>
    <t>Trigger Engine</t>
  </si>
  <si>
    <t>Trigger context/evidence refs</t>
  </si>
  <si>
    <t>Trigger candidates</t>
  </si>
  <si>
    <t>Policy and confidence filter before delivery.</t>
  </si>
  <si>
    <t>S89-API-015</t>
  </si>
  <si>
    <t>POST /wi/v1/coaching/interventions/generate</t>
  </si>
  <si>
    <t>Generate a proposed intervention using approved context.</t>
  </si>
  <si>
    <t>Coaching Orchestrator</t>
  </si>
  <si>
    <t>Python Coach Service</t>
  </si>
  <si>
    <t>Mode, context refs, policy, preferences, prior feedback</t>
  </si>
  <si>
    <t>Generated content candidate</t>
  </si>
  <si>
    <t>Safety validation required before delivery.</t>
  </si>
  <si>
    <t>S89-API-016</t>
  </si>
  <si>
    <t>POST /wi/v1/coaching/interventions/{id}/deliver</t>
  </si>
  <si>
    <t>Schedule/deliver validated intervention.</t>
  </si>
  <si>
    <t>Notification/Device/UI</t>
  </si>
  <si>
    <t>Intervention ID, channel, timing</t>
  </si>
  <si>
    <t>Private employee delivery by default; cooldown enforced.</t>
  </si>
  <si>
    <t>S89-API-017</t>
  </si>
  <si>
    <t>POST /wi/v1/coaching/interventions/{id}/feedback</t>
  </si>
  <si>
    <t>Record useful/not useful/mistimed/incorrect-context/snooze feedback.</t>
  </si>
  <si>
    <t>Feedback rating/comment</t>
  </si>
  <si>
    <t>Feedback record</t>
  </si>
  <si>
    <t>Feedback is not punitive employee data.</t>
  </si>
  <si>
    <t>S89-API-018</t>
  </si>
  <si>
    <t>POST /wi/v1/learning-plans</t>
  </si>
  <si>
    <t>Create reviewed learning plan from gap and employee goals.</t>
  </si>
  <si>
    <t>Capability/L&amp;D/Employee</t>
  </si>
  <si>
    <t>Gap refs, goals, artefacts, practice/evidence criteria</t>
  </si>
  <si>
    <t>Learning plan/version</t>
  </si>
  <si>
    <t>Employee review and high-impact human approval where required.</t>
  </si>
  <si>
    <t>S89-API-019</t>
  </si>
  <si>
    <t>PATCH /wi/v1/learning-plans/{id}</t>
  </si>
  <si>
    <t>Update/pause/reschedule/complete plan.</t>
  </si>
  <si>
    <t>Employee/L&amp;D/Workflow</t>
  </si>
  <si>
    <t>State transition/reason</t>
  </si>
  <si>
    <t>Updated plan</t>
  </si>
  <si>
    <t>Pause/cancel not negative performance evidence.</t>
  </si>
  <si>
    <t>S89-API-020</t>
  </si>
  <si>
    <t>POST /wi/v1/learning-plans/{id}/practice-tasks</t>
  </si>
  <si>
    <t>Assign practice or reassessment task.</t>
  </si>
  <si>
    <t>HumanOS Task Service</t>
  </si>
  <si>
    <t>Task template, criteria, support level</t>
  </si>
  <si>
    <t>Task/assessment refs</t>
  </si>
  <si>
    <t>Practice evidence separated from independent live-work evidence.</t>
  </si>
  <si>
    <t>S89-API-021</t>
  </si>
  <si>
    <t>POST /wi/v1/learning-experiences</t>
  </si>
  <si>
    <t>Record learning interaction/completion using internal schema with optional xAPI mapping.</t>
  </si>
  <si>
    <t>LMS/internal content</t>
  </si>
  <si>
    <t>Actor/activity/result/context refs</t>
  </si>
  <si>
    <t>Learning experience record</t>
  </si>
  <si>
    <t>Learning activity is not capability proof.</t>
  </si>
  <si>
    <t>S89-API-022</t>
  </si>
  <si>
    <t>POST /wi/v1/mentor-handoffs</t>
  </si>
  <si>
    <t>Create qualified mentor/expert handoff.</t>
  </si>
  <si>
    <t>Employee/Coach/Reviewer</t>
  </si>
  <si>
    <t>Reason, goals, evidence summary, information scope</t>
  </si>
  <si>
    <t>Handoff workflow</t>
  </si>
  <si>
    <t>Employee-aware privacy boundary; no raw private content by default.</t>
  </si>
  <si>
    <t>S89-API-023</t>
  </si>
  <si>
    <t>GET /wi/v1/development-summaries/persons/{personId}</t>
  </si>
  <si>
    <t>Get employee/authorised manager/L&amp;D reviewed development summary.</t>
  </si>
  <si>
    <t>Employee/Manager/L&amp;D</t>
  </si>
  <si>
    <t>Reporting Service</t>
  </si>
  <si>
    <t>personId, audience/purpose</t>
  </si>
  <si>
    <t>Policy-filtered summary</t>
  </si>
  <si>
    <t>Audience-specific fields; employee response/dispute shown.</t>
  </si>
  <si>
    <t>S89-EVT-001</t>
  </si>
  <si>
    <t>capability.evidence.approved.v1</t>
  </si>
  <si>
    <t>Qualified evidence approved/rejected/modified by reviewer.</t>
  </si>
  <si>
    <t>Capability State/Analytics</t>
  </si>
  <si>
    <t>evidence ID, decision, dimensions, refs</t>
  </si>
  <si>
    <t>State update consumers</t>
  </si>
  <si>
    <t>S89-EVT-002</t>
  </si>
  <si>
    <t>Versioned capability state changed.</t>
  </si>
  <si>
    <t>Role Readiness/Learning/Reporting</t>
  </si>
  <si>
    <t>old/new state, confidence, freshness, review ref</t>
  </si>
  <si>
    <t>Read models</t>
  </si>
  <si>
    <t>High-impact state requires review metadata.</t>
  </si>
  <si>
    <t>S89-EVT-003</t>
  </si>
  <si>
    <t>claim.evidence.discrepancy.opened.v1</t>
  </si>
  <si>
    <t>Neutral claim-evidence discrepancy workflow opened.</t>
  </si>
  <si>
    <t>Employee portal/Review</t>
  </si>
  <si>
    <t>claim, evidence summary, context state</t>
  </si>
  <si>
    <t>Workflow consumers</t>
  </si>
  <si>
    <t>No dishonesty label.</t>
  </si>
  <si>
    <t>S89-EVT-004</t>
  </si>
  <si>
    <t>Baseline assessment transitioned.</t>
  </si>
  <si>
    <t>Employee/Reviewer/Learning</t>
  </si>
  <si>
    <t>assessment ID/state/coverage</t>
  </si>
  <si>
    <t>Provisional status visible.</t>
  </si>
  <si>
    <t>S89-EVT-005</t>
  </si>
  <si>
    <t>New role-readiness version created.</t>
  </si>
  <si>
    <t>Employee/HR/Learning</t>
  </si>
  <si>
    <t>role, status, critical gaps, confidence</t>
  </si>
  <si>
    <t>Development views</t>
  </si>
  <si>
    <t>Advisory and review status included.</t>
  </si>
  <si>
    <t>S89-EVT-006</t>
  </si>
  <si>
    <t>Potential personal development gap created.</t>
  </si>
  <si>
    <t>Review/Learning</t>
  </si>
  <si>
    <t>gap type, evidence refs, blocker checks, confidence</t>
  </si>
  <si>
    <t>Candidate only until review.</t>
  </si>
  <si>
    <t>S89-EVT-007</t>
  </si>
  <si>
    <t>Evidence-linked coaching opportunity detected.</t>
  </si>
  <si>
    <t>Policy/Selector</t>
  </si>
  <si>
    <t>trigger type, evidence refs, severity/confidence</t>
  </si>
  <si>
    <t>Intervention selector</t>
  </si>
  <si>
    <t>No content or performance conclusion.</t>
  </si>
  <si>
    <t>S89-EVT-008</t>
  </si>
  <si>
    <t>Validated intervention delivered.</t>
  </si>
  <si>
    <t>Feedback/Effectiveness/Audit</t>
  </si>
  <si>
    <t>mode, channel, version, timing</t>
  </si>
  <si>
    <t>Private content referenced, not broadcast.</t>
  </si>
  <si>
    <t>S89-EVT-009</t>
  </si>
  <si>
    <t>Employee feedback recorded.</t>
  </si>
  <si>
    <t>Effectiveness/Skill Forge</t>
  </si>
  <si>
    <t>rating/category/comment ref</t>
  </si>
  <si>
    <t>Feedback not used punitively.</t>
  </si>
  <si>
    <t>S89-EVT-010</t>
  </si>
  <si>
    <t>Reviewed learning plan becomes active.</t>
  </si>
  <si>
    <t>Employee/Task/Notification</t>
  </si>
  <si>
    <t>plan goals, artefact refs, practice criteria</t>
  </si>
  <si>
    <t>S89-EVT-011</t>
  </si>
  <si>
    <t>learning.practice.completed.v1</t>
  </si>
  <si>
    <t>Practice/reassessment task completed.</t>
  </si>
  <si>
    <t>Task/Learning</t>
  </si>
  <si>
    <t>task assessment/evidence refs, support level</t>
  </si>
  <si>
    <t>Applied-evidence workflow</t>
  </si>
  <si>
    <t>Practice success remains provisional.</t>
  </si>
  <si>
    <t>S89-EVT-012</t>
  </si>
  <si>
    <t>learning.applied.evidence.observed.v1</t>
  </si>
  <si>
    <t>Later live-work evidence appears to show applied learning.</t>
  </si>
  <si>
    <t>Capability/Task</t>
  </si>
  <si>
    <t>Capability Review/Effectiveness</t>
  </si>
  <si>
    <t>evidence refs, learning plan, confidence</t>
  </si>
  <si>
    <t>Causal attribution remains cautious.</t>
  </si>
  <si>
    <t>S89-EVT-013</t>
  </si>
  <si>
    <t>Intervention/plan effectiveness reviewed.</t>
  </si>
  <si>
    <t>Reporting/Skill Forge</t>
  </si>
  <si>
    <t>metrics, outcome, confidence, version</t>
  </si>
  <si>
    <t>No employee ranking.</t>
  </si>
  <si>
    <t>S89-EVT-014</t>
  </si>
  <si>
    <t>Human mentor/expert handoff created.</t>
  </si>
  <si>
    <t>Coaching/Workflow</t>
  </si>
  <si>
    <t>Mentor/L&amp;D/Employee</t>
  </si>
  <si>
    <t>reason, goals, scope, status</t>
  </si>
  <si>
    <t>Workflow</t>
  </si>
  <si>
    <t>Private information scope agreed.</t>
  </si>
  <si>
    <t>Stage 8 — Capability Graph and Baseline Assessment Backlog</t>
  </si>
  <si>
    <t>Implementation-ready backlog for capability catalogue, evidence qualification, scoring recommendations, state, claim reconciliation, baseline assessment, role readiness and review.</t>
  </si>
  <si>
    <t>S8-BL-001</t>
  </si>
  <si>
    <t>Create Capability Domain service skeleton</t>
  </si>
  <si>
    <t>Create Java/Spring modules for catalogue, evidence, state, claims, baseline, readiness and review using HumanOS conventions.</t>
  </si>
  <si>
    <t>Capability Backend Lead</t>
  </si>
  <si>
    <t>Architecture/Data/Security</t>
  </si>
  <si>
    <t>Stages 2,4,7</t>
  </si>
  <si>
    <t>Service/repository skeleton</t>
  </si>
  <si>
    <t>Build, migrations, tests and dependency scans run.</t>
  </si>
  <si>
    <t>No duplicated HumanOS identity/role/task/workflow services.</t>
  </si>
  <si>
    <t>S8-BL-002</t>
  </si>
  <si>
    <t>Schemas</t>
  </si>
  <si>
    <t>Publish capability evidence/state JSON Schemas</t>
  </si>
  <si>
    <t>Implement schemas for CapabilityEvidence, PersonCapabilityState, RoleReadiness, EmployeeClaim and review packages.</t>
  </si>
  <si>
    <t>Backend/AI/QA</t>
  </si>
  <si>
    <t>Positive/negative fixtures validate and preserve lineage.</t>
  </si>
  <si>
    <t>No raw evidence in state payloads.</t>
  </si>
  <si>
    <t>S8-BL-003</t>
  </si>
  <si>
    <t>Implement PostgreSQL logical schema and migrations</t>
  </si>
  <si>
    <t>Create versioned capability, evidence, claim, baseline, readiness, mapping and audit-link tables.</t>
  </si>
  <si>
    <t>Constraints, tenant scope, versioning and query plans validated.</t>
  </si>
  <si>
    <t>RLS/default-deny where applicable.</t>
  </si>
  <si>
    <t>S8-BL-004</t>
  </si>
  <si>
    <t>Catalogue</t>
  </si>
  <si>
    <t>Seed HumanOS capability catalogue and external mappings</t>
  </si>
  <si>
    <t>Load Stage 2 capabilities and create versioned mappings to SFIA 9, NICE 2.2.0, ESCO 1.2.1 and O*NET 30.3 where relevant.</t>
  </si>
  <si>
    <t>Capability Taxonomy Lead</t>
  </si>
  <si>
    <t>HR/Domain Experts/Data</t>
  </si>
  <si>
    <t>Capability seed/mapping data</t>
  </si>
  <si>
    <t>Mappings include framework/version/confidence and do not overwrite internal semantics.</t>
  </si>
  <si>
    <t>Licence/source attribution maintained.</t>
  </si>
  <si>
    <t>Stage 8 Sources</t>
  </si>
  <si>
    <t>S8-BL-005</t>
  </si>
  <si>
    <t>Implement capability evidence qualifier</t>
  </si>
  <si>
    <t>Convert reviewed Stage 7 assessments into evidence candidates with difficulty, quality, autonomy, coverage, blockers and dimensions.</t>
  </si>
  <si>
    <t>Task Assurance/AI/Data</t>
  </si>
  <si>
    <t>S8-BL-002,S8-BL-003</t>
  </si>
  <si>
    <t>Evidence qualifier</t>
  </si>
  <si>
    <t>Raw activity volume cannot create evidence; blocker exclusions enforced.</t>
  </si>
  <si>
    <t>Evidence refs/content access policy.</t>
  </si>
  <si>
    <t>S8-BL-006</t>
  </si>
  <si>
    <t>Build Python multidimensional scoring recommender</t>
  </si>
  <si>
    <t>Implement factor vector, eligibility gates, confidence, recency, consistency and transition recommendations.</t>
  </si>
  <si>
    <t>AI Scoring Lead</t>
  </si>
  <si>
    <t>Capability/QA/DPO</t>
  </si>
  <si>
    <t>S8-BL-002,S8-BL-005</t>
  </si>
  <si>
    <t>Scoring service/eval harness</t>
  </si>
  <si>
    <t>Returns recommendation and reasons; cannot write final state.</t>
  </si>
  <si>
    <t>No protected/medical feature use.</t>
  </si>
  <si>
    <t>S8-BL-007</t>
  </si>
  <si>
    <t>Implement PersonCapabilityState aggregate</t>
  </si>
  <si>
    <t>Versioned state transitions, emerging/stable evidence, confidence/freshness and review status.</t>
  </si>
  <si>
    <t>S8-BL-003,S8-BL-006</t>
  </si>
  <si>
    <t>Capability state service</t>
  </si>
  <si>
    <t>Every state traces to approved evidence and model/rule/review version.</t>
  </si>
  <si>
    <t>Employee self-access.</t>
  </si>
  <si>
    <t>S8-BL-008</t>
  </si>
  <si>
    <t>Claims</t>
  </si>
  <si>
    <t>Implement claim-evidence reconciliation workflow</t>
  </si>
  <si>
    <t>Claims, evidence search, neutral discrepancy, employee response, review, training/reassessment and closure.</t>
  </si>
  <si>
    <t>S8-BL-005,S8-BL-007</t>
  </si>
  <si>
    <t>No dishonesty label; employee response and appeal operational.</t>
  </si>
  <si>
    <t>High-impact review boundary.</t>
  </si>
  <si>
    <t>S8-BL-009</t>
  </si>
  <si>
    <t>Baseline</t>
  </si>
  <si>
    <t>Implement baseline assessment orchestrator</t>
  </si>
  <si>
    <t>Role/claim intake, self-assessment, diagnostics, simulations, supervised tasks, AI supervision and review.</t>
  </si>
  <si>
    <t>Assessment Product Lead</t>
  </si>
  <si>
    <t>Workflow/Domain Experts/L&amp;D</t>
  </si>
  <si>
    <t>S8-BL-004,S8-BL-005</t>
  </si>
  <si>
    <t>Baseline workflow</t>
  </si>
  <si>
    <t>Assessment is provisional, accessible and versioned.</t>
  </si>
  <si>
    <t>Employee briefing/consent-policy evidence.</t>
  </si>
  <si>
    <t>S8-BL-010</t>
  </si>
  <si>
    <t>Implement Role Readiness service/read model</t>
  </si>
  <si>
    <t>Critical floors, coverage, level, confidence, freshness, support and dispute states.</t>
  </si>
  <si>
    <t>Role Readiness Lead</t>
  </si>
  <si>
    <t>HR/Product/Data</t>
  </si>
  <si>
    <t>S8-BL-007,S8-BL-009</t>
  </si>
  <si>
    <t>Role readiness service</t>
  </si>
  <si>
    <t>No READY when critical gap/insufficient evidence; score advisory only.</t>
  </si>
  <si>
    <t>S8-BL-011</t>
  </si>
  <si>
    <t>Implement capability review, correction and appeal</t>
  </si>
  <si>
    <t>Finding package, reviewer assignment, decisions, versioning, employee correction and appeal.</t>
  </si>
  <si>
    <t>Workflow/HR/DPO/Backend</t>
  </si>
  <si>
    <t>S8-BL-007:S8-BL-010</t>
  </si>
  <si>
    <t>Review workflows</t>
  </si>
  <si>
    <t>Material negative/high-impact states require meaningful human review.</t>
  </si>
  <si>
    <t>Audit/purpose/access controls.</t>
  </si>
  <si>
    <t>S8-BL-012</t>
  </si>
  <si>
    <t>Implement Stage 8 APIs and events</t>
  </si>
  <si>
    <t>Capability evidence, scoring, claims, baseline, readiness, review, corrections and reassessments.</t>
  </si>
  <si>
    <t>Backend/API Lead</t>
  </si>
  <si>
    <t>Data/Workflow/AI</t>
  </si>
  <si>
    <t>S8-BL-002:S8-BL-011</t>
  </si>
  <si>
    <t>OpenAPI/event package</t>
  </si>
  <si>
    <t>Contracts validate and event lineage/replay work.</t>
  </si>
  <si>
    <t>Sensitive data referenced not embedded.</t>
  </si>
  <si>
    <t>S8-BL-013</t>
  </si>
  <si>
    <t>Build capability/claim/readiness employee views</t>
  </si>
  <si>
    <t>Show evidence summaries, confidence/freshness, goals, dispute and reassessment.</t>
  </si>
  <si>
    <t>Product/Frontend Lead</t>
  </si>
  <si>
    <t>Backend/Accessibility/DPO</t>
  </si>
  <si>
    <t>S8-BL-007:S8-BL-012</t>
  </si>
  <si>
    <t>Employee capability UI</t>
  </si>
  <si>
    <t>Employee can inspect and challenge material state.</t>
  </si>
  <si>
    <t>Accessibility and privacy.</t>
  </si>
  <si>
    <t>S8-BL-014</t>
  </si>
  <si>
    <t>Create scoring/fairness evaluation dataset</t>
  </si>
  <si>
    <t>Cases for blockers, accommodations, AI-assisted work, stale evidence, contradictions, single-task evidence and claims.</t>
  </si>
  <si>
    <t>S8-BL-006,S8-BL-011</t>
  </si>
  <si>
    <t>Evaluation dataset/report</t>
  </si>
  <si>
    <t>Eligibility, calibration and fairness tests pass before pilot use.</t>
  </si>
  <si>
    <t>Restricted protected data handling.</t>
  </si>
  <si>
    <t>S8-BL-015</t>
  </si>
  <si>
    <t>Implement capability retention/access/audit controls</t>
  </si>
  <si>
    <t>Separate raw evidence, capability evidence, state, claims and review retention/access.</t>
  </si>
  <si>
    <t>Security/Backend</t>
  </si>
  <si>
    <t>S8-BL-003,S8-BL-011</t>
  </si>
  <si>
    <t>Policy/retention implementation</t>
  </si>
  <si>
    <t>Deletion/correction propagates and all access is audited.</t>
  </si>
  <si>
    <t>No manager raw evidence default.</t>
  </si>
  <si>
    <t>S8-BL-016</t>
  </si>
  <si>
    <t>Execute Stage 8 end-to-end validation</t>
  </si>
  <si>
    <t>Role→task→evidence→state→claim/readiness→review scenarios.</t>
  </si>
  <si>
    <t>All Stage 8 owners</t>
  </si>
  <si>
    <t>S8-BL-001:S8-BL-015</t>
  </si>
  <si>
    <t>Stage 8 validation report</t>
  </si>
  <si>
    <t>All gate criteria and blocking fairness/security tests pass.</t>
  </si>
  <si>
    <t>Synthetic/consented data only.</t>
  </si>
  <si>
    <t>S8-BL-017</t>
  </si>
  <si>
    <t>Complete Stage 8 implementation package</t>
  </si>
  <si>
    <t>Architecture, schemas, APIs, models, workflows, tests, risks, ADRs and gate evidence.</t>
  </si>
  <si>
    <t>S8-BL-001:S8-BL-016</t>
  </si>
  <si>
    <t>Stage 8 package</t>
  </si>
  <si>
    <t>Ready for Stage 8 gate and Stage 9 integration.</t>
  </si>
  <si>
    <t>Source/decision traceability complete.</t>
  </si>
  <si>
    <t>Stage 9 — Growth Coach and Learning Loop Backlog</t>
  </si>
  <si>
    <t>Implementation-ready backlog for policy-controlled coaching, employee preferences, intervention selection/generation/delivery, learning plans, practice, mentor escalation, effectiveness and reporting.</t>
  </si>
  <si>
    <t>S9-BL-001</t>
  </si>
  <si>
    <t>Create Coaching and Learning service skeleton</t>
  </si>
  <si>
    <t>Create Java/Spring modules for preferences, policy, triggers, interventions, learning plans, feedback and effectiveness.</t>
  </si>
  <si>
    <t>Growth Coach Backend Lead</t>
  </si>
  <si>
    <t>Architecture/Workflow/Security</t>
  </si>
  <si>
    <t>Stages 7,8; HumanOS services</t>
  </si>
  <si>
    <t>Build, migrations and tests run.</t>
  </si>
  <si>
    <t>Separate coaching from capability final state.</t>
  </si>
  <si>
    <t>S9-BL-002</t>
  </si>
  <si>
    <t>Preferences</t>
  </si>
  <si>
    <t>Implement employee coaching preferences</t>
  </si>
  <si>
    <t>Channel, language, focus windows, cooldown, snooze, alternate formats and mentor preference.</t>
  </si>
  <si>
    <t>Product/Backend Lead</t>
  </si>
  <si>
    <t>Frontend/Accessibility/DPO</t>
  </si>
  <si>
    <t>Preference APIs/UI</t>
  </si>
  <si>
    <t>Employee can control non-mandatory coaching; restricted accommodation details protected.</t>
  </si>
  <si>
    <t>No punitive use.</t>
  </si>
  <si>
    <t>S9-BL-003</t>
  </si>
  <si>
    <t>Implement coaching policy and intervention eligibility</t>
  </si>
  <si>
    <t>Purpose, evidence, mode, confidence, severity, privacy and escalation decisions.</t>
  </si>
  <si>
    <t>Policy/Security Lead</t>
  </si>
  <si>
    <t>Product/DPO/AI</t>
  </si>
  <si>
    <t>S9-BL-001,S9-BL-002</t>
  </si>
  <si>
    <t>Coaching policy engine</t>
  </si>
  <si>
    <t>No intervention bypasses policy; deterministic tests pass.</t>
  </si>
  <si>
    <t>Policy/audit required.</t>
  </si>
  <si>
    <t>S9-BL-004</t>
  </si>
  <si>
    <t>Implement minimised coaching context assembler</t>
  </si>
  <si>
    <t>Task/criterion, reviewed blocker/gap, capability summary, preferences and prior interventions.</t>
  </si>
  <si>
    <t>Backend/Data Lead</t>
  </si>
  <si>
    <t>Task/Capability/Evidence teams</t>
  </si>
  <si>
    <t>Context assembler</t>
  </si>
  <si>
    <t>Raw screenshots/prompts/source excluded unless separately authorised.</t>
  </si>
  <si>
    <t>Purpose-limited context.</t>
  </si>
  <si>
    <t>S9-BL-005</t>
  </si>
  <si>
    <t>Triggers</t>
  </si>
  <si>
    <t>Implement deterministic trigger engine</t>
  </si>
  <si>
    <t>Missing verification, gate failure, blocker, deadline and learning milestone triggers.</t>
  </si>
  <si>
    <t>Backend/QA</t>
  </si>
  <si>
    <t>S9-BL-003,S9-BL-004</t>
  </si>
  <si>
    <t>Trigger engine</t>
  </si>
  <si>
    <t>Trigger evidence and reason codes validated.</t>
  </si>
  <si>
    <t>No accusation/off-task conclusion.</t>
  </si>
  <si>
    <t>S9-BL-006</t>
  </si>
  <si>
    <t>AI selection</t>
  </si>
  <si>
    <t>Build intervention selector recommender</t>
  </si>
  <si>
    <t>Recommend mode/timing/content approach using evidence, preferences and prior outcomes.</t>
  </si>
  <si>
    <t>AI Coach Lead</t>
  </si>
  <si>
    <t>S9-BL-004,S9-BL-005</t>
  </si>
  <si>
    <t>Selector service</t>
  </si>
  <si>
    <t>Least-intrusive valid mode; low confidence defers/asks/handoffs.</t>
  </si>
  <si>
    <t>No high-impact direct action.</t>
  </si>
  <si>
    <t>S9-BL-007</t>
  </si>
  <si>
    <t>Generation</t>
  </si>
  <si>
    <t>Build coaching generator and safety validator</t>
  </si>
  <si>
    <t>Evidence-linked content generation plus tone, privacy, grounding and prohibited-inference checks.</t>
  </si>
  <si>
    <t>Model Gateway/CISO/HR</t>
  </si>
  <si>
    <t>S9-BL-004,S9-BL-006</t>
  </si>
  <si>
    <t>Coach generation pipeline</t>
  </si>
  <si>
    <t>Unsafe/unsupported content never delivered; versions recorded.</t>
  </si>
  <si>
    <t>Sensitive provider routing.</t>
  </si>
  <si>
    <t>S9-BL-008</t>
  </si>
  <si>
    <t>Delivery</t>
  </si>
  <si>
    <t>Implement interrupt controller and delivery channels</t>
  </si>
  <si>
    <t>Focus-aware scheduling, cooldown, endpoint/HumanOS delivery, receipt and snooze.</t>
  </si>
  <si>
    <t>Product/Platform Lead</t>
  </si>
  <si>
    <t>Device/Notification/Frontend</t>
  </si>
  <si>
    <t>S9-BL-002,S9-BL-003,S9-BL-007</t>
  </si>
  <si>
    <t>Delivery service/UI</t>
  </si>
  <si>
    <t>No cooldown violations; employee status and controls visible.</t>
  </si>
  <si>
    <t>Private-first delivery.</t>
  </si>
  <si>
    <t>S9-BL-009</t>
  </si>
  <si>
    <t>Feedback</t>
  </si>
  <si>
    <t>Implement coaching feedback and incorrect-context correction</t>
  </si>
  <si>
    <t>Useful, not useful, mistimed, wrong context, snooze and free-text feedback.</t>
  </si>
  <si>
    <t>Feedback workflow</t>
  </si>
  <si>
    <t>Feedback cannot be used punitively and invalidates repeated wrong triggers.</t>
  </si>
  <si>
    <t>Private content retention.</t>
  </si>
  <si>
    <t>S9-BL-010</t>
  </si>
  <si>
    <t>Learning plans</t>
  </si>
  <si>
    <t>Implement learning-plan domain and workflow</t>
  </si>
  <si>
    <t>Goals, artefacts, practice, evidence criteria, employee review, state transitions and versioning.</t>
  </si>
  <si>
    <t>L&amp;D Product Lead</t>
  </si>
  <si>
    <t>Backend/Workflow/Capability</t>
  </si>
  <si>
    <t>S9-BL-001,S8-BL-007</t>
  </si>
  <si>
    <t>Learning plan service</t>
  </si>
  <si>
    <t>Completion alone cannot update capability.</t>
  </si>
  <si>
    <t>Employee goals/accessibility.</t>
  </si>
  <si>
    <t>S9-BL-011</t>
  </si>
  <si>
    <t>Implement learning artefact catalogue and integrations</t>
  </si>
  <si>
    <t>Internal content, prompts/checklists, courses, licences, prerequisites and versioning.</t>
  </si>
  <si>
    <t>L&amp;D Platform Lead</t>
  </si>
  <si>
    <t>Procurement/Skill Forge/Data</t>
  </si>
  <si>
    <t>Learning catalogue</t>
  </si>
  <si>
    <t>Content source/licence/quality and expected applied evidence recorded.</t>
  </si>
  <si>
    <t>External data sharing reviewed.</t>
  </si>
  <si>
    <t>S9-BL-012</t>
  </si>
  <si>
    <t>Practice</t>
  </si>
  <si>
    <t>Implement practice/reassessment task orchestration</t>
  </si>
  <si>
    <t>Assign guided/challenge/live tasks with criteria, support and reviewer workflow.</t>
  </si>
  <si>
    <t>L&amp;D/Task Lead</t>
  </si>
  <si>
    <t>Task Service/Domain Reviewers</t>
  </si>
  <si>
    <t>S9-BL-010,S9-BL-011</t>
  </si>
  <si>
    <t>Practice workflow</t>
  </si>
  <si>
    <t>Practice evidence and independent live evidence remain distinct.</t>
  </si>
  <si>
    <t>Developmental use.</t>
  </si>
  <si>
    <t>S9-BL-013</t>
  </si>
  <si>
    <t>Learning records</t>
  </si>
  <si>
    <t>Implement internal learning-event model with optional xAPI mapping</t>
  </si>
  <si>
    <t>Record activity/result/context while HumanOS remains source of learning/capability state.</t>
  </si>
  <si>
    <t>Learning Data Lead</t>
  </si>
  <si>
    <t>LMS/Data/Backend</t>
  </si>
  <si>
    <t>Learning event adapter</t>
  </si>
  <si>
    <t>xAPI interoperability does not imply capability proof.</t>
  </si>
  <si>
    <t>Minimise external LRS sharing.</t>
  </si>
  <si>
    <t>S9-BL-014</t>
  </si>
  <si>
    <t>Mentor escalation</t>
  </si>
  <si>
    <t>Implement mentor/expert handoff workflow</t>
  </si>
  <si>
    <t>Qualified routing, information scope, goals, scheduling, agreed summary and outcome.</t>
  </si>
  <si>
    <t>L&amp;D/Workflow Lead</t>
  </si>
  <si>
    <t>Organisation/Directory/HR</t>
  </si>
  <si>
    <t>S9-BL-003,S9-BL-010</t>
  </si>
  <si>
    <t>Mentor workflow</t>
  </si>
  <si>
    <t>Private mentor content not exposed raw to manager.</t>
  </si>
  <si>
    <t>Employee-aware handoff.</t>
  </si>
  <si>
    <t>S9-BL-015</t>
  </si>
  <si>
    <t>Effectiveness</t>
  </si>
  <si>
    <t>Implement coaching and learning effectiveness analytics</t>
  </si>
  <si>
    <t>Usefulness, interruption, repeated errors, verification uplift, applied evidence, fairness and regression.</t>
  </si>
  <si>
    <t>Product/L&amp;D/DPO/Data</t>
  </si>
  <si>
    <t>S9-BL-009:S9-BL-014</t>
  </si>
  <si>
    <t>Effectiveness read model/report</t>
  </si>
  <si>
    <t>Metrics are system quality measures, not employee scores.</t>
  </si>
  <si>
    <t>Cohort/coverage safeguards.</t>
  </si>
  <si>
    <t>S9-BL-016</t>
  </si>
  <si>
    <t>Implement employee, manager and L&amp;D development views</t>
  </si>
  <si>
    <t>Role/capability progress, learning application, blockers, reviewed themes and disputes.</t>
  </si>
  <si>
    <t>Reporting Product Lead</t>
  </si>
  <si>
    <t>Frontend/Capability/Governance</t>
  </si>
  <si>
    <t>S9-BL-010,S9-BL-015</t>
  </si>
  <si>
    <t>Development reports</t>
  </si>
  <si>
    <t>No raw private coaching messages; employee sees material summary.</t>
  </si>
  <si>
    <t>Purpose-limited audience.</t>
  </si>
  <si>
    <t>S9-BL-017</t>
  </si>
  <si>
    <t>Skill Forge handoff</t>
  </si>
  <si>
    <t>Publish generalised coach/content improvement candidates</t>
  </si>
  <si>
    <t>Convert reviewed outcomes and feedback into Stage 11 candidate observations.</t>
  </si>
  <si>
    <t>L&amp;D/Product/Governance</t>
  </si>
  <si>
    <t>Skill observation events</t>
  </si>
  <si>
    <t>No confidential/personal data and no automatic activation.</t>
  </si>
  <si>
    <t>Governed self-improvement.</t>
  </si>
  <si>
    <t>S9-BL-018</t>
  </si>
  <si>
    <t>Create coaching safety/usefulness/interruption evaluation suite</t>
  </si>
  <si>
    <t>Test evidence grounding, tone, privacy, triggers, cooldowns, accommodations and escalation.</t>
  </si>
  <si>
    <t>QA/AI Evaluation Lead</t>
  </si>
  <si>
    <t>HR/DPO/CISO/Employees</t>
  </si>
  <si>
    <t>S9-BL-003:S9-BL-017</t>
  </si>
  <si>
    <t>Stage 9 evaluation report</t>
  </si>
  <si>
    <t>All blocking policy/safety/fairness tests pass.</t>
  </si>
  <si>
    <t>Consented/synthetic evaluation data.</t>
  </si>
  <si>
    <t>S9-BL-019</t>
  </si>
  <si>
    <t>Complete Stage 9 implementation package</t>
  </si>
  <si>
    <t>Architecture, policy, modes, loop, artefacts, metrics, reports, APIs, risks, ADRs and gate evidence.</t>
  </si>
  <si>
    <t>S9-BL-001:S9-BL-018</t>
  </si>
  <si>
    <t>Stage 9 package</t>
  </si>
  <si>
    <t>Ready for Stage 9 gate and Stage 10/11 handoff.</t>
  </si>
  <si>
    <t>Stage 8–9 — Risk Register</t>
  </si>
  <si>
    <t>Capability, role-readiness, coaching, learning, privacy, fairness, analytics and self-improvement risks.</t>
  </si>
  <si>
    <t>S89-R-001</t>
  </si>
  <si>
    <t>Employee claims, CVs or job descriptions are treated as verified capability evidence.</t>
  </si>
  <si>
    <t>Capability/Fairness</t>
  </si>
  <si>
    <t>Separate requirement, claim and evidence entities; explicit eligibility rules and review.</t>
  </si>
  <si>
    <t>Capability Product/HR</t>
  </si>
  <si>
    <t>S89-R-002</t>
  </si>
  <si>
    <t>A single task success or failure permanently changes capability or role readiness.</t>
  </si>
  <si>
    <t>Emerging vs stable state; repeated comparable evidence; confidence and human review.</t>
  </si>
  <si>
    <t>S89-R-003</t>
  </si>
  <si>
    <t>External blockers, unclear requirements or missing access become negative capability evidence.</t>
  </si>
  <si>
    <t>Fairness/Management</t>
  </si>
  <si>
    <t>Blocker exclusions, context review and eligibility gate before negative evidence.</t>
  </si>
  <si>
    <t>Task/Capability/HR</t>
  </si>
  <si>
    <t>S89-R-004</t>
  </si>
  <si>
    <t>Accessibility accommodations or alternate workflows are penalised.</t>
  </si>
  <si>
    <t>Inclusion/Fairness</t>
  </si>
  <si>
    <t>Outcome/quality/autonomy focus, accommodation-safe context and no activity-volume comparison.</t>
  </si>
  <si>
    <t>S89-R-005</t>
  </si>
  <si>
    <t>Capability scoring is opaque, overconfident or psychometrically unsupported.</t>
  </si>
  <si>
    <t>Multidimensional vector, confidence separation, lineage, calibration, review and explicit default-weight status.</t>
  </si>
  <si>
    <t>AI Evaluation/Capability</t>
  </si>
  <si>
    <t>S89-R-006</t>
  </si>
  <si>
    <t>Role-readiness percentage hides a critical gap or insufficient evidence.</t>
  </si>
  <si>
    <t>Product/Employment</t>
  </si>
  <si>
    <t>Critical capability floor, status model, detailed gaps and advisory label.</t>
  </si>
  <si>
    <t>Role Readiness/HR</t>
  </si>
  <si>
    <t>S89-R-007</t>
  </si>
  <si>
    <t>Capability or readiness output is used automatically for dismissal, discipline, pay or promotion.</t>
  </si>
  <si>
    <t>Employment/Legal</t>
  </si>
  <si>
    <t>Separate HR decision workflow, meaningful human review, policy and audit.</t>
  </si>
  <si>
    <t>S89-R-008</t>
  </si>
  <si>
    <t>Evidence becomes stale while the system continues to present current capability.</t>
  </si>
  <si>
    <t>Data Quality</t>
  </si>
  <si>
    <t>Capability-specific recency/expiry, reassessment monitor and freshness in UI.</t>
  </si>
  <si>
    <t>S89-R-009</t>
  </si>
  <si>
    <t>External framework updates silently change internal capability meanings.</t>
  </si>
  <si>
    <t>Taxonomy/Data</t>
  </si>
  <si>
    <t>Versioned mappings, mapping confidence and no automatic internal semantic rewrite.</t>
  </si>
  <si>
    <t>Taxonomy Lead</t>
  </si>
  <si>
    <t>S89-R-010</t>
  </si>
  <si>
    <t>Training completion automatically increases capability or readiness.</t>
  </si>
  <si>
    <t>L&amp;D/Fairness</t>
  </si>
  <si>
    <t>Separate learning completion, practice, applied evidence and capability review states.</t>
  </si>
  <si>
    <t>S89-R-011</t>
  </si>
  <si>
    <t>Growth Coach interrupts deep work excessively and reduces productivity or trust.</t>
  </si>
  <si>
    <t>UX/Adoption</t>
  </si>
  <si>
    <t>Least intrusive mode, focus windows, cooldowns, snooze and interruption metrics.</t>
  </si>
  <si>
    <t>S89-R-012</t>
  </si>
  <si>
    <t>Coaching content is punitive, accusatory, manipulative or infers personality/mental state.</t>
  </si>
  <si>
    <t>AI Safety/Employment</t>
  </si>
  <si>
    <t>Safety validator, prohibited-language tests, evidence grounding and human escalation.</t>
  </si>
  <si>
    <t>AI Governance/HR/DPO</t>
  </si>
  <si>
    <t>S89-R-013</t>
  </si>
  <si>
    <t>Private coaching or reflection content is exposed to managers.</t>
  </si>
  <si>
    <t>Privacy/Trust</t>
  </si>
  <si>
    <t>Private-first delivery, audience-specific read models and raw-content access denial.</t>
  </si>
  <si>
    <t>S89-R-014</t>
  </si>
  <si>
    <t>Employee snooze, dismissal or negative feedback is treated as poor performance.</t>
  </si>
  <si>
    <t>Employment/Misuse</t>
  </si>
  <si>
    <t>Metric deny-list and policy; feedback is system-quality data only.</t>
  </si>
  <si>
    <t>HR/Legal/Product</t>
  </si>
  <si>
    <t>S89-R-015</t>
  </si>
  <si>
    <t>Wrong-context coaching repeats after employee correction.</t>
  </si>
  <si>
    <t>Data Quality/Trust</t>
  </si>
  <si>
    <t>Correction invalidation, trigger rebuild and incorrect-context metric.</t>
  </si>
  <si>
    <t>Data/Product/AI</t>
  </si>
  <si>
    <t>S89-R-016</t>
  </si>
  <si>
    <t>AI model/provider retains sensitive task, capability or coaching context.</t>
  </si>
  <si>
    <t>Privacy/Vendor</t>
  </si>
  <si>
    <t>Model Gateway, minimised context, contractual no-training/retention, regional/private models.</t>
  </si>
  <si>
    <t>S89-R-017</t>
  </si>
  <si>
    <t>Coaching-effectiveness analytics overclaim causal impact from correlation.</t>
  </si>
  <si>
    <t>Analytics/Product</t>
  </si>
  <si>
    <t>Longitudinal/comparable cohorts, caveats, controlled tests where feasible and human interpretation.</t>
  </si>
  <si>
    <t>S89-R-018</t>
  </si>
  <si>
    <t>Learning content is low quality, outdated, unlicensed or mismatched to the gap.</t>
  </si>
  <si>
    <t>Versioned catalogue, source/licence/owner, review and applied-effectiveness monitoring.</t>
  </si>
  <si>
    <t>L&amp;D/Legal</t>
  </si>
  <si>
    <t>S89-R-019</t>
  </si>
  <si>
    <t>Mentor/expert escalation capacity is inadequate, creating delays or unequal support.</t>
  </si>
  <si>
    <t>Operations/L&amp;D</t>
  </si>
  <si>
    <t>Capacity reporting, prioritisation, qualified mentor pool and AI defer/observe mode.</t>
  </si>
  <si>
    <t>L&amp;D/Operations</t>
  </si>
  <si>
    <t>S89-R-020</t>
  </si>
  <si>
    <t>Capability/coaching models produce unequal errors across roles, tools, locations or evidence coverage.</t>
  </si>
  <si>
    <t>Coverage-aware evaluation, subgroup/comparable-task analysis, correction and DPO review.</t>
  </si>
  <si>
    <t>S89-R-021</t>
  </si>
  <si>
    <t>Private or confidential employee/project data leaks into reusable coaching or Skill Forge assets.</t>
  </si>
  <si>
    <t>Confidentiality/Self-improvement</t>
  </si>
  <si>
    <t>Generalisation, redaction, internal/open classification, approval and publication scans.</t>
  </si>
  <si>
    <t>Stage 8–9 — Architecture and Product Decisions</t>
  </si>
  <si>
    <t>Decision register for capability state, external mappings, baseline, role readiness, applied learning, coaching privacy, employee preferences, xAPI and governed improvement.</t>
  </si>
  <si>
    <t>S89-ADR-001</t>
  </si>
  <si>
    <t>Capability vector, not one talent score</t>
  </si>
  <si>
    <t>Knowledge, execution, autonomy, quality and transfer can differ materially.</t>
  </si>
  <si>
    <t>Maintain multidimensional capability state plus separate confidence; optional summary indicators remain explanatory.</t>
  </si>
  <si>
    <t>Single score/rank.</t>
  </si>
  <si>
    <t>Explainability and better development plans.</t>
  </si>
  <si>
    <t>More complex UX/data.</t>
  </si>
  <si>
    <t>Reviewer and employee usability tests.</t>
  </si>
  <si>
    <t>S89-ADR-002</t>
  </si>
  <si>
    <t>Requirements, claims and evidence are separate</t>
  </si>
  <si>
    <t>Job descriptions and self-declarations have different epistemic status from observed work.</t>
  </si>
  <si>
    <t>Model RoleRequirement, EmployeeClaim and CapabilityEvidence separately.</t>
  </si>
  <si>
    <t>Combine in one skill profile field.</t>
  </si>
  <si>
    <t>Prevents unsupported conclusions.</t>
  </si>
  <si>
    <t>Additional entities/workflows.</t>
  </si>
  <si>
    <t>Stage 2/8 rules</t>
  </si>
  <si>
    <t>S89-ADR-003</t>
  </si>
  <si>
    <t>Java owns state; Python recommends</t>
  </si>
  <si>
    <t>Durable capability and learning state requires governance; models need iteration.</t>
  </si>
  <si>
    <t>Java/Spring owns state/review/APIs; Python returns versioned scoring/coaching recommendations.</t>
  </si>
  <si>
    <t>Python writes final state; all-Java rules.</t>
  </si>
  <si>
    <t>Auditability and model agility.</t>
  </si>
  <si>
    <t>Contract/orchestration complexity.</t>
  </si>
  <si>
    <t>API and state-transition tests.</t>
  </si>
  <si>
    <t>CTO/AI</t>
  </si>
  <si>
    <t>S89-ADR-004</t>
  </si>
  <si>
    <t>External frameworks are mappings</t>
  </si>
  <si>
    <t>SFIA, NICE, ESCO and O*NET offer useful structure but do not exactly represent Nessovo evidence semantics.</t>
  </si>
  <si>
    <t>Map/version external concepts to HumanOS capabilities; HumanOS remains authoritative.</t>
  </si>
  <si>
    <t>Adopt one external framework as system of record.</t>
  </si>
  <si>
    <t>Interoperability without lock-in.</t>
  </si>
  <si>
    <t>Mapping governance effort.</t>
  </si>
  <si>
    <t>Mapping coverage/review.</t>
  </si>
  <si>
    <t>S89-ADR-005</t>
  </si>
  <si>
    <t>A weighted average can hide missing critical role capability.</t>
  </si>
  <si>
    <t>READY status requires all critical capability floors and evidence thresholds.</t>
  </si>
  <si>
    <t>Readiness percentage only.</t>
  </si>
  <si>
    <t>Safer and more interpretable.</t>
  </si>
  <si>
    <t>May reduce simple executive summary.</t>
  </si>
  <si>
    <t>Role examples/tests.</t>
  </si>
  <si>
    <t>S89-ADR-006</t>
  </si>
  <si>
    <t>Baseline assessment is provisional</t>
  </si>
  <si>
    <t>Simulation and onboarding evidence has limited context and consistency.</t>
  </si>
  <si>
    <t>Baseline creates provisional states with expiry; later live-work evidence confirms or changes them.</t>
  </si>
  <si>
    <t>Permanent onboarding score.</t>
  </si>
  <si>
    <t>Fairness and learning orientation.</t>
  </si>
  <si>
    <t>Requires ongoing evidence.</t>
  </si>
  <si>
    <t>Baseline follow-up tests.</t>
  </si>
  <si>
    <t>S89-ADR-007</t>
  </si>
  <si>
    <t>Applied evidence required after learning</t>
  </si>
  <si>
    <t>Course completion does not prove workplace capability.</t>
  </si>
  <si>
    <t>Capability can improve only after reviewed practice/live-work application.</t>
  </si>
  <si>
    <t>LMS completion updates skill.</t>
  </si>
  <si>
    <t>Outcome-based development.</t>
  </si>
  <si>
    <t>Longer measurement cycle.</t>
  </si>
  <si>
    <t>Learning loop validation.</t>
  </si>
  <si>
    <t>S89-ADR-008</t>
  </si>
  <si>
    <t>Private-first coaching</t>
  </si>
  <si>
    <t>Coaching effectiveness depends on trust and psychological safety.</t>
  </si>
  <si>
    <t>Deliver private coaching to employee; managers receive reviewed summaries, not raw exchanges.</t>
  </si>
  <si>
    <t>Manager-visible live coaching stream.</t>
  </si>
  <si>
    <t>Trust and developmental use.</t>
  </si>
  <si>
    <t>Less direct manager visibility.</t>
  </si>
  <si>
    <t>Employee/manager UX test.</t>
  </si>
  <si>
    <t>ICF ethics/CIPD</t>
  </si>
  <si>
    <t>S89-ADR-009</t>
  </si>
  <si>
    <t>Least intrusive intervention</t>
  </si>
  <si>
    <t>Frequent directive coaching can disrupt work and create dependency.</t>
  </si>
  <si>
    <t>Use Observe/Nudge before higher-burden modes when safe and effective.</t>
  </si>
  <si>
    <t>Always assist/teach immediately.</t>
  </si>
  <si>
    <t>Lower interruption and autonomy.</t>
  </si>
  <si>
    <t>Potentially slower support.</t>
  </si>
  <si>
    <t>Effectiveness/interruption metrics.</t>
  </si>
  <si>
    <t>S89-ADR-010</t>
  </si>
  <si>
    <t>Employee preferences are first-class state</t>
  </si>
  <si>
    <t>Timing/channel/accessibility preferences materially affect coaching usefulness.</t>
  </si>
  <si>
    <t>Store and enforce preferences, focus windows, snooze and mentor choices.</t>
  </si>
  <si>
    <t>One universal coach behaviour.</t>
  </si>
  <si>
    <t>Better accessibility and adoption.</t>
  </si>
  <si>
    <t>Preference complexity.</t>
  </si>
  <si>
    <t>Preference/policy tests.</t>
  </si>
  <si>
    <t>S89-ADR-011</t>
  </si>
  <si>
    <t>xAPI is optional interoperability, not capability authority</t>
  </si>
  <si>
    <t>Learning systems need event interoperability but xAPI statements record experiences, not verified capability.</t>
  </si>
  <si>
    <t>Map learning events to xAPI 2.0 where useful; HumanOS learning/capability state remains authoritative.</t>
  </si>
  <si>
    <t>Use LRS as capability source of truth; no xAPI.</t>
  </si>
  <si>
    <t>Integration without evidence inflation.</t>
  </si>
  <si>
    <t>Mapping and privacy controls.</t>
  </si>
  <si>
    <t>Learning adapter tests.</t>
  </si>
  <si>
    <t>L&amp;D/Data</t>
  </si>
  <si>
    <t>ADL xAPI</t>
  </si>
  <si>
    <t>S89-ADR-012</t>
  </si>
  <si>
    <t>System-quality metrics, not employee rankings</t>
  </si>
  <si>
    <t>Coaching acceptance, snooze and completion can be misused.</t>
  </si>
  <si>
    <t>Use effectiveness metrics to improve coach/content/system; prohibit employee leaderboard/performance scoring.</t>
  </si>
  <si>
    <t>Rank employees by coaching metrics.</t>
  </si>
  <si>
    <t>Trust and valid measurement.</t>
  </si>
  <si>
    <t>Requires governance enforcement.</t>
  </si>
  <si>
    <t>Report deny-list tests.</t>
  </si>
  <si>
    <t>S89-ADR-013</t>
  </si>
  <si>
    <t>Feedback-driven but governed coach improvement</t>
  </si>
  <si>
    <t>Coach should improve from user feedback without uncontrolled self-modification.</t>
  </si>
  <si>
    <t>Send generalised candidate observations to Stage 11 Skill Forge; evaluate, approve, canary and rollback.</t>
  </si>
  <si>
    <t>Automatic live prompt mutation; manual-only improvement.</t>
  </si>
  <si>
    <t>Compounding learning with control.</t>
  </si>
  <si>
    <t>Slower promotion and eval cost.</t>
  </si>
  <si>
    <t>Stage 11 handoff tests.</t>
  </si>
  <si>
    <t>Stage 8 — Capability Graph and Baseline Assessment Gate</t>
  </si>
  <si>
    <t>Readiness criteria for capability evidence, state, claims, baseline assessment, role readiness and human review.</t>
  </si>
  <si>
    <t>S8-G-001</t>
  </si>
  <si>
    <t>Capability catalogue, evidence qualification, scoring recommendation, state, claims, baseline, readiness and review boundaries are defined.</t>
  </si>
  <si>
    <t>No durable/evidence-linked capability architecture.</t>
  </si>
  <si>
    <t>Stage 8 readiness</t>
  </si>
  <si>
    <t>S8-G-002</t>
  </si>
  <si>
    <t>Capability evidence fields cover task, source, dimensions, quality, autonomy, coverage, blockers, recency, review and lineage.</t>
  </si>
  <si>
    <t>Raw activity or claims can become evidence.</t>
  </si>
  <si>
    <t>S8-G-003</t>
  </si>
  <si>
    <t>Scoring model</t>
  </si>
  <si>
    <t>Eligibility gates, multidimensional factors, confidence, recency, consistency and transition rules are defined.</t>
  </si>
  <si>
    <t>Opaque or unqualified capability score.</t>
  </si>
  <si>
    <t>S8-G-004</t>
  </si>
  <si>
    <t>Neutral claim-evidence discrepancy, employee response, context review, reassessment and appeal are defined.</t>
  </si>
  <si>
    <t>Discrepancy equated with dishonesty.</t>
  </si>
  <si>
    <t>S8-G-005</t>
  </si>
  <si>
    <t>Baseline model</t>
  </si>
  <si>
    <t>Self-assessment, diagnostics, representative tasks, live evidence, AI supervision and employee review are defined.</t>
  </si>
  <si>
    <t>Baseline becomes permanent label.</t>
  </si>
  <si>
    <t>HR/Capability/Product</t>
  </si>
  <si>
    <t>S8-G-006</t>
  </si>
  <si>
    <t>Role readiness</t>
  </si>
  <si>
    <t>Critical floors, confidence, freshness, support, readiness statuses and advisory boundary are defined.</t>
  </si>
  <si>
    <t>Single percentage hides critical gap.</t>
  </si>
  <si>
    <t>HR/Role Readiness</t>
  </si>
  <si>
    <t>S8-G-007</t>
  </si>
  <si>
    <t>Meaningful review, employee access/correction/dispute, versioning, retention and audit are defined.</t>
  </si>
  <si>
    <t>High-impact state bypasses review.</t>
  </si>
  <si>
    <t>DPO/HR/Governance</t>
  </si>
  <si>
    <t>S8-G-008</t>
  </si>
  <si>
    <t>External mappings</t>
  </si>
  <si>
    <t>SFIA/NICE/ESCO/O*NET mapping strategy is versioned and HumanOS remains authoritative.</t>
  </si>
  <si>
    <t>Architecture/Backlog/Sources</t>
  </si>
  <si>
    <t>External framework silently rewrites internal state.</t>
  </si>
  <si>
    <t>Taxonomy/Architecture</t>
  </si>
  <si>
    <t>S8-G-009</t>
  </si>
  <si>
    <t>Single-task limits, blocker exclusions, accessibility, AI-use neutrality and insufficient evidence are represented.</t>
  </si>
  <si>
    <t>Scoring/Evidence/Risks</t>
  </si>
  <si>
    <t>Invalid negative capability inference.</t>
  </si>
  <si>
    <t>S8-G-010</t>
  </si>
  <si>
    <t>Capability evidence, scoring, claims, baseline, readiness, review and correction contracts are specified.</t>
  </si>
  <si>
    <t>S8-G-011</t>
  </si>
  <si>
    <t>Stage 8 backlog includes owners, dependencies, effort, tests, deliverables and privacy impact.</t>
  </si>
  <si>
    <t>No executable implementation plan.</t>
  </si>
  <si>
    <t>S8-G-012</t>
  </si>
  <si>
    <t>Scoring, fairness, blockers, accommodations, stale evidence, contradiction and claim cases are planned.</t>
  </si>
  <si>
    <t>Backlog/Risks/Worked Models</t>
  </si>
  <si>
    <t>No calibration or fairness evaluation.</t>
  </si>
  <si>
    <t>AI Evaluation/QA</t>
  </si>
  <si>
    <t>S8-G-013</t>
  </si>
  <si>
    <t>Existing identity, organisation, role/task, workflow, policy, audit and evidence services remain authoritative.</t>
  </si>
  <si>
    <t>Architecture/ADRs</t>
  </si>
  <si>
    <t>Duplicated HumanOS foundation.</t>
  </si>
  <si>
    <t>S8-G-014</t>
  </si>
  <si>
    <t>CTO, Product, HR, DPO, Architecture, AI Governance and domain reviewers record Stage 8 decision.</t>
  </si>
  <si>
    <t>Stage 9 — Growth Coach and Learning Loop Gate</t>
  </si>
  <si>
    <t>Readiness criteria for policy-controlled coaching, employee controls, learning application, effectiveness and safe reporting.</t>
  </si>
  <si>
    <t>S9-G-001</t>
  </si>
  <si>
    <t>Policy, preferences, context, triggers, selector, generation, validation, delivery, feedback, learning and reporting boundaries are defined.</t>
  </si>
  <si>
    <t>No governed coaching architecture.</t>
  </si>
  <si>
    <t>CTO/Product/Architecture</t>
  </si>
  <si>
    <t>Stage 9 readiness</t>
  </si>
  <si>
    <t>S9-G-002</t>
  </si>
  <si>
    <t>Modes and triggers</t>
  </si>
  <si>
    <t>Observe, Nudge, Assist, Teach, Escalate, Reflect, Practice and Mentor Handoff with evidence triggers are defined.</t>
  </si>
  <si>
    <t>Intervention purpose/mode ambiguous.</t>
  </si>
  <si>
    <t>Product/L&amp;D</t>
  </si>
  <si>
    <t>S9-G-003</t>
  </si>
  <si>
    <t>Intervention policy</t>
  </si>
  <si>
    <t>Confidence, least-intrusive mode, focus/cooldown, employee controls, tone, privacy and escalation policies are defined.</t>
  </si>
  <si>
    <t>Coaching can spam, manipulate or bypass policy.</t>
  </si>
  <si>
    <t>DPO/HR/AI Governance</t>
  </si>
  <si>
    <t>S9-G-004</t>
  </si>
  <si>
    <t>Privacy and employee agency</t>
  </si>
  <si>
    <t>Private-first delivery, preference controls, correction, no punitive feedback use and manager summary limits are defined.</t>
  </si>
  <si>
    <t>Policy/Reporting/Architecture</t>
  </si>
  <si>
    <t>Private coaching exposed or employee controls absent.</t>
  </si>
  <si>
    <t>DPO/Product/HR</t>
  </si>
  <si>
    <t>S9-G-005</t>
  </si>
  <si>
    <t>Gap review, plan, content, practice, applied evidence and capability review states are defined.</t>
  </si>
  <si>
    <t>Training completion treated as capability.</t>
  </si>
  <si>
    <t>S9-G-006</t>
  </si>
  <si>
    <t>Learning artefacts</t>
  </si>
  <si>
    <t>Content/practice types define appropriate use, evidence and guardrails.</t>
  </si>
  <si>
    <t>Unversioned or ineffective content assigned.</t>
  </si>
  <si>
    <t>S9-G-007</t>
  </si>
  <si>
    <t>Applied-evidence rule</t>
  </si>
  <si>
    <t>Capability improvement requires later reviewed application evidence.</t>
  </si>
  <si>
    <t>Learning Loop/ADRs</t>
  </si>
  <si>
    <t>Course completion auto-updates capability.</t>
  </si>
  <si>
    <t>S9-G-008</t>
  </si>
  <si>
    <t>Usefulness, interruption, errors, verification, applied learning, trust, fairness and safety metrics are defined.</t>
  </si>
  <si>
    <t>No system-quality measurement or metrics used as employee scores.</t>
  </si>
  <si>
    <t>S9-G-009</t>
  </si>
  <si>
    <t>Employee, manager and L&amp;D views are purpose-limited and exclude private raw coaching by default.</t>
  </si>
  <si>
    <t>Manager receives private coaching transcript.</t>
  </si>
  <si>
    <t>S9-G-010</t>
  </si>
  <si>
    <t>Preferences, triggers, interventions, feedback, learning plans, practice, mentor and development summary contracts are specified.</t>
  </si>
  <si>
    <t>S9-G-011</t>
  </si>
  <si>
    <t>Stage 9 backlog includes owners, dependencies, effort, tests, deliverables and privacy impact.</t>
  </si>
  <si>
    <t>S9-G-012</t>
  </si>
  <si>
    <t>Safety, grounding, interruption, accommodations, privacy, effectiveness and feedback tests are planned.</t>
  </si>
  <si>
    <t>Backlog/Risks/Metrics</t>
  </si>
  <si>
    <t>Coach deployed without safety/usefulness evaluation.</t>
  </si>
  <si>
    <t>S9-G-013</t>
  </si>
  <si>
    <t>Skill Forge boundary</t>
  </si>
  <si>
    <t>Feedback/outcomes become candidate observations only; evaluation, approval, canary and rollback remain Stage 11.</t>
  </si>
  <si>
    <t>Coach self-modifies production behaviour automatically.</t>
  </si>
  <si>
    <t>S9-G-014</t>
  </si>
  <si>
    <t>CTO, Product, HR/L&amp;D, DPO, CISO, AI Governance and employee-experience representatives record Stage 9 decision.</t>
  </si>
  <si>
    <t>Stage 8–9 — Source Register</t>
  </si>
  <si>
    <t>Current skills, occupation, learning, coaching, AI-governance and contract sources used for the Capability Graph and Growth Coach design.</t>
  </si>
  <si>
    <t>S89-SRC-001</t>
  </si>
  <si>
    <t>Skills/responsibility framework</t>
  </si>
  <si>
    <t>Seven responsibility levels and professional skills framework for business and technology roles.</t>
  </si>
  <si>
    <t>Use as versioned mapping/reference, not HumanOS source of evidence.</t>
  </si>
  <si>
    <t>S89-SRC-002</t>
  </si>
  <si>
    <t>SFIA 9 — Complexity</t>
  </si>
  <si>
    <t>Responsibility attribute</t>
  </si>
  <si>
    <t>Progression of work complexity across levels.</t>
  </si>
  <si>
    <t>https://sfia-online.org/en/sfia-9/responsibilities/generic-attributes-business-skills-behaviours/complexity</t>
  </si>
  <si>
    <t>Supports complexity dimension and level descriptors.</t>
  </si>
  <si>
    <t>S89-SRC-003</t>
  </si>
  <si>
    <t>NICE Framework Current Versions</t>
  </si>
  <si>
    <t>Current Work Roles, Competency Areas and Task/Knowledge/Skill components.</t>
  </si>
  <si>
    <t>Current component version 2.2.0; use for software/cyber mappings.</t>
  </si>
  <si>
    <t>S89-SRC-004</t>
  </si>
  <si>
    <t>NICE Framework Components v2.2.0 release</t>
  </si>
  <si>
    <t>Official release</t>
  </si>
  <si>
    <t>April 2026 update including new/updated work roles and competency areas.</t>
  </si>
  <si>
    <t>Version/change reference.</t>
  </si>
  <si>
    <t>S89-SRC-005</t>
  </si>
  <si>
    <t>EU skills/occupations taxonomy</t>
  </si>
  <si>
    <t>Current multilingual skills, competences and occupations classification and API/download formats.</t>
  </si>
  <si>
    <t>Current version 1.2.1; future-vertical mapping.</t>
  </si>
  <si>
    <t>S89-SRC-006</t>
  </si>
  <si>
    <t>What is ESCO?</t>
  </si>
  <si>
    <t>EU classification overview</t>
  </si>
  <si>
    <t>Electronic occupation-skill relationships for employment and training systems.</t>
  </si>
  <si>
    <t>https://esco.ec.europa.eu/uk/node/8</t>
  </si>
  <si>
    <t>Mapping/interoperability rationale.</t>
  </si>
  <si>
    <t>S89-SRC-007</t>
  </si>
  <si>
    <t>O*NET Database Releases</t>
  </si>
  <si>
    <t>Current O*NET production release and formats/licensing.</t>
  </si>
  <si>
    <t>Current release 30.3 in May 2026; cross-vertical reference.</t>
  </si>
  <si>
    <t>S89-SRC-008</t>
  </si>
  <si>
    <t>O*NET What's New</t>
  </si>
  <si>
    <t>Occupational data updates</t>
  </si>
  <si>
    <t>Current job zone, occupation and data-format updates.</t>
  </si>
  <si>
    <t>https://www.onetcenter.org/whatsnew.html</t>
  </si>
  <si>
    <t>Version/change-monitoring reference.</t>
  </si>
  <si>
    <t>S89-SRC-009</t>
  </si>
  <si>
    <t>Learning interoperability standard</t>
  </si>
  <si>
    <t>xAPI 2.0 model for communicating learner activities and experiences.</t>
  </si>
  <si>
    <t>Optional learning-event interoperability; not capability authority.</t>
  </si>
  <si>
    <t>S89-SRC-010</t>
  </si>
  <si>
    <t>ADL Learning Record Store</t>
  </si>
  <si>
    <t>Open-source learning infrastructure</t>
  </si>
  <si>
    <t>Learning Record Store implementation supporting xAPI 2.0.</t>
  </si>
  <si>
    <t>https://github.com/adlnet/ADL_LRS</t>
  </si>
  <si>
    <t>Reference for LMS/LRS integrations, not required core component.</t>
  </si>
  <si>
    <t>S89-SRC-011</t>
  </si>
  <si>
    <t>Ethical practice, trust, communication and cultivating learning/growth.</t>
  </si>
  <si>
    <t>Coaching-quality and employee-agency reference.</t>
  </si>
  <si>
    <t>S89-SRC-012</t>
  </si>
  <si>
    <t>ICF Code of Ethics</t>
  </si>
  <si>
    <t>Current ethical framework effective April 1, 2025, including confidentiality and professional conduct.</t>
  </si>
  <si>
    <t>Private-first coaching and information-sharing boundary.</t>
  </si>
  <si>
    <t>S89-SRC-013</t>
  </si>
  <si>
    <t>ICF Mentor Coaching Handbook</t>
  </si>
  <si>
    <t>Mentor-coaching guidance</t>
  </si>
  <si>
    <t>Evidence-based, unbiased and competency-aligned feedback for coach development.</t>
  </si>
  <si>
    <t>https://coachingfederation.org/resource/mentor-coaching-handbook/</t>
  </si>
  <si>
    <t>Human mentor handoff and review practice.</t>
  </si>
  <si>
    <t>S89-SRC-014</t>
  </si>
  <si>
    <t>Coaching/mentoring linked to organisational learning strategy, gap identification and success evaluation.</t>
  </si>
  <si>
    <t>Workplace coaching/L&amp;D design reference.</t>
  </si>
  <si>
    <t>S89-SRC-015</t>
  </si>
  <si>
    <t>AI governance framework</t>
  </si>
  <si>
    <t>Rights-preserving AI risk management across design, deployment and evaluation.</t>
  </si>
  <si>
    <t>Scoring/coaching evaluation and governance.</t>
  </si>
  <si>
    <t>S89-SRC-016</t>
  </si>
  <si>
    <t>Testing, evaluation, verification and validation resources supporting AI RMF.</t>
  </si>
  <si>
    <t>Evaluator and coaching-effectiveness measurement.</t>
  </si>
  <si>
    <t>S89-SRC-017</t>
  </si>
  <si>
    <t>NIST AI Metrology Center</t>
  </si>
  <si>
    <t>AI measurement resource</t>
  </si>
  <si>
    <t>Metrics, methods and tools for trustworthy AI evaluation.</t>
  </si>
  <si>
    <t>https://airc.nist.gov/metrology/</t>
  </si>
  <si>
    <t>Measurement-method selection and calibration.</t>
  </si>
  <si>
    <t>S89-SRC-018</t>
  </si>
  <si>
    <t>Meaningful human review, reviewer competence, authority and independence.</t>
  </si>
  <si>
    <t>Capability/readiness review boundary.</t>
  </si>
  <si>
    <t>S89-SRC-019</t>
  </si>
  <si>
    <t>HumanOS Stage 2 Ontology</t>
  </si>
  <si>
    <t>Capability levels, evidence scoring, role/task contracts and fairness rules.</t>
  </si>
  <si>
    <t>Internal workbook: Stage 2 sheets</t>
  </si>
  <si>
    <t>Authoritative internal model.</t>
  </si>
  <si>
    <t>S89-SRC-020</t>
  </si>
  <si>
    <t>HumanOS Stage 7 Task Assurance</t>
  </si>
  <si>
    <t>Reviewed task evidence, blockers, provenance, criteria and corrections.</t>
  </si>
  <si>
    <t>Internal workbook: Stage 7 sheets</t>
  </si>
  <si>
    <t>Primary upstream evidence source.</t>
  </si>
  <si>
    <t>S89-SRC-021</t>
  </si>
  <si>
    <t>Language-neutral HTTP API contracts.</t>
  </si>
  <si>
    <t>Stage 8/9 service APIs.</t>
  </si>
  <si>
    <t>S89-SRC-022</t>
  </si>
  <si>
    <t>Validation for capability, evidence, coaching and learning payloads.</t>
  </si>
  <si>
    <t>Contract validation.</t>
  </si>
  <si>
    <t>S89-SRC-023</t>
  </si>
  <si>
    <t>Portable event context and metadata.</t>
  </si>
  <si>
    <t>Stage 8/9 event envelopes.</t>
  </si>
  <si>
    <t>Stage 10–11 Dashboard — Human Experience and Skill Forge</t>
  </si>
  <si>
    <t>Specification status for Stage 10 employee/manager/reviewer experiences and Stage 11 governed Skill Forge. Implementation backlogs remain unstarted until separate formal gates and resourcing are approved.</t>
  </si>
  <si>
    <t>Stage 10 gate</t>
  </si>
  <si>
    <t>Stage 10 backlog</t>
  </si>
  <si>
    <t>Stage 11 backlog</t>
  </si>
  <si>
    <t>Stage 10 mandatory not started/blocked</t>
  </si>
  <si>
    <t>Stage 11 mandatory not started/blocked</t>
  </si>
  <si>
    <t>Stage 10–11 risks open</t>
  </si>
  <si>
    <t>Stage 10–11 source count</t>
  </si>
  <si>
    <t>Stage 10–11 ADRs accepted/in principle</t>
  </si>
  <si>
    <t>Employee workspace modules</t>
  </si>
  <si>
    <t>Manager console modules</t>
  </si>
  <si>
    <t>Reviewer/governance modules</t>
  </si>
  <si>
    <t>User journeys</t>
  </si>
  <si>
    <t>Skill observation fields</t>
  </si>
  <si>
    <t>Skill package fields</t>
  </si>
  <si>
    <t>Skill lifecycle states</t>
  </si>
  <si>
    <t>Proposal/evaluation controls</t>
  </si>
  <si>
    <t>Canary/rollback controls</t>
  </si>
  <si>
    <t>Stage 10 is specification-complete across employee, manager, reviewer, capability, evidence, coaching, privacy, read-model, accessibility and journey layers.</t>
  </si>
  <si>
    <t>Stage 11 is specification-complete across observations, package contracts, evaluation, confidentiality, source/licence, signing, canary, monitoring and rollback.</t>
  </si>
  <si>
    <t>Manager experiences are exception-led and summary-first; raw evidence remains grant-controlled and fully audited.</t>
  </si>
  <si>
    <t>Skill Forge observations cannot change production. Active packages must be source-backed, evaluated, reviewed, signed, canaried and reversible.</t>
  </si>
  <si>
    <t>The remaining programme stage is Stage 12: security hardening, controlled internal pilot and the proceed/modify/restrict/stop rollout decision.</t>
  </si>
  <si>
    <t>Stage 10 — Experience Architecture</t>
  </si>
  <si>
    <t>Audience-specific HumanOS experiences built from reviewed, policy-filtered read models. The design targets WCAG 2.2 AA and explicitly excludes live surveillance, public ranking and raw-telemetry-driven performance scoring.</t>
  </si>
  <si>
    <t>Security / experience rule</t>
  </si>
  <si>
    <t>S10-ARC-001</t>
  </si>
  <si>
    <t>HumanOS Experience Shell</t>
  </si>
  <si>
    <t>Provide authenticated navigation, tenant/person context, design tokens, localisation, accessibility preferences and global support.</t>
  </si>
  <si>
    <t>Existing HumanOS frontend stack; TypeScript/React only if already standard</t>
  </si>
  <si>
    <t>IAM/Organisation, feature flags, notifications</t>
  </si>
  <si>
    <t>All Work Intelligence experience modules</t>
  </si>
  <si>
    <t>Reuse existing design system; do not introduce a parallel frontend framework.</t>
  </si>
  <si>
    <t>WCAG 2.2 / HumanOS foundation</t>
  </si>
  <si>
    <t>Reuse existing HumanOS capability; split only for proven boundary.</t>
  </si>
  <si>
    <t>S10-ARC-002</t>
  </si>
  <si>
    <t>Employee Experience BFF</t>
  </si>
  <si>
    <t>Aggregate task, evidence, capability, coaching, learning, privacy and review state for the employee workspace.</t>
  </si>
  <si>
    <t>Java/Spring Boot BFF</t>
  </si>
  <si>
    <t>Task, Evidence, Task Assurance, Capability, Coaching, Workflow, Policy, Audit</t>
  </si>
  <si>
    <t>EmployeeWorkspaceReadModel API</t>
  </si>
  <si>
    <t>Employee self-access is the default scope; raw content still requires evidence policy.</t>
  </si>
  <si>
    <t>HumanOS services</t>
  </si>
  <si>
    <t>S10-ARC-003</t>
  </si>
  <si>
    <t>Manager Experience BFF</t>
  </si>
  <si>
    <t>Aggregate exception-led task, blocker, quality, review and development summaries for authorised direct reports.</t>
  </si>
  <si>
    <t>Organisation, Tasks, Task Assurance, Capability, Learning, Governance</t>
  </si>
  <si>
    <t>ManagerExceptionReadModel API</t>
  </si>
  <si>
    <t>No default raw screenshots, keystrokes, prompts or private coaching messages.</t>
  </si>
  <si>
    <t>S10-ARC-004</t>
  </si>
  <si>
    <t>Reviewer Experience BFF</t>
  </si>
  <si>
    <t>Assemble finding packages, evidence references, completeness, corrections, employee response and reviewer workflow.</t>
  </si>
  <si>
    <t>Task Assurance, Evidence, Workflow, Audit, Policy</t>
  </si>
  <si>
    <t>ReviewCaseReadModel API</t>
  </si>
  <si>
    <t>Reviewer receives only task/case-scoped evidence permitted by grant.</t>
  </si>
  <si>
    <t>S10-ARC-005</t>
  </si>
  <si>
    <t>Governance Experience BFF</t>
  </si>
  <si>
    <t>Provide DPO/HR/security access logs, policy state, retention, legal hold, disputes, model/skill versions and audit.</t>
  </si>
  <si>
    <t>Policy, Audit, Retention, Workflow, Model Gateway, Skill Forge</t>
  </si>
  <si>
    <t>GovernanceReadModel API</t>
  </si>
  <si>
    <t>Restricted role and purpose; no general employee-performance browsing.</t>
  </si>
  <si>
    <t>Stage 0/4 controls</t>
  </si>
  <si>
    <t>S10-ARC-006</t>
  </si>
  <si>
    <t>Read Model Projectors</t>
  </si>
  <si>
    <t>Build audience-specific, policy-filtered materialised views from reviewed domain events.</t>
  </si>
  <si>
    <t>Java/Kafka consumers</t>
  </si>
  <si>
    <t>Kafka-compatible event bus + PostgreSQL read models</t>
  </si>
  <si>
    <t>Employee/manager/reviewer/governance read models</t>
  </si>
  <si>
    <t>Read models derive from reviewed state and evidence refs—not unrestricted raw telemetry.</t>
  </si>
  <si>
    <t>Stage 4/7/8/9</t>
  </si>
  <si>
    <t>S10-ARC-007</t>
  </si>
  <si>
    <t>Evidence Timeline Experience</t>
  </si>
  <si>
    <t>Present event, episode, artefact, visual and provenance evidence with gaps, corrections and versions.</t>
  </si>
  <si>
    <t>Frontend module + Evidence/Replay APIs</t>
  </si>
  <si>
    <t>Stage 4 Replay, Stage 6 semantic events, Stage 7 episodes/provenance</t>
  </si>
  <si>
    <t>Timeline UI and evidence-detail routes</t>
  </si>
  <si>
    <t>Semantic/authoritative evidence is visually prioritised over screenshots and AI inference.</t>
  </si>
  <si>
    <t>S10-ARC-008</t>
  </si>
  <si>
    <t>Capability Character Experience</t>
  </si>
  <si>
    <t>Present professional game-inspired capability levels, confidence, freshness, target-role path and learning quests.</t>
  </si>
  <si>
    <t>Frontend module + Capability APIs</t>
  </si>
  <si>
    <t>Stage 8 Capability/Readiness/Learning</t>
  </si>
  <si>
    <t>CapabilityCharacterReadModel</t>
  </si>
  <si>
    <t>Private developmental view; no childish styling, public ranking or permanent labels.</t>
  </si>
  <si>
    <t>Stage 8 model</t>
  </si>
  <si>
    <t>S10-ARC-009</t>
  </si>
  <si>
    <t>Coaching and Learning Experience</t>
  </si>
  <si>
    <t>Deliver private coaching, preferences, learning plans, practice, mentor handoff and applied-learning evidence.</t>
  </si>
  <si>
    <t>Frontend module + Coaching/Learning APIs</t>
  </si>
  <si>
    <t>Stage 9 Coaching/Learning/Notification</t>
  </si>
  <si>
    <t>CoachingLearningReadModel</t>
  </si>
  <si>
    <t>Private-first; managers receive reviewed development summaries only.</t>
  </si>
  <si>
    <t>ICF/CIPD principles</t>
  </si>
  <si>
    <t>S10-ARC-010</t>
  </si>
  <si>
    <t>Privacy and Access Centre</t>
  </si>
  <si>
    <t>Show active monitoring, sensors, policy version, exclusions, access history, retention, exports and rights workflows.</t>
  </si>
  <si>
    <t>Frontend module + Policy/Audit/Retention APIs</t>
  </si>
  <si>
    <t>Device Control, Policy, Audit, Evidence Access, Retention</t>
  </si>
  <si>
    <t>PrivacyCentreReadModel</t>
  </si>
  <si>
    <t>Monitoring state and reasons must remain clear and current.</t>
  </si>
  <si>
    <t>ICO/GOV.UK monitoring guidance</t>
  </si>
  <si>
    <t>S10-ARC-011</t>
  </si>
  <si>
    <t>Notification and Inbox Service</t>
  </si>
  <si>
    <t>Deliver actionable private events, digests, review deadlines, blockers, coaching and policy changes.</t>
  </si>
  <si>
    <t>Existing HumanOS Notification Service + frontend inbox</t>
  </si>
  <si>
    <t>Workflow/domain events and employee preferences</t>
  </si>
  <si>
    <t>Notification state APIs/events</t>
  </si>
  <si>
    <t>Use status messages and summaries; prevent notification spam and privacy leaks.</t>
  </si>
  <si>
    <t>WCAG status messages / notification patterns</t>
  </si>
  <si>
    <t>S10-ARC-012</t>
  </si>
  <si>
    <t>Search and Navigation</t>
  </si>
  <si>
    <t>Provide scoped search across tasks, evidence summaries, reviews, capabilities and learning.</t>
  </si>
  <si>
    <t>Existing HumanOS search or PostgreSQL/OpenSearch read index</t>
  </si>
  <si>
    <t>Policy-filtered read models</t>
  </si>
  <si>
    <t>Search API</t>
  </si>
  <si>
    <t>Search index excludes raw private coaching and unrestricted evidence content.</t>
  </si>
  <si>
    <t>S10-ARC-013</t>
  </si>
  <si>
    <t>Export Job Service</t>
  </si>
  <si>
    <t>Produce scoped, watermarked, time-limited and auditable reports/evidence packages.</t>
  </si>
  <si>
    <t>Java/Spring async job + Object/File Service</t>
  </si>
  <si>
    <t>Audience read models, access grants, audit</t>
  </si>
  <si>
    <t>ExportJob APIs/events</t>
  </si>
  <si>
    <t>No uncontrolled bulk raw export; scope and purpose required.</t>
  </si>
  <si>
    <t>Stage 4 access controls</t>
  </si>
  <si>
    <t>S10-ARC-014</t>
  </si>
  <si>
    <t>Accessibility Foundation</t>
  </si>
  <si>
    <t>Implement WCAG 2.2 AA target, semantic HTML, ARIA patterns, keyboard use, focus management and assistive-technology testing.</t>
  </si>
  <si>
    <t>Design system + frontend QA pipeline</t>
  </si>
  <si>
    <t>W3C WCAG/APG and HumanOS components</t>
  </si>
  <si>
    <t>Accessibility test reports</t>
  </si>
  <si>
    <t>Using accessible components does not by itself prove the complete service is accessible.</t>
  </si>
  <si>
    <t>W3C WCAG 2.2/APG</t>
  </si>
  <si>
    <t>S10-ARC-015</t>
  </si>
  <si>
    <t>Localisation and Content System</t>
  </si>
  <si>
    <t>Support UK English first, localisation keys, time zones, plain-language explanations and culturally reviewed messages.</t>
  </si>
  <si>
    <t>Frontend i18n/content registry</t>
  </si>
  <si>
    <t>Organisation/user locale and content versions</t>
  </si>
  <si>
    <t>Localised content bundles</t>
  </si>
  <si>
    <t>Legal/policy text is versioned by jurisdiction; no machine-only translation for consequential notices.</t>
  </si>
  <si>
    <t>WCAG understandable / jurisdiction packs</t>
  </si>
  <si>
    <t>S10-ARC-016</t>
  </si>
  <si>
    <t>Partial and Degraded State Handler</t>
  </si>
  <si>
    <t>Represent missing adapters, stale read models, policy outages, telemetry gaps and unavailable evidence safely.</t>
  </si>
  <si>
    <t>Frontend state machine + BFF status fields</t>
  </si>
  <si>
    <t>Coverage/completeness/health events</t>
  </si>
  <si>
    <t>Degraded-state UI</t>
  </si>
  <si>
    <t>Never convert missing data into zero activity or negative outcome.</t>
  </si>
  <si>
    <t>Stage 4/6/7 completeness</t>
  </si>
  <si>
    <t>S10-ARC-017</t>
  </si>
  <si>
    <t>Feature Flag and Experiment Layer</t>
  </si>
  <si>
    <t>Control audience, cohort, canary, kill switch and rollback for new UI/report features.</t>
  </si>
  <si>
    <t>OpenFeature-compatible abstraction using existing HumanOS flag provider</t>
  </si>
  <si>
    <t>Tenant/user/task-safe evaluation context</t>
  </si>
  <si>
    <t>Flag evaluation and audit</t>
  </si>
  <si>
    <t>Minimise PII in evaluation context; emergency disable must be immediate.</t>
  </si>
  <si>
    <t>OpenFeature</t>
  </si>
  <si>
    <t>S10-ARC-018</t>
  </si>
  <si>
    <t>Frontend Operational Telemetry</t>
  </si>
  <si>
    <t>Measure latency, errors, accessibility failures and journey completion without recording raw evidence or private coaching content.</t>
  </si>
  <si>
    <t>OpenTelemetry + privacy allowlist</t>
  </si>
  <si>
    <t>Frontend/BFF operational events</t>
  </si>
  <si>
    <t>Operational dashboards</t>
  </si>
  <si>
    <t>No screenshots, prompts, source code or private reflections in traces/logs.</t>
  </si>
  <si>
    <t>S10-ARC-019</t>
  </si>
  <si>
    <t>Support and Incident Entry</t>
  </si>
  <si>
    <t>Provide persistent help, privacy contact, technical issue report and urgent capture-disable route.</t>
  </si>
  <si>
    <t>Frontend + Workflow/Notification</t>
  </si>
  <si>
    <t>Support, DPO, CISO and device control</t>
  </si>
  <si>
    <t>SupportCase APIs</t>
  </si>
  <si>
    <t>Consistent help must be discoverable and accessible.</t>
  </si>
  <si>
    <t>WCAG 3.2.6 / Stage 0 stop authority</t>
  </si>
  <si>
    <t>S10-ARC-020</t>
  </si>
  <si>
    <t>Experience Analytics Governance</t>
  </si>
  <si>
    <t>Track aggregate usability, accessibility, correction, trust and report-usefulness metrics.</t>
  </si>
  <si>
    <t>Analytics read model</t>
  </si>
  <si>
    <t>Journey events, feedback, review outcomes</t>
  </si>
  <si>
    <t>Experience KPI datasets</t>
  </si>
  <si>
    <t>No employee productivity ranking or behavioural profiling.</t>
  </si>
  <si>
    <t>Product governance</t>
  </si>
  <si>
    <t>Architecture Amendment A-01 — AI Route and Endpoint UX</t>
  </si>
  <si>
    <t>S10-A01-001</t>
  </si>
  <si>
    <t>AI Route Health Experience</t>
  </si>
  <si>
    <t>Show approved route availability, local/CLI sign-in, model missing, quota, provider outage and no-AI continuation.</t>
  </si>
  <si>
    <t>Existing HumanOS frontend + BFF</t>
  </si>
  <si>
    <t>AI route/connector/broker health and canonical errors</t>
  </si>
  <si>
    <t>Employee/reviewer route health read models</t>
  </si>
  <si>
    <t>Actionable, accessible and non-blaming; manager view excludes personal subscription details.</t>
  </si>
  <si>
    <t>A-01 Fallback Policy</t>
  </si>
  <si>
    <t>Reuse notification/privacy patterns.</t>
  </si>
  <si>
    <t>S10-A01-002</t>
  </si>
  <si>
    <t>Fallback Approval and Explanation</t>
  </si>
  <si>
    <t>Show material local/cloud/provider/region fallback before execution when policy requires and record decision.</t>
  </si>
  <si>
    <t>Frontend + AI Experience BFF</t>
  </si>
  <si>
    <t>AIJobRequest fallback policy and candidate route</t>
  </si>
  <si>
    <t>Fallback approval/denial event</t>
  </si>
  <si>
    <t>No silent material route change; manual/no-AI option remains.</t>
  </si>
  <si>
    <t>A-01 privacy controls</t>
  </si>
  <si>
    <t>Add to employee coaching/task journeys.</t>
  </si>
  <si>
    <t>S10-A01-003</t>
  </si>
  <si>
    <t>AI Route Lineage View</t>
  </si>
  <si>
    <t>Expose actual model/deployment/task/effort/qualification/fallback/limitations in employee/reviewer/governance contexts.</t>
  </si>
  <si>
    <t>Frontend + lineage read model</t>
  </si>
  <si>
    <t>Stage 4 AI inference lineage</t>
  </si>
  <si>
    <t>Route explanation API</t>
  </si>
  <si>
    <t>No raw prompt/output or credential exposure.</t>
  </si>
  <si>
    <t>Audience-specific detail levels.</t>
  </si>
  <si>
    <t>Stage 10 — Employee Workspace</t>
  </si>
  <si>
    <t>Employee-owned workspace for tasks, evidence, capability, coaching, learning, privacy and review. Every material finding exposes confidence, gaps, lineage and correction rights.</t>
  </si>
  <si>
    <t>Module / screen</t>
  </si>
  <si>
    <t>Data source</t>
  </si>
  <si>
    <t>Primary actions</t>
  </si>
  <si>
    <t>Access scope</t>
  </si>
  <si>
    <t>Loading / degraded state</t>
  </si>
  <si>
    <t>Accessibility requirement</t>
  </si>
  <si>
    <t>Prohibited use</t>
  </si>
  <si>
    <t>EMP-001</t>
  </si>
  <si>
    <t>Today / assigned work</t>
  </si>
  <si>
    <t>Tasks, daily plan, deadlines, blockers and active task.</t>
  </si>
  <si>
    <t>Task/Project read model</t>
  </si>
  <si>
    <t>Start/switch/pause/stop task; open criteria; report blocker.</t>
  </si>
  <si>
    <t>Own tasks only.</t>
  </si>
  <si>
    <t>Show stale/unavailable source state.</t>
  </si>
  <si>
    <t>Keyboard navigation, headings, list/table alternatives.</t>
  </si>
  <si>
    <t>No productivity ranking or forced time interpretation.</t>
  </si>
  <si>
    <t>EMP-002</t>
  </si>
  <si>
    <t>Monitoring status bar</t>
  </si>
  <si>
    <t>Current work/task session, sensors active, policy version, last sync and exclusions.</t>
  </si>
  <si>
    <t>Device Control/Policy/Health</t>
  </si>
  <si>
    <t>Pause/private where allowed; open details; report issue.</t>
  </si>
  <si>
    <t>Own device/session.</t>
  </si>
  <si>
    <t>Fail-safe warning if policy or sensor unavailable.</t>
  </si>
  <si>
    <t>Persistent text+icon, screen-reader live status.</t>
  </si>
  <si>
    <t>No hidden capture state.</t>
  </si>
  <si>
    <t>EMP-003</t>
  </si>
  <si>
    <t>Task execution contract</t>
  </si>
  <si>
    <t>Objective, acceptance criteria, quality gates, evidence requirements and version.</t>
  </si>
  <si>
    <t>Stage 2 TaskContract</t>
  </si>
  <si>
    <t>Ask clarification; acknowledge change; open evidence.</t>
  </si>
  <si>
    <t>Assigned task.</t>
  </si>
  <si>
    <t>Show missing/invalid contract and suspend assurance.</t>
  </si>
  <si>
    <t>Structured headings/checklist; non-colour status.</t>
  </si>
  <si>
    <t>No assessment against undefined task.</t>
  </si>
  <si>
    <t>EMP-004</t>
  </si>
  <si>
    <t>Task progress and assurance</t>
  </si>
  <si>
    <t>Criterion states, blockers, completeness, confidence and next actions.</t>
  </si>
  <si>
    <t>Stage 7 TaskAssessment</t>
  </si>
  <si>
    <t>Add evidence/bookmark; correct context; request review.</t>
  </si>
  <si>
    <t>Own task.</t>
  </si>
  <si>
    <t>Show latest reviewed version and gaps.</t>
  </si>
  <si>
    <t>Accessible status tags and summary lists.</t>
  </si>
  <si>
    <t>AI recommendation clearly distinguished from fact/review.</t>
  </si>
  <si>
    <t>EMP-005</t>
  </si>
  <si>
    <t>Evidence timeline</t>
  </si>
  <si>
    <t>Events, episodes, artefacts, visual states, semantic evidence, gaps and corrections.</t>
  </si>
  <si>
    <t>Stage 4/6/7 Evidence/Replay</t>
  </si>
  <si>
    <t>Filter; inspect; bookmark; correct; request raw access/export.</t>
  </si>
  <si>
    <t>Own approved sessions/tasks.</t>
  </si>
  <si>
    <t>Gap markers and partial-data warning.</t>
  </si>
  <si>
    <t>Timeline has table/list alternative; no drag-only operation.</t>
  </si>
  <si>
    <t>Do not default to screenshot firehose.</t>
  </si>
  <si>
    <t>EMP-006</t>
  </si>
  <si>
    <t>Human–AI provenance</t>
  </si>
  <si>
    <t>Human direction, agent sessions, tool calls, generated changes, review and accepted/rejected output.</t>
  </si>
  <si>
    <t>Stage 6/7 provenance</t>
  </si>
  <si>
    <t>Inspect origin; correct attribution; open agent session.</t>
  </si>
  <si>
    <t>Own tasks/evidence.</t>
  </si>
  <si>
    <t>UNKNOWN/MIXED shown when uncertain.</t>
  </si>
  <si>
    <t>Text description for graph; keyboard traversable.</t>
  </si>
  <si>
    <t>No manual-typing superiority metric.</t>
  </si>
  <si>
    <t>EMP-007</t>
  </si>
  <si>
    <t>Corrections and disputes</t>
  </si>
  <si>
    <t>Active corrections, disputes, reviewer status, SLA and prior decisions.</t>
  </si>
  <si>
    <t>Governance Workflow</t>
  </si>
  <si>
    <t>Submit/update correction; attach explanation; appeal.</t>
  </si>
  <si>
    <t>Own cases.</t>
  </si>
  <si>
    <t>Show service outage and alternative contact.</t>
  </si>
  <si>
    <t>Form errors summarised; review before submit.</t>
  </si>
  <si>
    <t>No silent rejection or hidden unresolved status.</t>
  </si>
  <si>
    <t>EMP-008</t>
  </si>
  <si>
    <t>Capability character overview</t>
  </si>
  <si>
    <t>Private capability levels, confidence, freshness, strengths, emerging areas and target role.</t>
  </si>
  <si>
    <t>Stage 8 Capability/Readiness</t>
  </si>
  <si>
    <t>Inspect evidence; set goal; request reassessment; dispute.</t>
  </si>
  <si>
    <t>Own capability profile.</t>
  </si>
  <si>
    <t>Stale/insufficient evidence visually explicit.</t>
  </si>
  <si>
    <t>Charts accompanied by text/table; no colour-only levels.</t>
  </si>
  <si>
    <t>No public leaderboard or permanent label.</t>
  </si>
  <si>
    <t>EMP-009</t>
  </si>
  <si>
    <t>Skill tree and quests</t>
  </si>
  <si>
    <t>Role capability branches, learning quests, practice, mastery contributions and progress.</t>
  </si>
  <si>
    <t>Stage 8/9 Capability/Learning</t>
  </si>
  <si>
    <t>Choose goal; accept/modify plan; start practice.</t>
  </si>
  <si>
    <t>Own development plan.</t>
  </si>
  <si>
    <t>Unavailable content/provider fallback.</t>
  </si>
  <si>
    <t>Tree has linear list and keyboard mode.</t>
  </si>
  <si>
    <t>Game-inspired, professional—not childish or manipulative.</t>
  </si>
  <si>
    <t>EMP-010</t>
  </si>
  <si>
    <t>Role readiness path</t>
  </si>
  <si>
    <t>Critical requirements, met/developing/unknown states, support conditions and evidence freshness.</t>
  </si>
  <si>
    <t>Stage 8 RoleReadiness</t>
  </si>
  <si>
    <t>Inspect gap; set target; request review/reassessment.</t>
  </si>
  <si>
    <t>Own current/target role.</t>
  </si>
  <si>
    <t>Display advisory/disputed/under-review status.</t>
  </si>
  <si>
    <t>Plain-language explanation of percentage/status.</t>
  </si>
  <si>
    <t>No automatic promise or denial of promotion.</t>
  </si>
  <si>
    <t>EMP-011</t>
  </si>
  <si>
    <t>Private coaching inbox</t>
  </si>
  <si>
    <t>Evidence-linked interventions, rationale, mode, confidence and source version.</t>
  </si>
  <si>
    <t>Stage 9 Coaching</t>
  </si>
  <si>
    <t>Accept, dismiss, snooze, report wrong context, ask why.</t>
  </si>
  <si>
    <t>Own interventions.</t>
  </si>
  <si>
    <t>Offline queue and stale-context cancellation.</t>
  </si>
  <si>
    <t>Accessible notification list and actions.</t>
  </si>
  <si>
    <t>Dismissal/snooze not performance evidence.</t>
  </si>
  <si>
    <t>EMP-012</t>
  </si>
  <si>
    <t>Coaching preferences</t>
  </si>
  <si>
    <t>Channels, language, focus windows, cooldown, alternate format and mentor preference.</t>
  </si>
  <si>
    <t>Stage 9 Preferences</t>
  </si>
  <si>
    <t>Edit/save/reset preferences.</t>
  </si>
  <si>
    <t>Own preferences.</t>
  </si>
  <si>
    <t>Default-safe preferences if service unavailable.</t>
  </si>
  <si>
    <t>Accessible authentication; redundant entry avoided.</t>
  </si>
  <si>
    <t>Sensitive accommodation detail not displayed broadly.</t>
  </si>
  <si>
    <t>EMP-013</t>
  </si>
  <si>
    <t>Goals, artefacts, practice tasks, expected evidence, status and reviewer.</t>
  </si>
  <si>
    <t>Stage 9 Learning</t>
  </si>
  <si>
    <t>Accept/modify/pause/reschedule; request help.</t>
  </si>
  <si>
    <t>Own plan.</t>
  </si>
  <si>
    <t>Show source/licence/content unavailable state.</t>
  </si>
  <si>
    <t>Progress/status text; no hidden required actions.</t>
  </si>
  <si>
    <t>Completion not presented as capability increase.</t>
  </si>
  <si>
    <t>EMP-014</t>
  </si>
  <si>
    <t>Applied learning evidence</t>
  </si>
  <si>
    <t>Practice results and later real-work evidence linked to learning goal.</t>
  </si>
  <si>
    <t>Inspect; explain context; request review.</t>
  </si>
  <si>
    <t>Own evidence.</t>
  </si>
  <si>
    <t>Show causal uncertainty and review state.</t>
  </si>
  <si>
    <t>Accessible evidence summary.</t>
  </si>
  <si>
    <t>Do not claim coaching caused improvement without evidence.</t>
  </si>
  <si>
    <t>EMP-015</t>
  </si>
  <si>
    <t>Mentor handoff</t>
  </si>
  <si>
    <t>Reason, goals, information scope, mentor, schedule and agreed summary.</t>
  </si>
  <si>
    <t>Workflow/Organisation</t>
  </si>
  <si>
    <t>Approve scope; request/change mentor; schedule.</t>
  </si>
  <si>
    <t>Own handoff.</t>
  </si>
  <si>
    <t>Alternative support contact if unavailable.</t>
  </si>
  <si>
    <t>Clear consent and scope controls.</t>
  </si>
  <si>
    <t>Private mentor notes excluded from manager view.</t>
  </si>
  <si>
    <t>EMP-016</t>
  </si>
  <si>
    <t>Privacy centre</t>
  </si>
  <si>
    <t>What is monitored, why, policy/notice, exclusions, retention and data locations.</t>
  </si>
  <si>
    <t>Policy/Retention/Jurisdiction</t>
  </si>
  <si>
    <t>Read/download notice; report concern; view changes.</t>
  </si>
  <si>
    <t>Own policy context.</t>
  </si>
  <si>
    <t>Show effective/expired policy status.</t>
  </si>
  <si>
    <t>Plain language, consistent help and accessible documents.</t>
  </si>
  <si>
    <t>No buried or ambiguous monitoring notice.</t>
  </si>
  <si>
    <t>EMP-017</t>
  </si>
  <si>
    <t>Evidence access history</t>
  </si>
  <si>
    <t>Who accessed own evidence, purpose, scope, date and result.</t>
  </si>
  <si>
    <t>Audit/Access Broker</t>
  </si>
  <si>
    <t>Inspect grant; report concern; request export.</t>
  </si>
  <si>
    <t>Own subject-access history.</t>
  </si>
  <si>
    <t>Show delayed audit ingestion notice.</t>
  </si>
  <si>
    <t>Accessible table with filters.</t>
  </si>
  <si>
    <t>No hidden manager/admin raw access.</t>
  </si>
  <si>
    <t>EMP-018</t>
  </si>
  <si>
    <t>Retention/deletion/export</t>
  </si>
  <si>
    <t>Retention classes, expiry, holds, deletion/export requests and status.</t>
  </si>
  <si>
    <t>Retention/Export Service</t>
  </si>
  <si>
    <t>Request export/correction/deletion where permitted.</t>
  </si>
  <si>
    <t>Own records.</t>
  </si>
  <si>
    <t>Explain legal/dispute hold and unavailable action.</t>
  </si>
  <si>
    <t>Check-answers confirmation before submit.</t>
  </si>
  <si>
    <t>Do not promise deletion where lawful hold applies.</t>
  </si>
  <si>
    <t>EMP-019</t>
  </si>
  <si>
    <t>Notification centre</t>
  </si>
  <si>
    <t>Task, review, coaching, policy, learning and access notifications.</t>
  </si>
  <si>
    <t>Notification Service</t>
  </si>
  <si>
    <t>Filter; mark read; action; preference.</t>
  </si>
  <si>
    <t>Own notifications.</t>
  </si>
  <si>
    <t>Digest/fallback if real-time unavailable.</t>
  </si>
  <si>
    <t>ARIA status messages and keyboard control.</t>
  </si>
  <si>
    <t>No sensitive detail in lock-screen/email preview.</t>
  </si>
  <si>
    <t>EMP-020</t>
  </si>
  <si>
    <t>Support and safety</t>
  </si>
  <si>
    <t>Technical support, privacy/DPO, HR, security and emergency capture-stop contacts.</t>
  </si>
  <si>
    <t>Support/Workflow/Device Control</t>
  </si>
  <si>
    <t>Open case; request disable; see SLA/status.</t>
  </si>
  <si>
    <t>Own cases and general contacts.</t>
  </si>
  <si>
    <t>Alternative contact when service down.</t>
  </si>
  <si>
    <t>Consistent help placement.</t>
  </si>
  <si>
    <t>No retaliation for raising concern.</t>
  </si>
  <si>
    <t>Stage 10 — Manager Console</t>
  </si>
  <si>
    <t>Exception-led manager experience focused on outcomes, blockers, quality, reviews and employee development. It deliberately excludes continuous live surveillance and simplistic productivity metrics.</t>
  </si>
  <si>
    <t>Module / view</t>
  </si>
  <si>
    <t>Degraded / context state</t>
  </si>
  <si>
    <t>Prohibited use / guardrail</t>
  </si>
  <si>
    <t>MGR-001</t>
  </si>
  <si>
    <t>Team exception overview</t>
  </si>
  <si>
    <t>Direct manager/team lead</t>
  </si>
  <si>
    <t>Tasks needing attention: blockers, failed/missing quality gates, overdue reviews, disputed findings and capacity risks.</t>
  </si>
  <si>
    <t>ManagerExceptionReadModel</t>
  </si>
  <si>
    <t>Prioritise support and reviews.</t>
  </si>
  <si>
    <t>Assigned direct reports/teams.</t>
  </si>
  <si>
    <t>Show data freshness and coverage.</t>
  </si>
  <si>
    <t>No all-day live activity feed or universal productivity score.</t>
  </si>
  <si>
    <t>MGR-002</t>
  </si>
  <si>
    <t>Task assurance board</t>
  </si>
  <si>
    <t>Manager</t>
  </si>
  <si>
    <t>Objective, current criterion states, blockers, confidence, evidence completeness and reviewer status.</t>
  </si>
  <si>
    <t>Stage 7 reviewed task assessments</t>
  </si>
  <si>
    <t>Open task; assign owner; resolve blocker; request review.</t>
  </si>
  <si>
    <t>Team tasks only.</t>
  </si>
  <si>
    <t>Stale/insufficient evidence prominent.</t>
  </si>
  <si>
    <t>Do not treat AI recommendation as fact.</t>
  </si>
  <si>
    <t>MGR-003</t>
  </si>
  <si>
    <t>Blocker queue</t>
  </si>
  <si>
    <t>Requirement, access, environment, dependency and support blockers with owners/SLA.</t>
  </si>
  <si>
    <t>Assign/escalate/resolve blocker.</t>
  </si>
  <si>
    <t>Own team/project.</t>
  </si>
  <si>
    <t>Outage/dependency state shown.</t>
  </si>
  <si>
    <t>External blocker cannot appear as employee gap.</t>
  </si>
  <si>
    <t>MGR-004</t>
  </si>
  <si>
    <t>Quality gate exceptions</t>
  </si>
  <si>
    <t>Manager/technical lead</t>
  </si>
  <si>
    <t>Failed or missing tests, security, review, deployment and acceptance gates.</t>
  </si>
  <si>
    <t>Deterministic Task Assurance</t>
  </si>
  <si>
    <t>Assign reviewer; request evidence; reopen task.</t>
  </si>
  <si>
    <t>Project/task scope.</t>
  </si>
  <si>
    <t>Show source-system availability.</t>
  </si>
  <si>
    <t>No judgement based on code volume or time.</t>
  </si>
  <si>
    <t>MGR-005</t>
  </si>
  <si>
    <t>Review workload</t>
  </si>
  <si>
    <t>Manager/reviewer lead</t>
  </si>
  <si>
    <t>Pending reviews, reviewer conflicts, due dates and escalation.</t>
  </si>
  <si>
    <t>Assign/reassign reviewer; escalate overdue case.</t>
  </si>
  <si>
    <t>Authorised reviewers/team.</t>
  </si>
  <si>
    <t>Show reviewer unavailable status.</t>
  </si>
  <si>
    <t>Cannot self-approve conflicted/high-impact case.</t>
  </si>
  <si>
    <t>MGR-006</t>
  </si>
  <si>
    <t>Employee response and dispute status</t>
  </si>
  <si>
    <t>Material employee explanation, correction status and active dispute marker.</t>
  </si>
  <si>
    <t>Governance read model</t>
  </si>
  <si>
    <t>Respond; pause reliance; route review.</t>
  </si>
  <si>
    <t>Direct-report cases with policy.</t>
  </si>
  <si>
    <t>Unresolved status always visible.</t>
  </si>
  <si>
    <t>Cannot hide or suppress employee response.</t>
  </si>
  <si>
    <t>MGR-007</t>
  </si>
  <si>
    <t>Development summary</t>
  </si>
  <si>
    <t>Reviewed strengths, support needs, applied improvement and active learning goals.</t>
  </si>
  <si>
    <t>Stage 8/9 reviewed summaries</t>
  </si>
  <si>
    <t>Offer opportunity/support; discuss in 1:1.</t>
  </si>
  <si>
    <t>Direct reports.</t>
  </si>
  <si>
    <t>Show evidence confidence/freshness.</t>
  </si>
  <si>
    <t>No raw private coaching, reflections or mentor notes.</t>
  </si>
  <si>
    <t>MGR-008</t>
  </si>
  <si>
    <t>Role readiness summary</t>
  </si>
  <si>
    <t>Authorised manager/HR</t>
  </si>
  <si>
    <t>Target role, critical requirements, support conditions, confidence and gaps.</t>
  </si>
  <si>
    <t>Discuss development; request reassessment/review.</t>
  </si>
  <si>
    <t>Policy-authorised role planning.</t>
  </si>
  <si>
    <t>Under-review/disputed status visible.</t>
  </si>
  <si>
    <t>Cannot automatically promote, reject, discipline or change pay.</t>
  </si>
  <si>
    <t>MGR-009</t>
  </si>
  <si>
    <t>Learning and support actions</t>
  </si>
  <si>
    <t>Manager/L&amp;D</t>
  </si>
  <si>
    <t>Reviewed learning-plan milestones, practice due, support needed and applied evidence state.</t>
  </si>
  <si>
    <t>Approve time/resources; assign mentor opportunity.</t>
  </si>
  <si>
    <t>Show workload/capacity constraints.</t>
  </si>
  <si>
    <t>No course-completion ranking.</t>
  </si>
  <si>
    <t>MGR-010</t>
  </si>
  <si>
    <t>Workload and capacity signals</t>
  </si>
  <si>
    <t>Assigned tasks, due dates, blockers and work-in-progress—not surveillance activity.</t>
  </si>
  <si>
    <t>Task/Project + reviewed exceptions</t>
  </si>
  <si>
    <t>Rebalance tasks; negotiate deadline.</t>
  </si>
  <si>
    <t>Team/project.</t>
  </si>
  <si>
    <t>Missing task attribution shown.</t>
  </si>
  <si>
    <t>No keyboard/mouse/time-online utilisation score.</t>
  </si>
  <si>
    <t>MGR-011</t>
  </si>
  <si>
    <t>Raw evidence access request</t>
  </si>
  <si>
    <t>Purpose, task/person scope, evidence classes, time limit and reason.</t>
  </si>
  <si>
    <t>Submit grant request; review decision.</t>
  </si>
  <si>
    <t>Narrow case/task scope.</t>
  </si>
  <si>
    <t>Show policy service unavailable.</t>
  </si>
  <si>
    <t>Raw access is not self-service default and is fully audited.</t>
  </si>
  <si>
    <t>MGR-012</t>
  </si>
  <si>
    <t>Access history for own requests</t>
  </si>
  <si>
    <t>Requested, approved, denied, expired and viewed evidence grants.</t>
  </si>
  <si>
    <t>Inspect rationale; revoke unneeded grant.</t>
  </si>
  <si>
    <t>Own requests.</t>
  </si>
  <si>
    <t>Delayed audit state indicated.</t>
  </si>
  <si>
    <t>Cannot browse evidence outside grant.</t>
  </si>
  <si>
    <t>MGR-013</t>
  </si>
  <si>
    <t>Team trend summary</t>
  </si>
  <si>
    <t>Aggregated blocker, quality, learning and support themes with minimum cohort safeguards.</t>
  </si>
  <si>
    <t>Reporting analytics</t>
  </si>
  <si>
    <t>Initiate process improvement.</t>
  </si>
  <si>
    <t>Team aggregate.</t>
  </si>
  <si>
    <t>Insufficient cohort/coverage hides comparison.</t>
  </si>
  <si>
    <t>No individual leaderboard or protected-trait inference.</t>
  </si>
  <si>
    <t>MGR-014</t>
  </si>
  <si>
    <t>Process-quality actions</t>
  </si>
  <si>
    <t>Poor task contracts, recurring access/environment failures and review bottlenecks.</t>
  </si>
  <si>
    <t>Task/Blocker analytics</t>
  </si>
  <si>
    <t>Create process improvement task.</t>
  </si>
  <si>
    <t>Show uncertainty and source period.</t>
  </si>
  <si>
    <t>Do not attribute organisational failure to employees.</t>
  </si>
  <si>
    <t>MGR-015</t>
  </si>
  <si>
    <t>Notification/inbox</t>
  </si>
  <si>
    <t>High-priority blocker, review, security and deadline exceptions.</t>
  </si>
  <si>
    <t>Action, delegate, snooze within policy.</t>
  </si>
  <si>
    <t>Own scope.</t>
  </si>
  <si>
    <t>Digest and escalation fallback.</t>
  </si>
  <si>
    <t>No raw evidence in email/push preview.</t>
  </si>
  <si>
    <t>MGR-016</t>
  </si>
  <si>
    <t>Manager guidance</t>
  </si>
  <si>
    <t>How to interpret confidence, evidence gaps, disputes and prohibited uses.</t>
  </si>
  <si>
    <t>Policy/content registry</t>
  </si>
  <si>
    <t>Open policy; complete training; ask governance.</t>
  </si>
  <si>
    <t>All authorised managers.</t>
  </si>
  <si>
    <t>Version/availability shown.</t>
  </si>
  <si>
    <t>No use before required manager training/acknowledgement.</t>
  </si>
  <si>
    <t>Stage 10 — Review and Governance Console</t>
  </si>
  <si>
    <t>Case-based experience for meaningful human review, employee challenge, raw-evidence grants, access audits, retention, policy, lineage and emergency controls.</t>
  </si>
  <si>
    <t>RGC-001</t>
  </si>
  <si>
    <t>Case queue</t>
  </si>
  <si>
    <t>Domain reviewer/HR/DPO/security by role</t>
  </si>
  <si>
    <t>Pending task, capability, dispute, access and retention cases with severity/SLA/conflict.</t>
  </si>
  <si>
    <t>Workflow read model</t>
  </si>
  <si>
    <t>Claim, assign, recuse, escalate.</t>
  </si>
  <si>
    <t>Role/purpose/case scope.</t>
  </si>
  <si>
    <t>Queue freshness/status shown.</t>
  </si>
  <si>
    <t>No broad employee browsing.</t>
  </si>
  <si>
    <t>RGC-002</t>
  </si>
  <si>
    <t>Qualified reviewer</t>
  </si>
  <si>
    <t>Finding summary, evidence refs/classes, confidence, missing evidence, alternatives, model/rule version and impact class.</t>
  </si>
  <si>
    <t>Stage 7/8 finding package</t>
  </si>
  <si>
    <t>Approve, modify, reject, request evidence, mark insufficient.</t>
  </si>
  <si>
    <t>Assigned case.</t>
  </si>
  <si>
    <t>Unavailable evidence clearly flagged.</t>
  </si>
  <si>
    <t>Reviewer must not rubber-stamp recommendation.</t>
  </si>
  <si>
    <t>RGC-003</t>
  </si>
  <si>
    <t>Evidence source hierarchy</t>
  </si>
  <si>
    <t>Reviewer</t>
  </si>
  <si>
    <t>Authoritative artefacts, semantic events, OS/UI/visual and AI inference separated.</t>
  </si>
  <si>
    <t>Inspect source; compare contradictions.</t>
  </si>
  <si>
    <t>Case/task grant.</t>
  </si>
  <si>
    <t>Source unavailable status.</t>
  </si>
  <si>
    <t>Lower-reliability evidence cannot silently override higher.</t>
  </si>
  <si>
    <t>RGC-004</t>
  </si>
  <si>
    <t>Telemetry completeness</t>
  </si>
  <si>
    <t>Known gaps, unsupported adapters, excluded periods and coverage score.</t>
  </si>
  <si>
    <t>Mark insufficient; request context.</t>
  </si>
  <si>
    <t>Case/session.</t>
  </si>
  <si>
    <t>Gap timeline visible.</t>
  </si>
  <si>
    <t>Missing data cannot become inactivity/failure.</t>
  </si>
  <si>
    <t>RGC-005</t>
  </si>
  <si>
    <t>Employee response</t>
  </si>
  <si>
    <t>Correction, explanation, evidence and dispute history.</t>
  </si>
  <si>
    <t>Acknowledge; incorporate; request clarification.</t>
  </si>
  <si>
    <t>Response-not-yet-due status.</t>
  </si>
  <si>
    <t>Cannot decide without considering material response.</t>
  </si>
  <si>
    <t>RGC-006</t>
  </si>
  <si>
    <t>Reviewer independence/conflict</t>
  </si>
  <si>
    <t>Review lead</t>
  </si>
  <si>
    <t>Reviewer role, domain competence, reporting relationship and declared conflict.</t>
  </si>
  <si>
    <t>Organisation/Workflow</t>
  </si>
  <si>
    <t>Assign/recuse/reassign.</t>
  </si>
  <si>
    <t>Case administration.</t>
  </si>
  <si>
    <t>Unavailable reviewer status.</t>
  </si>
  <si>
    <t>Conflicted reviewer cannot finalise prohibited cases.</t>
  </si>
  <si>
    <t>RGC-007</t>
  </si>
  <si>
    <t>Decision composer</t>
  </si>
  <si>
    <t>Decision, rationale, evidence relied upon, rejected evidence and next action.</t>
  </si>
  <si>
    <t>Workflow/Task/Capability domains</t>
  </si>
  <si>
    <t>Save draft; review check; submit.</t>
  </si>
  <si>
    <t>Validation errors and missing rationale shown.</t>
  </si>
  <si>
    <t>High-impact decision requires complete check-answers step.</t>
  </si>
  <si>
    <t>RGC-008</t>
  </si>
  <si>
    <t>Appeal view</t>
  </si>
  <si>
    <t>Independent reviewer/HR/DPO</t>
  </si>
  <si>
    <t>Original package, decision, appeal grounds, new evidence and procedural history.</t>
  </si>
  <si>
    <t>Uphold, modify, overturn, reassess.</t>
  </si>
  <si>
    <t>Appeal case.</t>
  </si>
  <si>
    <t>Missing original evidence noted.</t>
  </si>
  <si>
    <t>Appeal reviewer independence required.</t>
  </si>
  <si>
    <t>RGC-009</t>
  </si>
  <si>
    <t>Raw evidence grant</t>
  </si>
  <si>
    <t>Authorised approver</t>
  </si>
  <si>
    <t>Requester, subject, task, purpose, evidence classes, duration and risk.</t>
  </si>
  <si>
    <t>Approve/deny/narrow/revoke.</t>
  </si>
  <si>
    <t>Purpose-limited.</t>
  </si>
  <si>
    <t>Policy/region outage shown.</t>
  </si>
  <si>
    <t>No unlimited or curiosity access.</t>
  </si>
  <si>
    <t>RGC-010</t>
  </si>
  <si>
    <t>Raw evidence viewer</t>
  </si>
  <si>
    <t>Authorised reviewer</t>
  </si>
  <si>
    <t>Watermarked visual/text/artefact evidence with purpose/grant countdown.</t>
  </si>
  <si>
    <t>View; annotate; close access.</t>
  </si>
  <si>
    <t>Active grant only.</t>
  </si>
  <si>
    <t>Object unavailable/expired state.</t>
  </si>
  <si>
    <t>No download unless separately authorised; every view audited.</t>
  </si>
  <si>
    <t>RGC-011</t>
  </si>
  <si>
    <t>Access audit</t>
  </si>
  <si>
    <t>DPO/security/audit</t>
  </si>
  <si>
    <t>Who accessed what, when, why, grant and export events.</t>
  </si>
  <si>
    <t>Audit Service</t>
  </si>
  <si>
    <t>Investigate; revoke; open incident.</t>
  </si>
  <si>
    <t>Governance purpose.</t>
  </si>
  <si>
    <t>Delayed event status.</t>
  </si>
  <si>
    <t>No deletion or alteration by viewer.</t>
  </si>
  <si>
    <t>RGC-012</t>
  </si>
  <si>
    <t>Retention/legal hold</t>
  </si>
  <si>
    <t>DPO/legal/data governance</t>
  </si>
  <si>
    <t>Retention class, expiry, deletion state, dispute/legal hold and scope.</t>
  </si>
  <si>
    <t>Retention Service</t>
  </si>
  <si>
    <t>Apply/release hold; approve deletion; inspect propagation.</t>
  </si>
  <si>
    <t>Authorised governance.</t>
  </si>
  <si>
    <t>Downstream deletion lag shown.</t>
  </si>
  <si>
    <t>Blanket immutable retention prohibited.</t>
  </si>
  <si>
    <t>RGC-013</t>
  </si>
  <si>
    <t>Model/skill/policy lineage</t>
  </si>
  <si>
    <t>AI governance/reviewer</t>
  </si>
  <si>
    <t>Model, prompt, skill, evaluator, adapter and policy versions used.</t>
  </si>
  <si>
    <t>Model Gateway/Skill Forge/Policy/Audit</t>
  </si>
  <si>
    <t>Open version/eval/approval history.</t>
  </si>
  <si>
    <t>Case/system governance.</t>
  </si>
  <si>
    <t>Version unavailable warning.</t>
  </si>
  <si>
    <t>No finding without reproducible lineage.</t>
  </si>
  <si>
    <t>RGC-014</t>
  </si>
  <si>
    <t>Fairness and calibration</t>
  </si>
  <si>
    <t>DPO/AI governance</t>
  </si>
  <si>
    <t>Error, overturn, confidence calibration, coverage and subgroup-safe analyses.</t>
  </si>
  <si>
    <t>Evaluation Analytics</t>
  </si>
  <si>
    <t>Open remediation; pause model/skill.</t>
  </si>
  <si>
    <t>Restricted aggregate.</t>
  </si>
  <si>
    <t>Small cohort suppression.</t>
  </si>
  <si>
    <t>No protected-data exposure to general managers.</t>
  </si>
  <si>
    <t>RGC-015</t>
  </si>
  <si>
    <t>Monitoring policy administration</t>
  </si>
  <si>
    <t>DPO/HR/security</t>
  </si>
  <si>
    <t>Policy versions, notices, exclusions, jurisdiction packs and worker consultation history.</t>
  </si>
  <si>
    <t>Policy Service/Audit</t>
  </si>
  <si>
    <t>Draft/review/approve/retire policy.</t>
  </si>
  <si>
    <t>Governance roles.</t>
  </si>
  <si>
    <t>Expired/effective dates visible.</t>
  </si>
  <si>
    <t>Policy changes cannot be silently deployed.</t>
  </si>
  <si>
    <t>RGC-016</t>
  </si>
  <si>
    <t>Incident/kill switch</t>
  </si>
  <si>
    <t>DPO/CISO/executive sponsor</t>
  </si>
  <si>
    <t>Capture or feature risk, affected scope, actions and communications.</t>
  </si>
  <si>
    <t>Device Control/Feature Flags/Incident Workflow</t>
  </si>
  <si>
    <t>Pause sensor/feature/pilot; notify; investigate.</t>
  </si>
  <si>
    <t>Authorised stop roles.</t>
  </si>
  <si>
    <t>Control-plane outage fallback shown.</t>
  </si>
  <si>
    <t>Rapid stop must not require product-owner approval.</t>
  </si>
  <si>
    <t>RGC-017</t>
  </si>
  <si>
    <t>Governance reporting</t>
  </si>
  <si>
    <t>DPO/HR/CISO/leadership</t>
  </si>
  <si>
    <t>Access misuse, disputes, incidents, model/skill changes, retention and policy compliance.</t>
  </si>
  <si>
    <t>Export reviewed report; assign remediation.</t>
  </si>
  <si>
    <t>Data freshness and caveats shown.</t>
  </si>
  <si>
    <t>RGC-018</t>
  </si>
  <si>
    <t>Audit-ready export</t>
  </si>
  <si>
    <t>Auditor/governance</t>
  </si>
  <si>
    <t>Scoped evidence of policy, decision, review, access and system version.</t>
  </si>
  <si>
    <t>Export Service/Audit</t>
  </si>
  <si>
    <t>Generate signed/watermarked package.</t>
  </si>
  <si>
    <t>Approved audit scope.</t>
  </si>
  <si>
    <t>Job status and partial failure shown.</t>
  </si>
  <si>
    <t>Export excludes unnecessary raw employee content.</t>
  </si>
  <si>
    <t>Stage 10 — Capability Character and Skill Tree UX</t>
  </si>
  <si>
    <t>Professional, private and evidence-linked capability experience. It borrows motivational structure from games without public ranking, childish language or manipulative mechanics.</t>
  </si>
  <si>
    <t>Experience element</t>
  </si>
  <si>
    <t>Degraded / state handling</t>
  </si>
  <si>
    <t>CCUX-001</t>
  </si>
  <si>
    <t>Character overview</t>
  </si>
  <si>
    <t>Current role, target role, private progress summary and active development goals.</t>
  </si>
  <si>
    <t>Own profile only.</t>
  </si>
  <si>
    <t>Show insufficient/stale/disputed state.</t>
  </si>
  <si>
    <t>Heading-first layout; text alternative to visuals.</t>
  </si>
  <si>
    <t>No public or comparative ranking.</t>
  </si>
  <si>
    <t>CCUX-002</t>
  </si>
  <si>
    <t>Capability branches</t>
  </si>
  <si>
    <t>Role capability families and individual capabilities organised as a professional skill tree.</t>
  </si>
  <si>
    <t>Capability catalogue/role contract</t>
  </si>
  <si>
    <t>Own current/target roles.</t>
  </si>
  <si>
    <t>Unavailable mapping shown as unmapped/under review.</t>
  </si>
  <si>
    <t>Tree has nested-list/table alternative and keyboard navigation.</t>
  </si>
  <si>
    <t>No fantasy labels that obscure meaning.</t>
  </si>
  <si>
    <t>CCUX-003</t>
  </si>
  <si>
    <t>Level display</t>
  </si>
  <si>
    <t>Level 0–5 label, observable descriptor and evidence scope.</t>
  </si>
  <si>
    <t>PersonCapabilityState/CapabilityLevel</t>
  </si>
  <si>
    <t>Own capability.</t>
  </si>
  <si>
    <t>Provisional/under-review status visible.</t>
  </si>
  <si>
    <t>Text label plus optional visual meter.</t>
  </si>
  <si>
    <t>No permanent badge or status without freshness/confidence.</t>
  </si>
  <si>
    <t>CCUX-004</t>
  </si>
  <si>
    <t>Confidence and freshness</t>
  </si>
  <si>
    <t>Confidence, evidence count, source diversity, recency and expiry/reassessment date.</t>
  </si>
  <si>
    <t>Capability state/evidence</t>
  </si>
  <si>
    <t>Low coverage/stale evidence warning.</t>
  </si>
  <si>
    <t>Accessible summary and details.</t>
  </si>
  <si>
    <t>No false precision beyond validated calibration.</t>
  </si>
  <si>
    <t>CCUX-005</t>
  </si>
  <si>
    <t>Evidence drawer</t>
  </si>
  <si>
    <t>Reviewed task/evidence summaries supporting level and dimensions.</t>
  </si>
  <si>
    <t>Capability evidence/Evidence Access</t>
  </si>
  <si>
    <t>Own evidence; raw content by policy.</t>
  </si>
  <si>
    <t>Unavailable/expired evidence explained.</t>
  </si>
  <si>
    <t>Summary list; focus returns after close.</t>
  </si>
  <si>
    <t>No raw evidence firehose.</t>
  </si>
  <si>
    <t>CCUX-006</t>
  </si>
  <si>
    <t>Dimension profile</t>
  </si>
  <si>
    <t>Knowledge, execution, autonomy, complexity, quality, transfer, recovery and mentoring.</t>
  </si>
  <si>
    <t>Capability scoring/read model</t>
  </si>
  <si>
    <t>Unknown dimensions shown as unknown, not zero.</t>
  </si>
  <si>
    <t>Radar chart only with text/table equivalent.</t>
  </si>
  <si>
    <t>No single score hiding dimensions.</t>
  </si>
  <si>
    <t>CCUX-007</t>
  </si>
  <si>
    <t>Emerging evidence</t>
  </si>
  <si>
    <t>One or two positive evidence episodes not yet stable enough for level update.</t>
  </si>
  <si>
    <t>Show provisional/next evidence needed.</t>
  </si>
  <si>
    <t>Plain-language status.</t>
  </si>
  <si>
    <t>No premature promotion of level.</t>
  </si>
  <si>
    <t>CCUX-008</t>
  </si>
  <si>
    <t>Strengths</t>
  </si>
  <si>
    <t>Reviewed consistently demonstrated capabilities and examples.</t>
  </si>
  <si>
    <t>Capability state</t>
  </si>
  <si>
    <t>Own profile.</t>
  </si>
  <si>
    <t>Stale evidence warning.</t>
  </si>
  <si>
    <t>Accessible cards/list.</t>
  </si>
  <si>
    <t>No superiority ranking against colleagues.</t>
  </si>
  <si>
    <t>CCUX-009</t>
  </si>
  <si>
    <t>Development areas</t>
  </si>
  <si>
    <t>Reviewed gaps, missing evidence and support needs separated by cause.</t>
  </si>
  <si>
    <t>Capability/Gap review</t>
  </si>
  <si>
    <t>Context-insufficient/blocked state visible.</t>
  </si>
  <si>
    <t>Supportive language and next actions.</t>
  </si>
  <si>
    <t>No accusatory deficit language.</t>
  </si>
  <si>
    <t>CCUX-010</t>
  </si>
  <si>
    <t>Target-role path</t>
  </si>
  <si>
    <t>Critical requirements, current state, evidence gap, learning/practice and review path.</t>
  </si>
  <si>
    <t>RoleReadiness/Learning</t>
  </si>
  <si>
    <t>Own target role.</t>
  </si>
  <si>
    <t>Advisory/under-review state shown.</t>
  </si>
  <si>
    <t>Linear checklist alternative.</t>
  </si>
  <si>
    <t>No automatic promise or denial of role change.</t>
  </si>
  <si>
    <t>CCUX-011</t>
  </si>
  <si>
    <t>Learning quests</t>
  </si>
  <si>
    <t>Voluntary/approved micro-lessons, practice and reassessment tied to development goals.</t>
  </si>
  <si>
    <t>Unavailable content alternative.</t>
  </si>
  <si>
    <t>Progress state text and accessible actions.</t>
  </si>
  <si>
    <t>No manipulative streaks or public competition.</t>
  </si>
  <si>
    <t>CCUX-012</t>
  </si>
  <si>
    <t>Mastery contributions</t>
  </si>
  <si>
    <t>Mentoring, standards, reusable methods and Skill Forge contributions.</t>
  </si>
  <si>
    <t>Capability/Skill Forge candidate data</t>
  </si>
  <si>
    <t>Own contributions.</t>
  </si>
  <si>
    <t>Candidate/approved state differentiated.</t>
  </si>
  <si>
    <t>Accessible list and evidence links.</t>
  </si>
  <si>
    <t>No credit from raw volume or title alone.</t>
  </si>
  <si>
    <t>CCUX-013</t>
  </si>
  <si>
    <t>Claim comparison</t>
  </si>
  <si>
    <t>Declared claim vs observed/reviewed evidence and neutral discrepancy status.</t>
  </si>
  <si>
    <t>Own claims.</t>
  </si>
  <si>
    <t>Active response/review status.</t>
  </si>
  <si>
    <t>Side-by-side summary with explanation.</t>
  </si>
  <si>
    <t>Never use dishonesty terminology.</t>
  </si>
  <si>
    <t>CCUX-014</t>
  </si>
  <si>
    <t>Reassessment request</t>
  </si>
  <si>
    <t>Reason, task options, accessibility needs and reviewer.</t>
  </si>
  <si>
    <t>Capability workflow</t>
  </si>
  <si>
    <t>Own capability/role.</t>
  </si>
  <si>
    <t>Scheduling unavailable alternative.</t>
  </si>
  <si>
    <t>Check-answers flow before submit.</t>
  </si>
  <si>
    <t>No punitive reassessment framing.</t>
  </si>
  <si>
    <t>CCUX-015</t>
  </si>
  <si>
    <t>Progress history</t>
  </si>
  <si>
    <t>Versioned capability/readiness changes, evidence and review decisions over time.</t>
  </si>
  <si>
    <t>Capability audit</t>
  </si>
  <si>
    <t>Missing historical evidence explained.</t>
  </si>
  <si>
    <t>Chronological table/list.</t>
  </si>
  <si>
    <t>No silent retroactive changes.</t>
  </si>
  <si>
    <t>CCUX-016</t>
  </si>
  <si>
    <t>Privacy controls</t>
  </si>
  <si>
    <t>Who can see capability/readiness, permitted uses, retention and access history.</t>
  </si>
  <si>
    <t>Policy/Audit/Retention</t>
  </si>
  <si>
    <t>Policy changes visible.</t>
  </si>
  <si>
    <t>Plain-language policy link.</t>
  </si>
  <si>
    <t>No hidden downstream employment use.</t>
  </si>
  <si>
    <t>Stage 10 — Evidence Timeline UX</t>
  </si>
  <si>
    <t>Explainable, policy-filtered replay of semantic events, episodes, artefacts, provenance, visual states, gaps, corrections and assessment versions.</t>
  </si>
  <si>
    <t>Timeline element</t>
  </si>
  <si>
    <t>ETUX-001</t>
  </si>
  <si>
    <t>Timeline summary</t>
  </si>
  <si>
    <t>Employee/reviewer</t>
  </si>
  <si>
    <t>Session/task duration, evidence coverage, gaps, active policy and assessment version.</t>
  </si>
  <si>
    <t>Replay/Completeness/Assessment</t>
  </si>
  <si>
    <t>Own or case-scoped.</t>
  </si>
  <si>
    <t>Show partial/stale/replaying status.</t>
  </si>
  <si>
    <t>Summary before detail; accessible date/time.</t>
  </si>
  <si>
    <t>Do not present duration as productivity.</t>
  </si>
  <si>
    <t>ETUX-002</t>
  </si>
  <si>
    <t>Event stream</t>
  </si>
  <si>
    <t>Ordered semantic, artefact, input metadata, visual and system events.</t>
  </si>
  <si>
    <t>Stage 4/5/6</t>
  </si>
  <si>
    <t>Policy-filtered task/session.</t>
  </si>
  <si>
    <t>Late events and replay updates labelled.</t>
  </si>
  <si>
    <t>Virtualised list remains keyboard/screen-reader usable.</t>
  </si>
  <si>
    <t>No raw sensitive content inline.</t>
  </si>
  <si>
    <t>ETUX-003</t>
  </si>
  <si>
    <t>Episode view</t>
  </si>
  <si>
    <t>Task-focused, research, review, AI execution, wait, collaboration, blocked, idle or insufficient-evidence periods.</t>
  </si>
  <si>
    <t>Stage 7 WorkEpisodes</t>
  </si>
  <si>
    <t>Own/case scope.</t>
  </si>
  <si>
    <t>Alternatives/confidence shown.</t>
  </si>
  <si>
    <t>Episode list/table alternative.</t>
  </si>
  <si>
    <t>Derived label never shown as unquestionable fact.</t>
  </si>
  <si>
    <t>ETUX-004</t>
  </si>
  <si>
    <t>Artefact lane</t>
  </si>
  <si>
    <t>Files, commits, PRs, tests, builds, documents and deployment outcomes.</t>
  </si>
  <si>
    <t>Artefact Registry/Git/CI</t>
  </si>
  <si>
    <t>Task/project scope.</t>
  </si>
  <si>
    <t>Source-system unavailable state.</t>
  </si>
  <si>
    <t>Links have descriptive accessible names.</t>
  </si>
  <si>
    <t>Line count/code volume not emphasised.</t>
  </si>
  <si>
    <t>ETUX-005</t>
  </si>
  <si>
    <t>Provenance lane</t>
  </si>
  <si>
    <t>Human, AI-agent, automation, system, mixed and unknown origin relationships.</t>
  </si>
  <si>
    <t>Stage 7 Provenance</t>
  </si>
  <si>
    <t>Unknown/mixed and confidence visible.</t>
  </si>
  <si>
    <t>Graph plus linear textual relation list.</t>
  </si>
  <si>
    <t>No forced actor attribution.</t>
  </si>
  <si>
    <t>ETUX-006</t>
  </si>
  <si>
    <t>Visual-state thumbnails</t>
  </si>
  <si>
    <t>Employee/reviewer with policy</t>
  </si>
  <si>
    <t>Redacted event-driven screenshots/changed regions.</t>
  </si>
  <si>
    <t>Visual Evidence</t>
  </si>
  <si>
    <t>Own/case grant; thumbnails by default.</t>
  </si>
  <si>
    <t>Expired/suppressed/unavailable state.</t>
  </si>
  <si>
    <t>Alt text describes context, not sensitive content.</t>
  </si>
  <si>
    <t>No continuous playback by default.</t>
  </si>
  <si>
    <t>ETUX-007</t>
  </si>
  <si>
    <t>Semantic evidence priority</t>
  </si>
  <si>
    <t>Source-system result and semantic events displayed before visual/AI evidence.</t>
  </si>
  <si>
    <t>Task/case.</t>
  </si>
  <si>
    <t>Conflicting source status shown.</t>
  </si>
  <si>
    <t>Structured source badges/text.</t>
  </si>
  <si>
    <t>Screenshot/OCR cannot override authoritative fact.</t>
  </si>
  <si>
    <t>ETUX-008</t>
  </si>
  <si>
    <t>Evidence details panel</t>
  </si>
  <si>
    <t>Source, timestamp, actor hint, confidence, policy, schema/model/adapter version and refs.</t>
  </si>
  <si>
    <t>Authorised scope.</t>
  </si>
  <si>
    <t>Missing lineage warning.</t>
  </si>
  <si>
    <t>Focus trap and close/return behaviour.</t>
  </si>
  <si>
    <t>Do not expose raw secrets or unrelated third-party data.</t>
  </si>
  <si>
    <t>ETUX-009</t>
  </si>
  <si>
    <t>Gap markers</t>
  </si>
  <si>
    <t>Sensor, adapter, policy, sequence, clock and excluded-period gaps.</t>
  </si>
  <si>
    <t>TelemetryGap/Coverage</t>
  </si>
  <si>
    <t>Gap reason and confidence impact.</t>
  </si>
  <si>
    <t>Text/icon and non-colour coding.</t>
  </si>
  <si>
    <t>No inference from absent evidence.</t>
  </si>
  <si>
    <t>ETUX-010</t>
  </si>
  <si>
    <t>Corrections overlay</t>
  </si>
  <si>
    <t>Original task/context, correction, reviewer status and current interpretation.</t>
  </si>
  <si>
    <t>Correction/Audit</t>
  </si>
  <si>
    <t>Unresolved correction highlighted.</t>
  </si>
  <si>
    <t>Version comparison accessible as summary list.</t>
  </si>
  <si>
    <t>Original cannot disappear.</t>
  </si>
  <si>
    <t>ETUX-011</t>
  </si>
  <si>
    <t>Assessment versions</t>
  </si>
  <si>
    <t>Which evidence and rules produced each task/capability assessment version.</t>
  </si>
  <si>
    <t>Task/Capability Audit</t>
  </si>
  <si>
    <t>Superseded/current status visible.</t>
  </si>
  <si>
    <t>Version selector keyboard accessible.</t>
  </si>
  <si>
    <t>No silent historical rewrite.</t>
  </si>
  <si>
    <t>ETUX-012</t>
  </si>
  <si>
    <t>Filter and search</t>
  </si>
  <si>
    <t>Task, time, app/tool, evidence class, actor, criterion, confidence and status filters.</t>
  </si>
  <si>
    <t>Read model/search</t>
  </si>
  <si>
    <t>Search index delay shown.</t>
  </si>
  <si>
    <t>Filters have labels, clear-all and no drag-only control.</t>
  </si>
  <si>
    <t>No unrestricted cross-person search.</t>
  </si>
  <si>
    <t>ETUX-013</t>
  </si>
  <si>
    <t>Bookmark/annotation</t>
  </si>
  <si>
    <t>Employee bookmark or reviewer annotation linked to evidence.</t>
  </si>
  <si>
    <t>Evidence Bookmark/Review</t>
  </si>
  <si>
    <t>Own or assigned case.</t>
  </si>
  <si>
    <t>Save failure/offline state.</t>
  </si>
  <si>
    <t>Accessible form and review-before-submit.</t>
  </si>
  <si>
    <t>Reviewer annotation does not overwrite employee note.</t>
  </si>
  <si>
    <t>ETUX-014</t>
  </si>
  <si>
    <t>Raw evidence grant flow</t>
  </si>
  <si>
    <t>Employee/reviewer/manager requester</t>
  </si>
  <si>
    <t>Purpose, task, class, duration, approver and access status.</t>
  </si>
  <si>
    <t>Narrow grant.</t>
  </si>
  <si>
    <t>Policy unavailable/expired state.</t>
  </si>
  <si>
    <t>Check-answers and confirmation.</t>
  </si>
  <si>
    <t>No default direct raw view.</t>
  </si>
  <si>
    <t>ETUX-015</t>
  </si>
  <si>
    <t>Export package</t>
  </si>
  <si>
    <t>Scoped timeline/evidence summary with provenance, gaps, corrections and audit.</t>
  </si>
  <si>
    <t>Export Service</t>
  </si>
  <si>
    <t>Own/case grant.</t>
  </si>
  <si>
    <t>Partial export and expiry state.</t>
  </si>
  <si>
    <t>Accessible PDF/HTML/CSV alternatives where suitable.</t>
  </si>
  <si>
    <t>No bulk unscoped export.</t>
  </si>
  <si>
    <t>ETUX-016</t>
  </si>
  <si>
    <t>Performance/degraded UX</t>
  </si>
  <si>
    <t>Incremental loading, pagination, summarisation and clear long-running replay status.</t>
  </si>
  <si>
    <t>BFF/Replay job</t>
  </si>
  <si>
    <t>Current user scope.</t>
  </si>
  <si>
    <t>Retry/cancel/resume actions.</t>
  </si>
  <si>
    <t>Status messages announced to assistive tech.</t>
  </si>
  <si>
    <t>Do not hide missing evidence behind loading spinner.</t>
  </si>
  <si>
    <t>Stage 10 — Coaching and Learning UX</t>
  </si>
  <si>
    <t>Private, interrupt-safe experience for interventions, lessons, practice, learning plans, mentor handoff, applied evidence and feedback.</t>
  </si>
  <si>
    <t>CLUX-001</t>
  </si>
  <si>
    <t>Interventions grouped by task/goal, mode, urgency, status and rationale.</t>
  </si>
  <si>
    <t>Coaching read model</t>
  </si>
  <si>
    <t>Stale-context or withdrawn message shown.</t>
  </si>
  <si>
    <t>Accessible inbox/list and action labels.</t>
  </si>
  <si>
    <t>No manager-visible transcript by default.</t>
  </si>
  <si>
    <t>CLUX-002</t>
  </si>
  <si>
    <t>Intervention card</t>
  </si>
  <si>
    <t>What was observed, why guidance is offered, confidence, suggested action and evidence link.</t>
  </si>
  <si>
    <t>Coaching Intervention</t>
  </si>
  <si>
    <t>Own intervention.</t>
  </si>
  <si>
    <t>Missing evidence/low confidence explanation.</t>
  </si>
  <si>
    <t>Concise content; expandable details.</t>
  </si>
  <si>
    <t>No accusatory or personality language.</t>
  </si>
  <si>
    <t>CLUX-003</t>
  </si>
  <si>
    <t>Employee response controls</t>
  </si>
  <si>
    <t>Accept, modify, dismiss, snooze, ask why, wrong context and mentor request.</t>
  </si>
  <si>
    <t>Coaching APIs</t>
  </si>
  <si>
    <t>Offline queued response.</t>
  </si>
  <si>
    <t>Large targets, keyboard and screen-reader support.</t>
  </si>
  <si>
    <t>Dismissal/snooze not negative performance evidence.</t>
  </si>
  <si>
    <t>CLUX-004</t>
  </si>
  <si>
    <t>Focus and quiet settings</t>
  </si>
  <si>
    <t>Do-not-disturb, focus windows, daily limits and channel preferences.</t>
  </si>
  <si>
    <t>Coaching Preferences</t>
  </si>
  <si>
    <t>Own settings.</t>
  </si>
  <si>
    <t>Default-safe fallback.</t>
  </si>
  <si>
    <t>Accessible time/choice controls.</t>
  </si>
  <si>
    <t>Urgent exceptions must be separately defined.</t>
  </si>
  <si>
    <t>CLUX-005</t>
  </si>
  <si>
    <t>Concept, rationale, example, check and relevant task link.</t>
  </si>
  <si>
    <t>Learning Artefact</t>
  </si>
  <si>
    <t>Own plan/request.</t>
  </si>
  <si>
    <t>Unavailable version or licence state.</t>
  </si>
  <si>
    <t>Readable line length, headings, captions and alternatives.</t>
  </si>
  <si>
    <t>Lesson completion not presented as capability change.</t>
  </si>
  <si>
    <t>CLUX-006</t>
  </si>
  <si>
    <t>Practice task</t>
  </si>
  <si>
    <t>Objective, support level, criteria, evidence and reviewer.</t>
  </si>
  <si>
    <t>Learning/Task Service</t>
  </si>
  <si>
    <t>Own assigned practice.</t>
  </si>
  <si>
    <t>Sandbox/service outage status.</t>
  </si>
  <si>
    <t>Same accessible task-contract pattern as live work.</t>
  </si>
  <si>
    <t>Practice evidence not labelled independent live capability.</t>
  </si>
  <si>
    <t>CLUX-007</t>
  </si>
  <si>
    <t>Learning-plan planner</t>
  </si>
  <si>
    <t>Employee/L&amp;D</t>
  </si>
  <si>
    <t>Goals, sequencing, workload, artefacts, practice, mentor and expected applied evidence.</t>
  </si>
  <si>
    <t>Learning Plan</t>
  </si>
  <si>
    <t>Employee and authorised reviewer.</t>
  </si>
  <si>
    <t>Content/resource availability shown.</t>
  </si>
  <si>
    <t>Drag-and-drop has keyboard alternative.</t>
  </si>
  <si>
    <t>Plan should not become punitive workload.</t>
  </si>
  <si>
    <t>CLUX-008</t>
  </si>
  <si>
    <t>Applied evidence tracker</t>
  </si>
  <si>
    <t>Later real-work evidence, review status and capability update consideration.</t>
  </si>
  <si>
    <t>Learning/Capability Evidence</t>
  </si>
  <si>
    <t>Causal uncertainty and more-evidence-needed state.</t>
  </si>
  <si>
    <t>Text timeline and status.</t>
  </si>
  <si>
    <t>Do not claim coaching caused outcome automatically.</t>
  </si>
  <si>
    <t>CLUX-009</t>
  </si>
  <si>
    <t>Employee/mentor</t>
  </si>
  <si>
    <t>Goals, information scope, scheduling, mentor and agreed summary.</t>
  </si>
  <si>
    <t>Employee-approved scope.</t>
  </si>
  <si>
    <t>Mentor unavailable/alternative state.</t>
  </si>
  <si>
    <t>Accessible scheduling and consent.</t>
  </si>
  <si>
    <t>Private conversation content excluded.</t>
  </si>
  <si>
    <t>CLUX-010</t>
  </si>
  <si>
    <t>Learning feedback</t>
  </si>
  <si>
    <t>Usefulness, relevance, accessibility, timing and suggested improvement.</t>
  </si>
  <si>
    <t>Learning/Coaching Feedback</t>
  </si>
  <si>
    <t>Own feedback.</t>
  </si>
  <si>
    <t>Save/anonymous option where policy permits.</t>
  </si>
  <si>
    <t>Accessible rating plus text alternative.</t>
  </si>
  <si>
    <t>Feedback not used to rank employee.</t>
  </si>
  <si>
    <t>CLUX-011</t>
  </si>
  <si>
    <t>Coach explanation</t>
  </si>
  <si>
    <t>Model/skill/policy version, evidence source and limitations in plain language.</t>
  </si>
  <si>
    <t>Coaching Audit</t>
  </si>
  <si>
    <t>Details component only for secondary detail.</t>
  </si>
  <si>
    <t>No opaque 'AI says' explanation.</t>
  </si>
  <si>
    <t>CLUX-012</t>
  </si>
  <si>
    <t>Learning history</t>
  </si>
  <si>
    <t>Completed content, practice, applied evidence and reviewed outcomes.</t>
  </si>
  <si>
    <t>Learning Audit</t>
  </si>
  <si>
    <t>Own history.</t>
  </si>
  <si>
    <t>Expired/deleted artefact state.</t>
  </si>
  <si>
    <t>No completion leaderboard.</t>
  </si>
  <si>
    <t>CLUX-013</t>
  </si>
  <si>
    <t>Manager/L&amp;D summary boundary</t>
  </si>
  <si>
    <t>Employee/manager/L&amp;D</t>
  </si>
  <si>
    <t>Exactly what reviewed development summary is shared and what remains private.</t>
  </si>
  <si>
    <t>Policy/Reporting</t>
  </si>
  <si>
    <t>Audience specific.</t>
  </si>
  <si>
    <t>Policy change highlighted.</t>
  </si>
  <si>
    <t>Plain-language audience labels.</t>
  </si>
  <si>
    <t>No hidden sharing of reflections or coaching text.</t>
  </si>
  <si>
    <t>CLUX-014</t>
  </si>
  <si>
    <t>Coach safety reporting</t>
  </si>
  <si>
    <t>Report harmful, incorrect, sensitive or manipulative guidance.</t>
  </si>
  <si>
    <t>Incident/Feedback Workflow</t>
  </si>
  <si>
    <t>Own incident.</t>
  </si>
  <si>
    <t>Alternative privacy contact when service unavailable.</t>
  </si>
  <si>
    <t>Consistent help and confirmation.</t>
  </si>
  <si>
    <t>No retaliation.</t>
  </si>
  <si>
    <t>CLUX-015</t>
  </si>
  <si>
    <t>Success recognition</t>
  </si>
  <si>
    <t>Private acknowledgement of reviewed improvement, recovery, verification or mentoring.</t>
  </si>
  <si>
    <t>Reviewed task/capability evidence</t>
  </si>
  <si>
    <t>Evidence under review state.</t>
  </si>
  <si>
    <t>Respect reduced-motion and non-gamified option.</t>
  </si>
  <si>
    <t>No public comparison, streak pressure or variable-reward manipulation.</t>
  </si>
  <si>
    <t>Stage 10 — Notification and Interaction Model</t>
  </si>
  <si>
    <t>Priority, channel, timing, state, action and accessibility rules for task, review, privacy, coaching, learning and system notifications.</t>
  </si>
  <si>
    <t>Notification class / rule</t>
  </si>
  <si>
    <t>Channel / surface</t>
  </si>
  <si>
    <t>Timing / interruption rule</t>
  </si>
  <si>
    <t>Privacy / accessibility guardrail</t>
  </si>
  <si>
    <t>NIM-001</t>
  </si>
  <si>
    <t>SECURITY_CRITICAL</t>
  </si>
  <si>
    <t>Immediate</t>
  </si>
  <si>
    <t>Endpoint + HumanOS inbox; optional approved external channel</t>
  </si>
  <si>
    <t>Security/capture issue requiring prompt action.</t>
  </si>
  <si>
    <t>No batching; interrupt allowed by policy.</t>
  </si>
  <si>
    <t>CISO/employee as applicable</t>
  </si>
  <si>
    <t>Sensitive details withheld from push/email preview.</t>
  </si>
  <si>
    <t>NIM-002</t>
  </si>
  <si>
    <t>PRIVACY_POLICY_CHANGE</t>
  </si>
  <si>
    <t>HumanOS inbox + persistent banner</t>
  </si>
  <si>
    <t>Monitoring policy/notice/sensor/exclusion change.</t>
  </si>
  <si>
    <t>Must remain until acknowledged where policy requires.</t>
  </si>
  <si>
    <t>Affected employee</t>
  </si>
  <si>
    <t>Show effective date and change summary.</t>
  </si>
  <si>
    <t>NIM-003</t>
  </si>
  <si>
    <t>REVIEW_ACTION_REQUIRED</t>
  </si>
  <si>
    <t>Inbox + task/reviewer workspace</t>
  </si>
  <si>
    <t>Employee/reviewer response or decision due.</t>
  </si>
  <si>
    <t>Reminder cadence and escalation SLA.</t>
  </si>
  <si>
    <t>Assigned employee/reviewer</t>
  </si>
  <si>
    <t>No case detail in insecure channel.</t>
  </si>
  <si>
    <t>NIM-004</t>
  </si>
  <si>
    <t>RAW_ACCESS_EVENT</t>
  </si>
  <si>
    <t>Employee privacy inbox</t>
  </si>
  <si>
    <t>Evidence access grant requested/approved/viewed/exported.</t>
  </si>
  <si>
    <t>No digest-only mode for material raw access.</t>
  </si>
  <si>
    <t>Subject employee/governance</t>
  </si>
  <si>
    <t>Purpose, scope and actor visible.</t>
  </si>
  <si>
    <t>NIM-005</t>
  </si>
  <si>
    <t>BLOCKER_ESCALATION</t>
  </si>
  <si>
    <t>High/medium</t>
  </si>
  <si>
    <t>Manager/employee inbox and task view</t>
  </si>
  <si>
    <t>Blocker needs owner/support.</t>
  </si>
  <si>
    <t>Respect task severity and duplicate suppression.</t>
  </si>
  <si>
    <t>Employee/manager/owner</t>
  </si>
  <si>
    <t>External blocker not framed as employee failure.</t>
  </si>
  <si>
    <t>NIM-006</t>
  </si>
  <si>
    <t>QUALITY_GATE</t>
  </si>
  <si>
    <t>Medium/high</t>
  </si>
  <si>
    <t>Task workspace/inbox</t>
  </si>
  <si>
    <t>Required test/review/security/deployment gate missing or failed.</t>
  </si>
  <si>
    <t>Suppress if gate already running/resolving.</t>
  </si>
  <si>
    <t>Employee/reviewer/manager</t>
  </si>
  <si>
    <t>Fact vs AI recommendation labelled.</t>
  </si>
  <si>
    <t>NIM-007</t>
  </si>
  <si>
    <t>COACHING_INTERVENTION</t>
  </si>
  <si>
    <t>Policy-defined</t>
  </si>
  <si>
    <t>Private coaching inbox/IDE/endpoint</t>
  </si>
  <si>
    <t>Nudge, assist, teach or reflect.</t>
  </si>
  <si>
    <t>Focus windows, cooldown and preference apply.</t>
  </si>
  <si>
    <t>No manager copy by default.</t>
  </si>
  <si>
    <t>NIM-008</t>
  </si>
  <si>
    <t>Medium/low</t>
  </si>
  <si>
    <t>Learning workspace/digest</t>
  </si>
  <si>
    <t>Plan, practice, mentor or reassessment milestone.</t>
  </si>
  <si>
    <t>Digest unless deadline/employee preference.</t>
  </si>
  <si>
    <t>Employee/L&amp;D as permitted</t>
  </si>
  <si>
    <t>Completion not capability proof.</t>
  </si>
  <si>
    <t>NIM-009</t>
  </si>
  <si>
    <t>TASK_STATUS</t>
  </si>
  <si>
    <t>Low/medium</t>
  </si>
  <si>
    <t>Task workspace/digest</t>
  </si>
  <si>
    <t>Task assignment, criteria change, deadline or reviewer update.</t>
  </si>
  <si>
    <t>Batch similar updates.</t>
  </si>
  <si>
    <t>Employee/manager/reviewer</t>
  </si>
  <si>
    <t>Criteria version change highlighted.</t>
  </si>
  <si>
    <t>NIM-010</t>
  </si>
  <si>
    <t>SYSTEM_DEGRADED</t>
  </si>
  <si>
    <t>Relevant workspace status/banner</t>
  </si>
  <si>
    <t>Adapter, replay, policy, read model or evidence service unavailable.</t>
  </si>
  <si>
    <t>Do not spam repeated known incident.</t>
  </si>
  <si>
    <t>Affected audience</t>
  </si>
  <si>
    <t>Explain effect on confidence/availability.</t>
  </si>
  <si>
    <t>NIM-011</t>
  </si>
  <si>
    <t>Notification state</t>
  </si>
  <si>
    <t>All channels</t>
  </si>
  <si>
    <t>Created, queued, delivered, seen, actioned, snoozed, expired, withdrawn, failed.</t>
  </si>
  <si>
    <t>Versioned state.</t>
  </si>
  <si>
    <t>System/user</t>
  </si>
  <si>
    <t>Withdraw stale-context coaching automatically.</t>
  </si>
  <si>
    <t>NIM-012</t>
  </si>
  <si>
    <t>Digest model</t>
  </si>
  <si>
    <t>Scheduled HumanOS inbox/email summary</t>
  </si>
  <si>
    <t>Combine non-urgent task, learning and review updates.</t>
  </si>
  <si>
    <t>Employee preferences/time zone.</t>
  </si>
  <si>
    <t>Audience-specific</t>
  </si>
  <si>
    <t>No raw evidence/sensitive content.</t>
  </si>
  <si>
    <t>NIM-013</t>
  </si>
  <si>
    <t>Action semantics</t>
  </si>
  <si>
    <t>Notification action links/buttons</t>
  </si>
  <si>
    <t>Each notification has one primary action and optional secondary actions.</t>
  </si>
  <si>
    <t>Actions deep-link to authorised view.</t>
  </si>
  <si>
    <t>Status tag is never interactive; use actual button/link.</t>
  </si>
  <si>
    <t>NIM-014</t>
  </si>
  <si>
    <t>Status announcements</t>
  </si>
  <si>
    <t>In-page/live region</t>
  </si>
  <si>
    <t>Save, load, background job and validation result messages.</t>
  </si>
  <si>
    <t>ARIA status/alert based on urgency.</t>
  </si>
  <si>
    <t>Avoid duplicate banner/error-summary announcements.</t>
  </si>
  <si>
    <t>NIM-015</t>
  </si>
  <si>
    <t>Quiet hours and focus</t>
  </si>
  <si>
    <t>Notification policy</t>
  </si>
  <si>
    <t>Employee/team/jurisdiction quiet periods and focus mode.</t>
  </si>
  <si>
    <t>Critical exceptions separately enumerated.</t>
  </si>
  <si>
    <t>No hidden override for ordinary coaching.</t>
  </si>
  <si>
    <t>NIM-016</t>
  </si>
  <si>
    <t>Channel security</t>
  </si>
  <si>
    <t>Email/push/desktop/inbox</t>
  </si>
  <si>
    <t>Classify what detail may appear by channel.</t>
  </si>
  <si>
    <t>Sensitive items show generic notice and secure deep link.</t>
  </si>
  <si>
    <t>No screenshots, prompts, findings or private notes in external preview.</t>
  </si>
  <si>
    <t>NIM-017</t>
  </si>
  <si>
    <t>Reminder/escalation</t>
  </si>
  <si>
    <t>Reminder cadence, max attempts, escalation owner and stop conditions.</t>
  </si>
  <si>
    <t>Avoid harassment and duplicate escalation.</t>
  </si>
  <si>
    <t>Workflow roles</t>
  </si>
  <si>
    <t>Employee response/dispute pauses inappropriate reminders.</t>
  </si>
  <si>
    <t>NIM-018</t>
  </si>
  <si>
    <t>Notification accessibility</t>
  </si>
  <si>
    <t>Clear titles, accessible names, keyboard action, reduced motion and non-colour severity.</t>
  </si>
  <si>
    <t>WCAG 2.2 AA.</t>
  </si>
  <si>
    <t>No auto-disappearing critical information without history.</t>
  </si>
  <si>
    <t>Stage 10 — Access and Privacy UX</t>
  </si>
  <si>
    <t>Employee-visible monitoring, policy, sensor, exclusion, access, retention, correction, export and support experience.</t>
  </si>
  <si>
    <t>Privacy experience</t>
  </si>
  <si>
    <t>Content / requirement</t>
  </si>
  <si>
    <t>UX / degraded-state rule</t>
  </si>
  <si>
    <t>APUX-001</t>
  </si>
  <si>
    <t>Monitoring status</t>
  </si>
  <si>
    <t>Whether monitoring is active, current task/session, sensors and last policy check.</t>
  </si>
  <si>
    <t>Persistent indicator; status change announced.</t>
  </si>
  <si>
    <t>No ambiguous or hidden active state.</t>
  </si>
  <si>
    <t>APUX-002</t>
  </si>
  <si>
    <t>What is collected</t>
  </si>
  <si>
    <t>Data categories, examples, purpose, minimisation and prohibited uses.</t>
  </si>
  <si>
    <t>Purpose Policy Matrix/Policy Service</t>
  </si>
  <si>
    <t>Applicable policy.</t>
  </si>
  <si>
    <t>Plain-language layered notice with detailed link.</t>
  </si>
  <si>
    <t>No vague 'activity data' catch-all.</t>
  </si>
  <si>
    <t>APUX-003</t>
  </si>
  <si>
    <t>Why it is collected</t>
  </si>
  <si>
    <t>Task assurance, evidence, coaching, security or legal purpose codes.</t>
  </si>
  <si>
    <t>Policy/Purpose registry</t>
  </si>
  <si>
    <t>Purpose shown beside relevant data class.</t>
  </si>
  <si>
    <t>No secondary use without new approval/notice.</t>
  </si>
  <si>
    <t>APUX-004</t>
  </si>
  <si>
    <t>Policy version/history</t>
  </si>
  <si>
    <t>Employee/governance</t>
  </si>
  <si>
    <t>Effective policy, prior versions, changes, approval and jurisdiction.</t>
  </si>
  <si>
    <t>Policy/Audit</t>
  </si>
  <si>
    <t>Own policy context or governance scope.</t>
  </si>
  <si>
    <t>Change summary and effective date.</t>
  </si>
  <si>
    <t>No silent policy replacement.</t>
  </si>
  <si>
    <t>APUX-005</t>
  </si>
  <si>
    <t>Active sensors</t>
  </si>
  <si>
    <t>Application/window, process, visual, input metadata, text delta, browser, shell, Git/agent adapters and status.</t>
  </si>
  <si>
    <t>Agent health/coverage</t>
  </si>
  <si>
    <t>Supported/degraded/denied/disabled labels.</t>
  </si>
  <si>
    <t>No sensor hidden from employee.</t>
  </si>
  <si>
    <t>APUX-006</t>
  </si>
  <si>
    <t>Exclusions</t>
  </si>
  <si>
    <t>Employee/IT/DPO</t>
  </si>
  <si>
    <t>Excluded apps, domains, displays, controls and approved project roots.</t>
  </si>
  <si>
    <t>Employee-readable; edit rights by role.</t>
  </si>
  <si>
    <t>Clear exact/ category exclusions and test status.</t>
  </si>
  <si>
    <t>No exposure of sensitive exclusion details beyond need.</t>
  </si>
  <si>
    <t>APUX-007</t>
  </si>
  <si>
    <t>Pause/private control</t>
  </si>
  <si>
    <t>Pause reason optional, permitted duration, current effect and resume status.</t>
  </si>
  <si>
    <t>Session Controller/Policy</t>
  </si>
  <si>
    <t>Own active session.</t>
  </si>
  <si>
    <t>Immediate visible confirmation and audit.</t>
  </si>
  <si>
    <t>Pause use not performance evidence.</t>
  </si>
  <si>
    <t>APUX-008</t>
  </si>
  <si>
    <t>Secure-field protection</t>
  </si>
  <si>
    <t>How passwords/authentication/secrets are suppressed and how to report leakage.</t>
  </si>
  <si>
    <t>Security policy/test status</t>
  </si>
  <si>
    <t>General/own incident.</t>
  </si>
  <si>
    <t>No display of secret examples beyond synthetic guidance.</t>
  </si>
  <si>
    <t>No claim of perfect detection without limitations.</t>
  </si>
  <si>
    <t>APUX-009</t>
  </si>
  <si>
    <t>Data location/processor</t>
  </si>
  <si>
    <t>Region, processor/model route and transfer status by evidence class.</t>
  </si>
  <si>
    <t>Jurisdiction/Model Gateway/Object Service</t>
  </si>
  <si>
    <t>Own records/general policy.</t>
  </si>
  <si>
    <t>Unavailable/conditional processing stated.</t>
  </si>
  <si>
    <t>No unsupported data-residency promise.</t>
  </si>
  <si>
    <t>APUX-010</t>
  </si>
  <si>
    <t>Retention schedule</t>
  </si>
  <si>
    <t>Raw metadata, visual/text, task assessment, capability, coaching and audit retention.</t>
  </si>
  <si>
    <t>Own/applicable classes.</t>
  </si>
  <si>
    <t>Expiry/hold/deletion state.</t>
  </si>
  <si>
    <t>No single indefinite retention statement.</t>
  </si>
  <si>
    <t>APUX-011</t>
  </si>
  <si>
    <t>Access history</t>
  </si>
  <si>
    <t>Requester/viewer, purpose, evidence scope, grant and export history.</t>
  </si>
  <si>
    <t>Own subject records.</t>
  </si>
  <si>
    <t>Delayed-event indicator and report concern action.</t>
  </si>
  <si>
    <t>No hidden raw access.</t>
  </si>
  <si>
    <t>APUX-012</t>
  </si>
  <si>
    <t>Access grant details</t>
  </si>
  <si>
    <t>Scope, purpose, approver, duration, status and viewed items.</t>
  </si>
  <si>
    <t>Subject/requester/approver-specific.</t>
  </si>
  <si>
    <t>Countdown/expiry and revoke status.</t>
  </si>
  <si>
    <t>No broad reusable grant.</t>
  </si>
  <si>
    <t>APUX-013</t>
  </si>
  <si>
    <t>Correction and rectification</t>
  </si>
  <si>
    <t>Correct factual data, task attribution, context and misleading inference.</t>
  </si>
  <si>
    <t>Governance/Domain services</t>
  </si>
  <si>
    <t>Original/current version and review status.</t>
  </si>
  <si>
    <t>No silent correction denial.</t>
  </si>
  <si>
    <t>APUX-014</t>
  </si>
  <si>
    <t>Deletion/restriction request</t>
  </si>
  <si>
    <t>Request deletion, restriction or processing review where applicable.</t>
  </si>
  <si>
    <t>Retention/Workflow</t>
  </si>
  <si>
    <t>Explain legal/dispute hold and partial approval.</t>
  </si>
  <si>
    <t>No false promise of immediate deletion.</t>
  </si>
  <si>
    <t>APUX-015</t>
  </si>
  <si>
    <t>Export/access request</t>
  </si>
  <si>
    <t>Generate scoped machine/human-readable data package.</t>
  </si>
  <si>
    <t>Check-answers, job status, expiry and partial errors.</t>
  </si>
  <si>
    <t>No unrelated third-party data.</t>
  </si>
  <si>
    <t>APUX-016</t>
  </si>
  <si>
    <t>Automated-analysis explanation</t>
  </si>
  <si>
    <t>Which AI/rules were used, confidence, limitations and human-review boundary.</t>
  </si>
  <si>
    <t>Task/Capability/Coaching audit</t>
  </si>
  <si>
    <t>Own findings/interventions.</t>
  </si>
  <si>
    <t>Plain-language explanation with version refs.</t>
  </si>
  <si>
    <t>No opaque automated conclusion.</t>
  </si>
  <si>
    <t>APUX-017</t>
  </si>
  <si>
    <t>Complaint/support route</t>
  </si>
  <si>
    <t>DPO/privacy, HR, technical support, security incident and external rights information.</t>
  </si>
  <si>
    <t>Support/Policy content</t>
  </si>
  <si>
    <t>All employees.</t>
  </si>
  <si>
    <t>Consistent placement and offline alternative.</t>
  </si>
  <si>
    <t>No retaliation or hidden channel.</t>
  </si>
  <si>
    <t>APUX-018</t>
  </si>
  <si>
    <t>Consent/acknowledgement semantics</t>
  </si>
  <si>
    <t>Employee/HR</t>
  </si>
  <si>
    <t>Record notice acknowledgement or optional consent where legally appropriate.</t>
  </si>
  <si>
    <t>Policy/Workflow</t>
  </si>
  <si>
    <t>Own policy interaction.</t>
  </si>
  <si>
    <t>Distinguish acknowledgement, preference and lawful basis.</t>
  </si>
  <si>
    <t>Do not present employment consent as automatically freely given.</t>
  </si>
  <si>
    <t>APUX-019</t>
  </si>
  <si>
    <t>Homeworking warning</t>
  </si>
  <si>
    <t>Higher private-life risk, monitor/display/app exclusions and household-content protection.</t>
  </si>
  <si>
    <t>Jurisdiction/Policy</t>
  </si>
  <si>
    <t>Remote workers.</t>
  </si>
  <si>
    <t>Prompt before first remote session and policy change.</t>
  </si>
  <si>
    <t>No capture outside approved device/session.</t>
  </si>
  <si>
    <t>APUX-020</t>
  </si>
  <si>
    <t>Privacy dashboard accessibility</t>
  </si>
  <si>
    <t>Keyboard, screen-reader, zoom/reflow, accessible authentication, focus and plain-language support.</t>
  </si>
  <si>
    <t>Design system/WCAG tests</t>
  </si>
  <si>
    <t>All authorised users.</t>
  </si>
  <si>
    <t>WCAG 2.2 AA test status shown internally.</t>
  </si>
  <si>
    <t>Accessible component use alone is not considered full conformance.</t>
  </si>
  <si>
    <t>Stage 10 — Reporting and Experience Read Models</t>
  </si>
  <si>
    <t>Audience-specific materialised views derived from reviewed domain events. Every model defines freshness, access scope and prohibited content.</t>
  </si>
  <si>
    <t>Source events/services</t>
  </si>
  <si>
    <t>Freshness / versioning</t>
  </si>
  <si>
    <t>Prohibited content / use</t>
  </si>
  <si>
    <t>RM-001</t>
  </si>
  <si>
    <t>EmployeeWorkspaceReadModel</t>
  </si>
  <si>
    <t>Tasks, active session, assurance, evidence summary, capability, coaching, learning, reviews and privacy alerts.</t>
  </si>
  <si>
    <t>Task/Assurance/Evidence/Capability/Coaching/Workflow events</t>
  </si>
  <si>
    <t>Near-real-time; version/freshness fields.</t>
  </si>
  <si>
    <t>person_id self; tenant; policy.</t>
  </si>
  <si>
    <t>No raw evidence/private third-party content.</t>
  </si>
  <si>
    <t>Java/Kafka projector + PostgreSQL</t>
  </si>
  <si>
    <t>RM-002</t>
  </si>
  <si>
    <t>EmployeeEvidenceTimelineReadModel</t>
  </si>
  <si>
    <t>Ordered events, episodes, artefacts, gaps, provenance, corrections and assessment versions.</t>
  </si>
  <si>
    <t>Evidence/Replay/Provenance events</t>
  </si>
  <si>
    <t>Seconds/minutes depending replay.</t>
  </si>
  <si>
    <t>Self or case/grant scope.</t>
  </si>
  <si>
    <t>Raw objects referenced and grant-controlled.</t>
  </si>
  <si>
    <t>Java/Kafka + PostgreSQL/search</t>
  </si>
  <si>
    <t>RM-003</t>
  </si>
  <si>
    <t>EmployeeCapabilityCharacterReadModel</t>
  </si>
  <si>
    <t>Capability branches, levels, dimensions, confidence, freshness, claims, goals and target role.</t>
  </si>
  <si>
    <t>Capability/RoleReadiness/Learning events</t>
  </si>
  <si>
    <t>On approved state/version change.</t>
  </si>
  <si>
    <t>Self; authorised reviewer by policy.</t>
  </si>
  <si>
    <t>No public ranking.</t>
  </si>
  <si>
    <t>Java projector + PostgreSQL</t>
  </si>
  <si>
    <t>RM-004</t>
  </si>
  <si>
    <t>EmployeeCoachingLearningReadModel</t>
  </si>
  <si>
    <t>Private interventions, preferences, plan, artefacts, practice, mentor and applied evidence.</t>
  </si>
  <si>
    <t>Coaching/Learning/Feedback events</t>
  </si>
  <si>
    <t>Near-real-time.</t>
  </si>
  <si>
    <t>Self; L&amp;D summary separate.</t>
  </si>
  <si>
    <t>Private coaching content excluded from manager model.</t>
  </si>
  <si>
    <t>RM-005</t>
  </si>
  <si>
    <t>EmployeePrivacyReadModel</t>
  </si>
  <si>
    <t>Policy, sensors, exclusions, access history, retention, exports and rights cases.</t>
  </si>
  <si>
    <t>Policy/Health/Audit/Retention/Workflow events</t>
  </si>
  <si>
    <t>Near-real-time/audit-lag field.</t>
  </si>
  <si>
    <t>Self.</t>
  </si>
  <si>
    <t>No other employee records.</t>
  </si>
  <si>
    <t>RM-006</t>
  </si>
  <si>
    <t>Manager/team lead</t>
  </si>
  <si>
    <t>Task/blocker/quality/review exceptions, workload and reviewed development themes.</t>
  </si>
  <si>
    <t>Task/Assurance/Workflow/Capability summary events</t>
  </si>
  <si>
    <t>Organisation direct-report/team scope.</t>
  </si>
  <si>
    <t>No raw/private coaching or activity-volume score.</t>
  </si>
  <si>
    <t>RM-007</t>
  </si>
  <si>
    <t>ManagerTaskAssuranceReadModel</t>
  </si>
  <si>
    <t>Manager/reviewer</t>
  </si>
  <si>
    <t>Criterion/gate status, blockers, confidence, completeness, review and dispute.</t>
  </si>
  <si>
    <t>TaskAssessment/Review/Correction events</t>
  </si>
  <si>
    <t>Versioned on assessment change.</t>
  </si>
  <si>
    <t>Task/project/team scope.</t>
  </si>
  <si>
    <t>Employee response/dispute always included.</t>
  </si>
  <si>
    <t>RM-008</t>
  </si>
  <si>
    <t>DevelopmentSummaryReadModel</t>
  </si>
  <si>
    <t>Reviewed strengths, support needs, plan milestones, applied improvement and unresolved blockers.</t>
  </si>
  <si>
    <t>Capability/Learning/Review events</t>
  </si>
  <si>
    <t>Daily/event-driven.</t>
  </si>
  <si>
    <t>Audience-specific field projection.</t>
  </si>
  <si>
    <t>No raw private coaching/reflection.</t>
  </si>
  <si>
    <t>RM-009</t>
  </si>
  <si>
    <t>ReviewCaseReadModel</t>
  </si>
  <si>
    <t>Finding package, evidence classes, completeness, employee response, lineage and workflow.</t>
  </si>
  <si>
    <t>Task/Capability/Workflow/Audit events</t>
  </si>
  <si>
    <t>Assigned reviewer/case.</t>
  </si>
  <si>
    <t>No unrelated employee browsing.</t>
  </si>
  <si>
    <t>RM-010</t>
  </si>
  <si>
    <t>GovernanceAccessReadModel</t>
  </si>
  <si>
    <t>Evidence grants/views/exports, incidents, policy/retention state.</t>
  </si>
  <si>
    <t>Audit/Access/Retention/Policy events</t>
  </si>
  <si>
    <t>Near-real-time with audit-lag field.</t>
  </si>
  <si>
    <t>Purpose/role/tenant scope.</t>
  </si>
  <si>
    <t>Restricted; no performance use.</t>
  </si>
  <si>
    <t>RM-011</t>
  </si>
  <si>
    <t>ModelSkillLineageReadModel</t>
  </si>
  <si>
    <t>Model, prompt, skill, adapter, policy and evaluation versions used in findings/interventions.</t>
  </si>
  <si>
    <t>Model Gateway/Skill Forge/Audit events</t>
  </si>
  <si>
    <t>On version/use event.</t>
  </si>
  <si>
    <t>Governance/case scope.</t>
  </si>
  <si>
    <t>No prompt/private content by default.</t>
  </si>
  <si>
    <t>RM-012</t>
  </si>
  <si>
    <t>NotificationInboxReadModel</t>
  </si>
  <si>
    <t>All authorised users</t>
  </si>
  <si>
    <t>Notification state, priority, action and expiration.</t>
  </si>
  <si>
    <t>Notification/workflow/domain events</t>
  </si>
  <si>
    <t>Recipient-specific.</t>
  </si>
  <si>
    <t>External channel previews minimised.</t>
  </si>
  <si>
    <t>Existing notification store/read model</t>
  </si>
  <si>
    <t>RM-013</t>
  </si>
  <si>
    <t>ExperienceSearchIndex</t>
  </si>
  <si>
    <t>Policy-filtered searchable summaries and identifiers.</t>
  </si>
  <si>
    <t>Approved read models only</t>
  </si>
  <si>
    <t>Eventual; index-lag field.</t>
  </si>
  <si>
    <t>Audience-specific document security.</t>
  </si>
  <si>
    <t>No raw sensitive content or cross-person free search.</t>
  </si>
  <si>
    <t>Existing search/OpenSearch</t>
  </si>
  <si>
    <t>RM-014</t>
  </si>
  <si>
    <t>ExperienceMetricsReadModel</t>
  </si>
  <si>
    <t>Product/UX/accessibility/governance</t>
  </si>
  <si>
    <t>Journey completion, errors, accessibility findings, correction and usefulness aggregates.</t>
  </si>
  <si>
    <t>Frontend/BFF operational and feedback events</t>
  </si>
  <si>
    <t>Daily/weekly.</t>
  </si>
  <si>
    <t>Aggregate; minimum cohort.</t>
  </si>
  <si>
    <t>No employee ranking or raw evidence.</t>
  </si>
  <si>
    <t>Analytics warehouse/read model</t>
  </si>
  <si>
    <t>RM-015</t>
  </si>
  <si>
    <t>ExportJobReadModel</t>
  </si>
  <si>
    <t>Requester/governance</t>
  </si>
  <si>
    <t>Export scope, purpose, status, errors, expiry and download audit.</t>
  </si>
  <si>
    <t>Export/Access/Audit events</t>
  </si>
  <si>
    <t>Requester/approver/subject.</t>
  </si>
  <si>
    <t>Signed/watermarked and time-limited.</t>
  </si>
  <si>
    <t>RM-016</t>
  </si>
  <si>
    <t>FeatureExposureReadModel</t>
  </si>
  <si>
    <t>Product/AI governance</t>
  </si>
  <si>
    <t>Feature/skill/version exposure, cohort, flag reason and rollback status.</t>
  </si>
  <si>
    <t>OpenFeature/Skill Forge/Deployment events</t>
  </si>
  <si>
    <t>Governance aggregate/case.</t>
  </si>
  <si>
    <t>Minimise PII in flag context.</t>
  </si>
  <si>
    <t>Java/OpenFeature events + PostgreSQL</t>
  </si>
  <si>
    <t>Stage 10 — User Journeys and Acceptance Tests</t>
  </si>
  <si>
    <t>End-to-end journeys for employees, managers, reviewers and governance, including accessibility, degraded state, privacy and human-review acceptance criteria.</t>
  </si>
  <si>
    <t>Journey</t>
  </si>
  <si>
    <t>Actors</t>
  </si>
  <si>
    <t>Flow</t>
  </si>
  <si>
    <t>Preconditions</t>
  </si>
  <si>
    <t>Accessibility test</t>
  </si>
  <si>
    <t>Privacy / prohibited-use test</t>
  </si>
  <si>
    <t>UJ-001</t>
  </si>
  <si>
    <t>Employee starts assigned task</t>
  </si>
  <si>
    <t>Open task → review objective/criteria/policy → start work/task session → see active sensors.</t>
  </si>
  <si>
    <t>Task assigned; valid policy/device.</t>
  </si>
  <si>
    <t>Active task/session shown; monitoring status clear; criteria accessible; start event audited.</t>
  </si>
  <si>
    <t>Keyboard/screen-reader and 400% zoom; no drag-only action.</t>
  </si>
  <si>
    <t>No capture before confirmed active state.</t>
  </si>
  <si>
    <t>UJ-002</t>
  </si>
  <si>
    <t>Employee reviews own evidence</t>
  </si>
  <si>
    <t>Open timeline → filter task → inspect semantic evidence/gaps → open details.</t>
  </si>
  <si>
    <t>Evidence available.</t>
  </si>
  <si>
    <t>Semantic evidence prioritised; gaps visible; raw objects grant-controlled.</t>
  </si>
  <si>
    <t>List/table alternative to visual timeline.</t>
  </si>
  <si>
    <t>No screenshot firehose or hidden access.</t>
  </si>
  <si>
    <t>UJ-003</t>
  </si>
  <si>
    <t>Employee corrects task alignment</t>
  </si>
  <si>
    <t>Open episode → choose correct task/context → explain → review answers → submit.</t>
  </si>
  <si>
    <t>Derived alignment exists.</t>
  </si>
  <si>
    <t>Correction version created; finding marked pending; original preserved; manager/reviewer sees status.</t>
  </si>
  <si>
    <t>Error summary/check-answers/focus management.</t>
  </si>
  <si>
    <t>No negative reliance while material correction unresolved.</t>
  </si>
  <si>
    <t>UJ-004</t>
  </si>
  <si>
    <t>Employee disputes material finding</t>
  </si>
  <si>
    <t>Open finding → inspect evidence/confidence → submit dispute/evidence → track SLA/decision → appeal.</t>
  </si>
  <si>
    <t>Material finding exists.</t>
  </si>
  <si>
    <t>Meaningful review workflow; employee response visible; version superseded if changed.</t>
  </si>
  <si>
    <t>Accessible forms/status/notifications.</t>
  </si>
  <si>
    <t>No automatic final employment action.</t>
  </si>
  <si>
    <t>UJ-005</t>
  </si>
  <si>
    <t>Employee responds to coaching</t>
  </si>
  <si>
    <t>Receive private intervention → open rationale → accept/modify/snooze/wrong-context.</t>
  </si>
  <si>
    <t>Validated coaching intervention.</t>
  </si>
  <si>
    <t>Preference/cooldown respected; feedback recorded; wrong context invalidates repeat trigger.</t>
  </si>
  <si>
    <t>Accessible notification/actions; reduced motion.</t>
  </si>
  <si>
    <t>No manager copy or punitive response metric.</t>
  </si>
  <si>
    <t>UJ-006</t>
  </si>
  <si>
    <t>Employee completes learning and applies it</t>
  </si>
  <si>
    <t>Open plan → complete lesson → practice task → later live evidence → capability review.</t>
  </si>
  <si>
    <t>Reviewed learning plan.</t>
  </si>
  <si>
    <t>Completion stays separate from applied evidence; reviewed capability version updated only if qualified.</t>
  </si>
  <si>
    <t>Accessible lesson/practice and alternative formats.</t>
  </si>
  <si>
    <t>No automatic skill increase.</t>
  </si>
  <si>
    <t>UJ-007</t>
  </si>
  <si>
    <t>Employee inspects monitoring/access history</t>
  </si>
  <si>
    <t>Open privacy centre → view sensors/policy/exclusions → inspect evidence access events → report concern.</t>
  </si>
  <si>
    <t>Own employee record.</t>
  </si>
  <si>
    <t>Clear who/why/what/when; report creates case; policy version visible.</t>
  </si>
  <si>
    <t>Plain language, keyboard table/filter.</t>
  </si>
  <si>
    <t>No hidden raw evidence access.</t>
  </si>
  <si>
    <t>UJ-008</t>
  </si>
  <si>
    <t>Employee changes preferences</t>
  </si>
  <si>
    <t>Open coaching/privacy settings → change focus/channel/format → check answers → save.</t>
  </si>
  <si>
    <t>Authenticated employee.</t>
  </si>
  <si>
    <t>New version effective and auditable; no medical detail exposed.</t>
  </si>
  <si>
    <t>Accessible authentication and redundant-entry avoidance.</t>
  </si>
  <si>
    <t>Preference choice not performance evidence.</t>
  </si>
  <si>
    <t>UJ-009</t>
  </si>
  <si>
    <t>Manager resolves external blocker</t>
  </si>
  <si>
    <t>Manager/Employee</t>
  </si>
  <si>
    <t>Open blocker queue → inspect evidence/context → assign owner → update resolution → employee notified.</t>
  </si>
  <si>
    <t>Reviewed blocker exists.</t>
  </si>
  <si>
    <t>Blocker remains separate from capability gap; owner/SLA and outcome visible.</t>
  </si>
  <si>
    <t>Accessible task/table actions.</t>
  </si>
  <si>
    <t>No employee blame from environment/access issue.</t>
  </si>
  <si>
    <t>UJ-010</t>
  </si>
  <si>
    <t>Manager requests raw evidence</t>
  </si>
  <si>
    <t>Manager/Approver/Employee</t>
  </si>
  <si>
    <t>Open task → request scope/purpose/duration → approver narrows/decides → subject notified → access audited.</t>
  </si>
  <si>
    <t>Manager authorised to request, not automatically view.</t>
  </si>
  <si>
    <t>Default deny; grant time-limited; every view logged; employee sees material access.</t>
  </si>
  <si>
    <t>Check-answers and explicit confirmation.</t>
  </si>
  <si>
    <t>No broad reusable grant or live surveillance.</t>
  </si>
  <si>
    <t>UJ-011</t>
  </si>
  <si>
    <t>Reviewer resolves contradiction</t>
  </si>
  <si>
    <t>Open case → compare authoritative and lower-level evidence → review employee response/gaps → decide/rationale.</t>
  </si>
  <si>
    <t>Assigned qualified reviewer.</t>
  </si>
  <si>
    <t>Higher evidence hierarchy enforced; decision versioned; employee notified.</t>
  </si>
  <si>
    <t>Keyboard evidence navigation and accessible decision form.</t>
  </si>
  <si>
    <t>No rubber-stamp or hidden contradiction.</t>
  </si>
  <si>
    <t>UJ-012</t>
  </si>
  <si>
    <t>DPO audits evidence access</t>
  </si>
  <si>
    <t>Filter access log → inspect grant/view/export → open anomaly → revoke/incident if needed.</t>
  </si>
  <si>
    <t>Governance role.</t>
  </si>
  <si>
    <t>Complete purpose/scope/actor/time audit and remediation path.</t>
  </si>
  <si>
    <t>Accessible data table/export.</t>
  </si>
  <si>
    <t>No use for performance browsing.</t>
  </si>
  <si>
    <t>UJ-013</t>
  </si>
  <si>
    <t>Reviewer handles insufficient evidence</t>
  </si>
  <si>
    <t>Open finding with gaps → inspect coverage → mark insufficient/request evidence/reassessment.</t>
  </si>
  <si>
    <t>Coverage below threshold.</t>
  </si>
  <si>
    <t>No negative state; gap reason and next action recorded.</t>
  </si>
  <si>
    <t>Clear warning/status.</t>
  </si>
  <si>
    <t>No forced conclusion.</t>
  </si>
  <si>
    <t>UJ-014</t>
  </si>
  <si>
    <t>Employee requests reassessment</t>
  </si>
  <si>
    <t>Open stale/disputed capability → choose reason/assessment option/accessibility need → submit → schedule.</t>
  </si>
  <si>
    <t>Capability eligible for reassessment.</t>
  </si>
  <si>
    <t>Representative accessible assessment created; old state remains until reviewed evidence.</t>
  </si>
  <si>
    <t>Check-answers and accessible scheduling.</t>
  </si>
  <si>
    <t>No punitive framing.</t>
  </si>
  <si>
    <t>UJ-015</t>
  </si>
  <si>
    <t>Manager reviews development summary</t>
  </si>
  <si>
    <t>Open reviewed summary → see strengths/support/learning/blockers/dispute → prepare 1:1.</t>
  </si>
  <si>
    <t>Authorised manager.</t>
  </si>
  <si>
    <t>Same material summary visible to employee; private content excluded.</t>
  </si>
  <si>
    <t>Readable summary and print/export accessibility.</t>
  </si>
  <si>
    <t>No hidden private coach/mentor content.</t>
  </si>
  <si>
    <t>UJ-016</t>
  </si>
  <si>
    <t>System operates in degraded mode</t>
  </si>
  <si>
    <t>Any user</t>
  </si>
  <si>
    <t>Service/read model unavailable → show precise limitation → safe retry/alternative route.</t>
  </si>
  <si>
    <t>Injected outage/stale data.</t>
  </si>
  <si>
    <t>No false zero state; actions that could cause harm disabled; support path available.</t>
  </si>
  <si>
    <t>Status announced; focus not trapped.</t>
  </si>
  <si>
    <t>No silent fallback to negative inference.</t>
  </si>
  <si>
    <t>UJ-017</t>
  </si>
  <si>
    <t>Accessibility end-to-end</t>
  </si>
  <si>
    <t>Keyboard/screen-reader/zoom/speech user</t>
  </si>
  <si>
    <t>Complete primary employee and reviewer journeys using assistive technology.</t>
  </si>
  <si>
    <t>Test environment and representative users.</t>
  </si>
  <si>
    <t>WCAG 2.2 AA target, semantic controls, focus, names, reflow and consistent help pass.</t>
  </si>
  <si>
    <t>Manual AT and disabled-user testing.</t>
  </si>
  <si>
    <t>No claim of conformance from automated scan alone.</t>
  </si>
  <si>
    <t>UJ-018</t>
  </si>
  <si>
    <t>Localisation/time-zone journey</t>
  </si>
  <si>
    <t>UK/Lahore user</t>
  </si>
  <si>
    <t>View dates, policy, task deadline, notification and export in local time/language context.</t>
  </si>
  <si>
    <t>Locale/time zone configured.</t>
  </si>
  <si>
    <t>No ambiguous time; legal text uses approved locale version.</t>
  </si>
  <si>
    <t>Language/reading direction and date semantics.</t>
  </si>
  <si>
    <t>No machine-translated consequential notice without approval.</t>
  </si>
  <si>
    <t>Stage 11 — Skill Forge Architecture</t>
  </si>
  <si>
    <t>Governed observation-to-skill improvement architecture. Source observations remain separate from signed, evaluated and approved production packages.</t>
  </si>
  <si>
    <t>S11-ARC-001</t>
  </si>
  <si>
    <t>Observation Intake</t>
  </si>
  <si>
    <t>Receive candidate observations from corrections, overrides, failures, successful patterns, feedback, incidents, drift and approved research.</t>
  </si>
  <si>
    <t>Java/Spring Boot event consumers</t>
  </si>
  <si>
    <t>Kafka topics + PostgreSQL observation metadata</t>
  </si>
  <si>
    <t>Stages 6–10 events, support/research workflows</t>
  </si>
  <si>
    <t>skill.observation.ingested.v1</t>
  </si>
  <si>
    <t>Observation is evidence for improvement—not an instruction to change production.</t>
  </si>
  <si>
    <t>HumanOS events</t>
  </si>
  <si>
    <t>S11-ARC-002</t>
  </si>
  <si>
    <t>Observation Classifier</t>
  </si>
  <si>
    <t>Classify category, severity, confidentiality, recurrence, affected versions and potential generalisability.</t>
  </si>
  <si>
    <t>Observation metadata/eval features</t>
  </si>
  <si>
    <t>skill.observation.classified.v1</t>
  </si>
  <si>
    <t>AI classification is versioned and reviewable.</t>
  </si>
  <si>
    <t>S11-ARC-003</t>
  </si>
  <si>
    <t>Pattern Clusterer</t>
  </si>
  <si>
    <t>Cluster repeated observations and distinguish local one-off, tenant-specific and general pattern.</t>
  </si>
  <si>
    <t>Python analytics/embedding with approved summaries</t>
  </si>
  <si>
    <t>Vector/index + PostgreSQL cluster state</t>
  </si>
  <si>
    <t>Observation summaries and source refs</t>
  </si>
  <si>
    <t>skill.pattern.cluster.updated.v1</t>
  </si>
  <si>
    <t>Do not embed unrestricted raw employee/customer content.</t>
  </si>
  <si>
    <t>S11-ARC-004</t>
  </si>
  <si>
    <t>Proposal Generator</t>
  </si>
  <si>
    <t>Create draft skill/package change with expected benefit, scope, risks and evaluation plan.</t>
  </si>
  <si>
    <t>Python via Model Gateway</t>
  </si>
  <si>
    <t>Proposal artefacts/refs</t>
  </si>
  <si>
    <t>Patterns, existing packages, research sources</t>
  </si>
  <si>
    <t>skill.proposal.created.v1</t>
  </si>
  <si>
    <t>Generated proposal cannot deploy or approve itself.</t>
  </si>
  <si>
    <t>OpenAI/GitHub/Claude skill patterns</t>
  </si>
  <si>
    <t>S11-ARC-005</t>
  </si>
  <si>
    <t>Skill Registry</t>
  </si>
  <si>
    <t>Own skill identity, category, version, owner, lifecycle, approvals, compatibility and deployment state.</t>
  </si>
  <si>
    <t>Proposal, package store, workflow, feature flags</t>
  </si>
  <si>
    <t>skill.version.registered.v1</t>
  </si>
  <si>
    <t>One authoritative lifecycle record per package version.</t>
  </si>
  <si>
    <t>HumanOS domain</t>
  </si>
  <si>
    <t>S11-ARC-006</t>
  </si>
  <si>
    <t>Package Source Repository</t>
  </si>
  <si>
    <t>Store human-reviewable package source, manifests, tests and documentation.</t>
  </si>
  <si>
    <t>Git repository using existing Nessovo Git platform</t>
  </si>
  <si>
    <t>Git/object refs</t>
  </si>
  <si>
    <t>Skill owners/reviewers/CI</t>
  </si>
  <si>
    <t>skill.source.revision.created.v1</t>
  </si>
  <si>
    <t>Protected branches, reviews and provenance required.</t>
  </si>
  <si>
    <t>SLSA Source provenance</t>
  </si>
  <si>
    <t>S11-ARC-007</t>
  </si>
  <si>
    <t>Signed Package Store</t>
  </si>
  <si>
    <t>Store immutable packaged prompts, skills, adapters, evaluators, workflows and content.</t>
  </si>
  <si>
    <t>OCI registry/artifact store + HumanOS Object Service</t>
  </si>
  <si>
    <t>OCI artifact manifests/blobs</t>
  </si>
  <si>
    <t>CI build/sign pipeline</t>
  </si>
  <si>
    <t>skill.package.published.v1</t>
  </si>
  <si>
    <t>Package digest, signature and attestation verified before use.</t>
  </si>
  <si>
    <t>OCI 1.1 / Sigstore</t>
  </si>
  <si>
    <t>S11-ARC-008</t>
  </si>
  <si>
    <t>Source and Licence Registry</t>
  </si>
  <si>
    <t>Record source URLs, retrieval dates, reliability, licences, attribution, conflicts and expiry.</t>
  </si>
  <si>
    <t>PostgreSQL + document refs</t>
  </si>
  <si>
    <t>Research, OSS scan, legal review</t>
  </si>
  <si>
    <t>skill.source.reviewed.v1</t>
  </si>
  <si>
    <t>No code/content reuse without licence decision.</t>
  </si>
  <si>
    <t>SPDX/source governance</t>
  </si>
  <si>
    <t>S11-ARC-009</t>
  </si>
  <si>
    <t>Package Dependency and BOM Service</t>
  </si>
  <si>
    <t>Track scripts, models, libraries, datasets, tools and other skill dependencies.</t>
  </si>
  <si>
    <t>CI tooling + Java registry</t>
  </si>
  <si>
    <t>SPDX 3.0 and/or CycloneDX 1.7 BOM refs</t>
  </si>
  <si>
    <t>Package build pipeline</t>
  </si>
  <si>
    <t>skill.bom.attached.v1</t>
  </si>
  <si>
    <t>Dependencies, licences and vulnerabilities are review inputs.</t>
  </si>
  <si>
    <t>SPDX/CycloneDX</t>
  </si>
  <si>
    <t>S11-ARC-010</t>
  </si>
  <si>
    <t>Evaluation Dataset Store</t>
  </si>
  <si>
    <t>Store positive, negative, adversarial, privacy, fairness, compatibility and regression cases.</t>
  </si>
  <si>
    <t>Object/Git store + PostgreSQL metadata</t>
  </si>
  <si>
    <t>Evaluation artefacts</t>
  </si>
  <si>
    <t>Observation/proposal/reviewer inputs</t>
  </si>
  <si>
    <t>skill.eval.dataset.versioned.v1</t>
  </si>
  <si>
    <t>No real secrets or unnecessary personal data.</t>
  </si>
  <si>
    <t>OpenAI Evals/NIST TEVV</t>
  </si>
  <si>
    <t>S11-ARC-011</t>
  </si>
  <si>
    <t>Evaluation Orchestrator</t>
  </si>
  <si>
    <t>Run deterministic tests, model evals, security/privacy, performance, cost and regression suites.</t>
  </si>
  <si>
    <t>Eval run/results store</t>
  </si>
  <si>
    <t>Model Gateway, sandboxes, CI</t>
  </si>
  <si>
    <t>skill.eval.run.completed.v1</t>
  </si>
  <si>
    <t>Evaluation result is evidence; approval remains human.</t>
  </si>
  <si>
    <t>OpenAI Evals / NIST AI RMF</t>
  </si>
  <si>
    <t>S11-ARC-012</t>
  </si>
  <si>
    <t>Sandbox Runner</t>
  </si>
  <si>
    <t>Execute package scripts/adapters/evaluators with scoped tools, data and network.</t>
  </si>
  <si>
    <t>Ephemeral container/sandbox platform</t>
  </si>
  <si>
    <t>Temporary isolated workspaces</t>
  </si>
  <si>
    <t>CI/eval orchestrator</t>
  </si>
  <si>
    <t>skill.sandbox.run.completed.v1</t>
  </si>
  <si>
    <t>Default deny network/tools; secrets never exposed by default.</t>
  </si>
  <si>
    <t>Agent/tool security</t>
  </si>
  <si>
    <t>S11-ARC-013</t>
  </si>
  <si>
    <t>Multi-Disciplinary Review Workflow</t>
  </si>
  <si>
    <t>Coordinate domain, AI evaluation, security, privacy, legal/licence and deployment approvals.</t>
  </si>
  <si>
    <t>HumanOS Workflow Runtime</t>
  </si>
  <si>
    <t>PostgreSQL workflow state + Audit</t>
  </si>
  <si>
    <t>Skill Registry/eval/source records</t>
  </si>
  <si>
    <t>skill.review.decision.recorded.v1</t>
  </si>
  <si>
    <t>Required reviewers depend on category/data/tool impact.</t>
  </si>
  <si>
    <t>S11-ARC-014</t>
  </si>
  <si>
    <t>Supply-Chain Signing and Attestation</t>
  </si>
  <si>
    <t>Sign package digest and attach provenance, evaluation, BOM and approval attestations.</t>
  </si>
  <si>
    <t>CI + Sigstore/Cosign/in-toto/SLSA</t>
  </si>
  <si>
    <t>Signature/attestation bundles</t>
  </si>
  <si>
    <t>Package pipeline</t>
  </si>
  <si>
    <t>skill.package.attested.v1</t>
  </si>
  <si>
    <t>Verify signer identity, digest, builder and approved predicates.</t>
  </si>
  <si>
    <t>Sigstore/SLSA</t>
  </si>
  <si>
    <t>S11-ARC-015</t>
  </si>
  <si>
    <t>Canary and Feature Control</t>
  </si>
  <si>
    <t>Expose approved package version to selected tenant/user/task cohorts.</t>
  </si>
  <si>
    <t>OpenFeature-compatible flag abstraction + existing HumanOS provider</t>
  </si>
  <si>
    <t>Flag rules/exposure state</t>
  </si>
  <si>
    <t>Skill Registry and runtime gateways</t>
  </si>
  <si>
    <t>skill.canary.exposure.changed.v1</t>
  </si>
  <si>
    <t>Evaluation context minimises PII; safe defaults on provider failure.</t>
  </si>
  <si>
    <t>S11-ARC-016</t>
  </si>
  <si>
    <t>Progressive Deployment Controller</t>
  </si>
  <si>
    <t>Apply staged rollout, metric analysis, pause, promotion and rollback.</t>
  </si>
  <si>
    <t>Existing Kubernetes/GitOps platform; Argo Rollouts/Flagger only if platform-approved</t>
  </si>
  <si>
    <t>Rollout/evaluation state</t>
  </si>
  <si>
    <t>Feature flags, SRE metrics, employee feedback</t>
  </si>
  <si>
    <t>skill.deployment.state.changed.v1</t>
  </si>
  <si>
    <t>Human promotion; automatic pause/rollback on critical thresholds.</t>
  </si>
  <si>
    <t>Argo Rollouts/Flagger</t>
  </si>
  <si>
    <t>S11-ARC-017</t>
  </si>
  <si>
    <t>Runtime Package Resolver</t>
  </si>
  <si>
    <t>Resolve active package version by tenant, task, domain, provider and policy.</t>
  </si>
  <si>
    <t>Java gateway/library</t>
  </si>
  <si>
    <t>Registry + flag state + cache</t>
  </si>
  <si>
    <t>Model Gateway, adapter hub, task/capability/coaching services</t>
  </si>
  <si>
    <t>skill.package.resolved.v1</t>
  </si>
  <si>
    <t>Fail to approved stable/default version when control plane unavailable.</t>
  </si>
  <si>
    <t>OpenFeature lifecycle</t>
  </si>
  <si>
    <t>S11-ARC-018</t>
  </si>
  <si>
    <t>Post-Deployment Monitor</t>
  </si>
  <si>
    <t>Monitor safety, quality, accuracy, fairness, usefulness, latency, cost and drift by version.</t>
  </si>
  <si>
    <t>Analytics/SRE/AI evaluation</t>
  </si>
  <si>
    <t>Read models/metrics</t>
  </si>
  <si>
    <t>Runtime events, review, corrections, feedback</t>
  </si>
  <si>
    <t>skill.monitoring.alert.created.v1</t>
  </si>
  <si>
    <t>Metrics evaluate package/system—not employee performance.</t>
  </si>
  <si>
    <t>NIST TEVV</t>
  </si>
  <si>
    <t>S11-ARC-019</t>
  </si>
  <si>
    <t>Rollback and Quarantine</t>
  </si>
  <si>
    <t>Pause or roll back version, quarantine package and preserve evidence/incident state.</t>
  </si>
  <si>
    <t>Java lifecycle + deployment/flag control</t>
  </si>
  <si>
    <t>Registry/audit/incident records</t>
  </si>
  <si>
    <t>Monitoring/incident/manual stop</t>
  </si>
  <si>
    <t>skill.version.rolled_back.v1</t>
  </si>
  <si>
    <t>Critical rollback does not require package owner approval.</t>
  </si>
  <si>
    <t>S11-ARC-020</t>
  </si>
  <si>
    <t>Deprecation and Migration</t>
  </si>
  <si>
    <t>Retire obsolete versions and migrate dependent packages/read models safely.</t>
  </si>
  <si>
    <t>Java lifecycle + dependency graph</t>
  </si>
  <si>
    <t>Registry/dependency state</t>
  </si>
  <si>
    <t>Compatibility scanner</t>
  </si>
  <si>
    <t>skill.version.deprecated.v1</t>
  </si>
  <si>
    <t>Historical findings retain original version lineage.</t>
  </si>
  <si>
    <t>Semantic versioning</t>
  </si>
  <si>
    <t>S11-ARC-021</t>
  </si>
  <si>
    <t>Tenant and Domain Overlays</t>
  </si>
  <si>
    <t>Support tenant/domain-specific packages without contaminating global baseline.</t>
  </si>
  <si>
    <t>Registry hierarchy/policy</t>
  </si>
  <si>
    <t>PostgreSQL/package refs</t>
  </si>
  <si>
    <t>Organisation, policy and package resolver</t>
  </si>
  <si>
    <t>skill.overlay.activated.v1</t>
  </si>
  <si>
    <t>Tenant-specific confidential knowledge cannot become global/public automatically.</t>
  </si>
  <si>
    <t>Multi-tenant governance</t>
  </si>
  <si>
    <t>S11-ARC-022</t>
  </si>
  <si>
    <t>Research Candidate Service</t>
  </si>
  <si>
    <t>Capture approved external research and propose source-backed changes.</t>
  </si>
  <si>
    <t>Python research synthesis + Java source workflow</t>
  </si>
  <si>
    <t>Source registry/proposal refs</t>
  </si>
  <si>
    <t>Official docs, papers, standards and connected sources</t>
  </si>
  <si>
    <t>skill.research.candidate.created.v1</t>
  </si>
  <si>
    <t>Research is candidate evidence; freshness and conflicts recorded.</t>
  </si>
  <si>
    <t>Research governance</t>
  </si>
  <si>
    <t>S11-ARC-023</t>
  </si>
  <si>
    <t>Publication and Export</t>
  </si>
  <si>
    <t>Package approved reusable or open-source candidates with attribution and confidentiality checks.</t>
  </si>
  <si>
    <t>Java workflow + Git/OCI export</t>
  </si>
  <si>
    <t>Publication package and audit</t>
  </si>
  <si>
    <t>Legal/licence/security/privacy reviewers</t>
  </si>
  <si>
    <t>skill.publication.approved.v1</t>
  </si>
  <si>
    <t>No publication without explicit classification and approval.</t>
  </si>
  <si>
    <t>SPDX/licence governance</t>
  </si>
  <si>
    <t>S11-ARC-024</t>
  </si>
  <si>
    <t>Skill Forge Audit</t>
  </si>
  <si>
    <t>Record observation, proposal, source, evaluation, reviews, signing, exposure, promotion and rollback.</t>
  </si>
  <si>
    <t>All Skill Forge components</t>
  </si>
  <si>
    <t>Audit reports</t>
  </si>
  <si>
    <t>Every active version must be reconstructable and attributable.</t>
  </si>
  <si>
    <t>Architecture Amendment A-01 — AI Routing Package Categories</t>
  </si>
  <si>
    <t>S11-A01-001</t>
  </si>
  <si>
    <t>AI Routing Package Categories</t>
  </si>
  <si>
    <t>Govern provider connector, CLI connector, TaskProfile, EffortProfile, QualificationProfile, RoutingPolicy, FallbackPolicy, compatibility and quantisation packages.</t>
  </si>
  <si>
    <t>Skill Registry/Evaluation/Canary</t>
  </si>
  <si>
    <t>Signed package/source/eval/deployment state</t>
  </si>
  <si>
    <t>A-01 registries, qualification and runtime monitoring</t>
  </si>
  <si>
    <t>skill.ai.profile.versioned/deployed events</t>
  </si>
  <si>
    <t>No route/profile change can self-activate; canary/rollback lifecycle applies.</t>
  </si>
  <si>
    <t>A-01 contracts</t>
  </si>
  <si>
    <t>S11-A01-002</t>
  </si>
  <si>
    <t>Model/Provider Drift Observation</t>
  </si>
  <si>
    <t>Convert alias/model/runtime/CLI/terms/region/quality drift into observations and affected-package workflows.</t>
  </si>
  <si>
    <t>Observation Intake + Source Registry</t>
  </si>
  <si>
    <t>Drift/source/impact refs</t>
  </si>
  <si>
    <t>Model Registry, route monitoring, provider sources</t>
  </si>
  <si>
    <t>Critical drift can pause route before proposal approval.</t>
  </si>
  <si>
    <t>A-01 drift</t>
  </si>
  <si>
    <t>Stage 11 — Skill Observation Model</t>
  </si>
  <si>
    <t>Traceable observations from corrections, overrides, successful patterns, feedback, drift, incidents and research. Facts, inference and proposed change are explicitly separated.</t>
  </si>
  <si>
    <t>Field / concept</t>
  </si>
  <si>
    <t>SOM-001</t>
  </si>
  <si>
    <t>observation_id</t>
  </si>
  <si>
    <t>Unique immutable observation ID.</t>
  </si>
  <si>
    <t>Identity/audit.</t>
  </si>
  <si>
    <t>All sources</t>
  </si>
  <si>
    <t>Stable across retries.</t>
  </si>
  <si>
    <t>SOM-002</t>
  </si>
  <si>
    <t>observation_type</t>
  </si>
  <si>
    <t>Correction, override, false finding, success pattern, feedback, drift, incident, research, suggestion or regression.</t>
  </si>
  <si>
    <t>Routing and clustering.</t>
  </si>
  <si>
    <t>Source service</t>
  </si>
  <si>
    <t>Type is factual source classification, not improvement conclusion.</t>
  </si>
  <si>
    <t>SOM-003</t>
  </si>
  <si>
    <t>source_event_refs</t>
  </si>
  <si>
    <t>References to original reviewed events/cases/evaluations.</t>
  </si>
  <si>
    <t>Evidence lineage.</t>
  </si>
  <si>
    <t>HumanOS Evidence/Audit</t>
  </si>
  <si>
    <t>Use references; do not copy unnecessary raw content.</t>
  </si>
  <si>
    <t>SOM-004</t>
  </si>
  <si>
    <t>source_fact_summary</t>
  </si>
  <si>
    <t>Minimised factual description of what occurred.</t>
  </si>
  <si>
    <t>text/ref</t>
  </si>
  <si>
    <t>Human review and clustering.</t>
  </si>
  <si>
    <t>Separate facts from inference/proposed change.</t>
  </si>
  <si>
    <t>SOM-005</t>
  </si>
  <si>
    <t>Employee correction, reviewer decision, evaluator result, runtime metric, incident, research or human suggestion.</t>
  </si>
  <si>
    <t>Reliability and review.</t>
  </si>
  <si>
    <t>Source system</t>
  </si>
  <si>
    <t>Employee feedback remains visible and protected.</t>
  </si>
  <si>
    <t>SOM-006</t>
  </si>
  <si>
    <t>affected_package_refs</t>
  </si>
  <si>
    <t>Skill/evaluator/adapter/prompt/workflow/content versions involved.</t>
  </si>
  <si>
    <t>Impact analysis.</t>
  </si>
  <si>
    <t>Skill Registry/Audit</t>
  </si>
  <si>
    <t>Unknown package/version is valid and triggers investigation.</t>
  </si>
  <si>
    <t>SOM-007</t>
  </si>
  <si>
    <t>affected_domain/task/provider</t>
  </si>
  <si>
    <t>Domain, role, task template, tool or provider context.</t>
  </si>
  <si>
    <t>Generalisation boundary.</t>
  </si>
  <si>
    <t>Task/Adapter/Capability services</t>
  </si>
  <si>
    <t>Do not overgeneralise one domain incident.</t>
  </si>
  <si>
    <t>SOM-008</t>
  </si>
  <si>
    <t>tenant_scope</t>
  </si>
  <si>
    <t>Global candidate, tenant-specific, customer-specific or unknown.</t>
  </si>
  <si>
    <t>Confidentiality and deployment.</t>
  </si>
  <si>
    <t>Organisation/Policy</t>
  </si>
  <si>
    <t>Tenant-specific observation cannot enter global package automatically.</t>
  </si>
  <si>
    <t>SOM-009</t>
  </si>
  <si>
    <t>confidentiality_class</t>
  </si>
  <si>
    <t>Internal confidential, internal reusable, tenant-confidential, publishable candidate or prohibited publication.</t>
  </si>
  <si>
    <t>Data handling.</t>
  </si>
  <si>
    <t>DPO/Legal/CISO</t>
  </si>
  <si>
    <t>Default conservative classification.</t>
  </si>
  <si>
    <t>SOM-010</t>
  </si>
  <si>
    <t>personal_data_class</t>
  </si>
  <si>
    <t>None, pseudonymous, employee, customer, special/restricted or unknown.</t>
  </si>
  <si>
    <t>Privacy processing.</t>
  </si>
  <si>
    <t>Generalisation must remove personal data where possible.</t>
  </si>
  <si>
    <t>SOM-011</t>
  </si>
  <si>
    <t>severity</t>
  </si>
  <si>
    <t>Informational, low, medium, high or critical.</t>
  </si>
  <si>
    <t>Triage and stop actions.</t>
  </si>
  <si>
    <t>Source/triage</t>
  </si>
  <si>
    <t>Critical privacy/security/safety observations can pause package immediately.</t>
  </si>
  <si>
    <t>SOM-012</t>
  </si>
  <si>
    <t>recurrence_count/cohort</t>
  </si>
  <si>
    <t>Number of independent occurrences and comparable contexts.</t>
  </si>
  <si>
    <t>Generalisability.</t>
  </si>
  <si>
    <t>Correlated events from same case do not inflate recurrence.</t>
  </si>
  <si>
    <t>SOM-013</t>
  </si>
  <si>
    <t>expected_vs_actual</t>
  </si>
  <si>
    <t>Expected package/system behaviour and observed result.</t>
  </si>
  <si>
    <t>Regression proposal.</t>
  </si>
  <si>
    <t>Eval/Runtime source</t>
  </si>
  <si>
    <t>Expectation must reference contract/eval where available.</t>
  </si>
  <si>
    <t>SOM-014</t>
  </si>
  <si>
    <t>employee_or_user_feedback</t>
  </si>
  <si>
    <t>Feedback category and protected content reference.</t>
  </si>
  <si>
    <t>Voice of user.</t>
  </si>
  <si>
    <t>Employee/customer feedback</t>
  </si>
  <si>
    <t>Feedback cannot become employee performance data.</t>
  </si>
  <si>
    <t>SOM-015</t>
  </si>
  <si>
    <t>reviewer_override</t>
  </si>
  <si>
    <t>Recommendation, original outcome, reviewer decision and rationale refs.</t>
  </si>
  <si>
    <t>False-finding improvement.</t>
  </si>
  <si>
    <t>Reviewer override itself can be wrong; use pattern/evaluation.</t>
  </si>
  <si>
    <t>SOM-016</t>
  </si>
  <si>
    <t>evaluation_failure</t>
  </si>
  <si>
    <t>Eval case, expected result, actual result and version.</t>
  </si>
  <si>
    <t>Regression detection.</t>
  </si>
  <si>
    <t>Test data classification recorded.</t>
  </si>
  <si>
    <t>SOM-017</t>
  </si>
  <si>
    <t>adapter_drift</t>
  </si>
  <si>
    <t>Provider/API version, missing events and coverage impact.</t>
  </si>
  <si>
    <t>Adapter update.</t>
  </si>
  <si>
    <t>Stage 6 Adapter Hub</t>
  </si>
  <si>
    <t>Do not infer employee behaviour from drift.</t>
  </si>
  <si>
    <t>SOM-018</t>
  </si>
  <si>
    <t>security_privacy_incident</t>
  </si>
  <si>
    <t>Incident/ref, affected data/tool/package and containment state.</t>
  </si>
  <si>
    <t>Immediate containment/improvement.</t>
  </si>
  <si>
    <t>Incident workflow</t>
  </si>
  <si>
    <t>Restricted access; no incident content in general cluster.</t>
  </si>
  <si>
    <t>SOM-019</t>
  </si>
  <si>
    <t>research_source_refs</t>
  </si>
  <si>
    <t>URLs/doc IDs, retrieval date, reliability, licence and conflicting sources.</t>
  </si>
  <si>
    <t>Research-backed proposal.</t>
  </si>
  <si>
    <t>Source Registry</t>
  </si>
  <si>
    <t>Research freshness/expiry required.</t>
  </si>
  <si>
    <t>SOM-020</t>
  </si>
  <si>
    <t>inference_summary</t>
  </si>
  <si>
    <t>AI/human interpretation of why pattern matters.</t>
  </si>
  <si>
    <t>Triage/proposal.</t>
  </si>
  <si>
    <t>Classifier/reviewer</t>
  </si>
  <si>
    <t>Explicitly labelled inference with version/confidence.</t>
  </si>
  <si>
    <t>SOM-021</t>
  </si>
  <si>
    <t>proposed_category</t>
  </si>
  <si>
    <t>Prompt, evaluator, coach, content, adapter, workflow, report, policy or task template candidate.</t>
  </si>
  <si>
    <t>Proposal routing.</t>
  </si>
  <si>
    <t>Classifier</t>
  </si>
  <si>
    <t>Category can be changed by triage reviewer.</t>
  </si>
  <si>
    <t>SOM-022</t>
  </si>
  <si>
    <t>generalisation_status</t>
  </si>
  <si>
    <t>One-off, recurring local, tenant pattern, cross-tenant pattern or insufficient evidence.</t>
  </si>
  <si>
    <t>Required after triage</t>
  </si>
  <si>
    <t>Proposal decision.</t>
  </si>
  <si>
    <t>Pattern Clusterer/reviewer</t>
  </si>
  <si>
    <t>Human approval before cross-tenant/global status.</t>
  </si>
  <si>
    <t>SOM-023</t>
  </si>
  <si>
    <t>triage_decision</t>
  </si>
  <si>
    <t>Reject, observe, cluster, investigate, immediate pause or create proposal.</t>
  </si>
  <si>
    <t>Triage reviewer</t>
  </si>
  <si>
    <t>Rationale required for pause/reject/proposal.</t>
  </si>
  <si>
    <t>SOM-024</t>
  </si>
  <si>
    <t>retention_expiry</t>
  </si>
  <si>
    <t>Observation retention, legal/incident hold and deletion state.</t>
  </si>
  <si>
    <t>Governance.</t>
  </si>
  <si>
    <t>Source content may expire while minimal lineage remains.</t>
  </si>
  <si>
    <t>Stage 11 — Skill Package Contract</t>
  </si>
  <si>
    <t>Versioned contract for prompts, agent skills, evaluators, coaching, content, adapters, workflows, reports, policies and task templates. Packages are immutable, signed and evaluated.</t>
  </si>
  <si>
    <t>SPC-001</t>
  </si>
  <si>
    <t>skill_id</t>
  </si>
  <si>
    <t>Stable global HumanOS skill/package identifier.</t>
  </si>
  <si>
    <t>Registry identity.</t>
  </si>
  <si>
    <t>Immutable across versions.</t>
  </si>
  <si>
    <t>SPC-002</t>
  </si>
  <si>
    <t>category</t>
  </si>
  <si>
    <t>prompt_agent_skill, task_evaluator, capability_evaluator, coaching_skill, learning_artefact, adapter, privacy_rule, workflow, report, task_template, policy_template or research_synthesis.</t>
  </si>
  <si>
    <t>Runtime/review routing.</t>
  </si>
  <si>
    <t>Category-specific schema applies.</t>
  </si>
  <si>
    <t>SPC-003</t>
  </si>
  <si>
    <t>Semantic version plus immutable package digest.</t>
  </si>
  <si>
    <t>semver + digest</t>
  </si>
  <si>
    <t>Breaking behaviour requires major version unless policy says stricter.</t>
  </si>
  <si>
    <t>SPC-004</t>
  </si>
  <si>
    <t>display_name/description</t>
  </si>
  <si>
    <t>Human-readable purpose and bounded behaviour.</t>
  </si>
  <si>
    <t>text</t>
  </si>
  <si>
    <t>Discovery/review.</t>
  </si>
  <si>
    <t>Must state what package does not do.</t>
  </si>
  <si>
    <t>SPC-005</t>
  </si>
  <si>
    <t>owner/team</t>
  </si>
  <si>
    <t>Accountable owner and support/escalation route.</t>
  </si>
  <si>
    <t>refs</t>
  </si>
  <si>
    <t>No orphan active package.</t>
  </si>
  <si>
    <t>SPC-006</t>
  </si>
  <si>
    <t>domain/tenant_scope</t>
  </si>
  <si>
    <t>Global, domain, tenant/customer or project scope.</t>
  </si>
  <si>
    <t>Resolution/confidentiality.</t>
  </si>
  <si>
    <t>Global promotion requires cross-tenant/generalisation review.</t>
  </si>
  <si>
    <t>SPC-007</t>
  </si>
  <si>
    <t>trigger</t>
  </si>
  <si>
    <t>When/why package is selected or invoked.</t>
  </si>
  <si>
    <t>Runtime resolution.</t>
  </si>
  <si>
    <t>Trigger excludes prohibited contexts.</t>
  </si>
  <si>
    <t>SPC-008</t>
  </si>
  <si>
    <t>inputs_schema</t>
  </si>
  <si>
    <t>Required inputs, data classes, optionality and validation.</t>
  </si>
  <si>
    <t>JSON Schema ref</t>
  </si>
  <si>
    <t>Safety/interoperability.</t>
  </si>
  <si>
    <t>Sensitive inputs minimised and policy-controlled.</t>
  </si>
  <si>
    <t>SPC-009</t>
  </si>
  <si>
    <t>outputs_schema</t>
  </si>
  <si>
    <t>Expected output structure, confidence, evidence and error states.</t>
  </si>
  <si>
    <t>Contract testing.</t>
  </si>
  <si>
    <t>High-impact output cannot omit confidence/lineage where applicable.</t>
  </si>
  <si>
    <t>SPC-010</t>
  </si>
  <si>
    <t>runtime/model_requirements</t>
  </si>
  <si>
    <t>Java/Python/script/model/provider/tool requirements and pinned ranges.</t>
  </si>
  <si>
    <t>Compatibility.</t>
  </si>
  <si>
    <t>Model/provider snapshot or compatibility policy recorded.</t>
  </si>
  <si>
    <t>SPC-011</t>
  </si>
  <si>
    <t>permitted_tools_capabilities</t>
  </si>
  <si>
    <t>Explicit allowed tools, APIs, file paths, network and actions.</t>
  </si>
  <si>
    <t>Default deny; enforced by runtime/hook/policy, not prompt request alone.</t>
  </si>
  <si>
    <t>SPC-012</t>
  </si>
  <si>
    <t>data_classifications</t>
  </si>
  <si>
    <t>Input/output/persistent data classes and retention.</t>
  </si>
  <si>
    <t>Privacy/security.</t>
  </si>
  <si>
    <t>No undeclared data class.</t>
  </si>
  <si>
    <t>SPC-013</t>
  </si>
  <si>
    <t>policy_requirements</t>
  </si>
  <si>
    <t>Jurisdiction, user/role, task, tenant and approval prerequisites.</t>
  </si>
  <si>
    <t>Safe activation.</t>
  </si>
  <si>
    <t>Runtime resolver enforces current policy.</t>
  </si>
  <si>
    <t>SPC-014</t>
  </si>
  <si>
    <t>source_refs</t>
  </si>
  <si>
    <t>Observation, research, issue, correction and prior package sources.</t>
  </si>
  <si>
    <t>Lineage.</t>
  </si>
  <si>
    <t>Every material change has source/evidence rationale.</t>
  </si>
  <si>
    <t>SPC-015</t>
  </si>
  <si>
    <t>licence_and_attribution</t>
  </si>
  <si>
    <t>Package/content/code/data licences, notices and attribution.</t>
  </si>
  <si>
    <t>Legal compliance.</t>
  </si>
  <si>
    <t>SPDX identifiers where applicable; legal review state included.</t>
  </si>
  <si>
    <t>SPC-016</t>
  </si>
  <si>
    <t>Internal confidential, internal reusable, tenant-specific, publishable or prohibited publication.</t>
  </si>
  <si>
    <t>Distribution.</t>
  </si>
  <si>
    <t>Classification reviewed before export/promotion.</t>
  </si>
  <si>
    <t>SPC-017</t>
  </si>
  <si>
    <t>dependency_bom</t>
  </si>
  <si>
    <t>SPDX/CycloneDX BOM and resolved dependencies.</t>
  </si>
  <si>
    <t>Required where dependencies exist</t>
  </si>
  <si>
    <t>Supply-chain risk.</t>
  </si>
  <si>
    <t>Digest/signature and vulnerability/licence review linked.</t>
  </si>
  <si>
    <t>SPC-018</t>
  </si>
  <si>
    <t>package_artifact</t>
  </si>
  <si>
    <t>OCI/Git/Object reference and cryptographic digest.</t>
  </si>
  <si>
    <t>Immutable delivery.</t>
  </si>
  <si>
    <t>Digest must match signature/attestation.</t>
  </si>
  <si>
    <t>SPC-019</t>
  </si>
  <si>
    <t>build_source_provenance</t>
  </si>
  <si>
    <t>Source revision, builder, workflow and SLSA provenance.</t>
  </si>
  <si>
    <t>attestation ref</t>
  </si>
  <si>
    <t>Required for executable/package build</t>
  </si>
  <si>
    <t>Supply-chain assurance.</t>
  </si>
  <si>
    <t>Approved builder/signer pair required.</t>
  </si>
  <si>
    <t>SPC-020</t>
  </si>
  <si>
    <t>known_limitations</t>
  </si>
  <si>
    <t>Unsupported domains, tools, edge cases, confidence limits and failure modes.</t>
  </si>
  <si>
    <t>text/object</t>
  </si>
  <si>
    <t>Review and runtime caution.</t>
  </si>
  <si>
    <t>Limitations shown in relevant UI/governance views.</t>
  </si>
  <si>
    <t>SPC-021</t>
  </si>
  <si>
    <t>fallback_and_failure</t>
  </si>
  <si>
    <t>Safe default, timeout, retry, degraded behaviour and stop condition.</t>
  </si>
  <si>
    <t>Reliability.</t>
  </si>
  <si>
    <t>Failure cannot silently broaden permissions or create negative finding.</t>
  </si>
  <si>
    <t>SPC-022</t>
  </si>
  <si>
    <t>evaluation_suite</t>
  </si>
  <si>
    <t>Positive, negative, adversarial, fairness, privacy, performance and regression eval refs.</t>
  </si>
  <si>
    <t>array/ref</t>
  </si>
  <si>
    <t>Approval evidence.</t>
  </si>
  <si>
    <t>Suite version and required pass thresholds recorded.</t>
  </si>
  <si>
    <t>SPC-023</t>
  </si>
  <si>
    <t>evaluation_results</t>
  </si>
  <si>
    <t>Latest qualifying eval run and historical results.</t>
  </si>
  <si>
    <t>Gate/promotion.</t>
  </si>
  <si>
    <t>Results cannot be self-certified by proposal generator.</t>
  </si>
  <si>
    <t>SPC-024</t>
  </si>
  <si>
    <t>security_privacy_reviews</t>
  </si>
  <si>
    <t>Reviewer decisions, threat/data-flow analysis and unresolved conditions.</t>
  </si>
  <si>
    <t>Required by impact</t>
  </si>
  <si>
    <t>Critical unresolved condition blocks activation.</t>
  </si>
  <si>
    <t>SPC-025</t>
  </si>
  <si>
    <t>domain_review</t>
  </si>
  <si>
    <t>Domain expert decision and rationale.</t>
  </si>
  <si>
    <t>Required for domain behaviour</t>
  </si>
  <si>
    <t>Correctness.</t>
  </si>
  <si>
    <t>Reviewer competence recorded.</t>
  </si>
  <si>
    <t>SPC-026</t>
  </si>
  <si>
    <t>approval_status</t>
  </si>
  <si>
    <t>Draft, evaluating, review required, approved, rejected or conditional.</t>
  </si>
  <si>
    <t>Approval conditions machine-readable.</t>
  </si>
  <si>
    <t>SPC-027</t>
  </si>
  <si>
    <t>deployment_status</t>
  </si>
  <si>
    <t>Not deployed, canary, active, paused, deprecated or rolled back.</t>
  </si>
  <si>
    <t>Runtime state.</t>
  </si>
  <si>
    <t>Separate from approval status.</t>
  </si>
  <si>
    <t>SPC-028</t>
  </si>
  <si>
    <t>canary_plan</t>
  </si>
  <si>
    <t>Cohort, flags, duration, metrics, thresholds, approvals and rollback.</t>
  </si>
  <si>
    <t>object/ref</t>
  </si>
  <si>
    <t>Required before canary</t>
  </si>
  <si>
    <t>Progressive delivery.</t>
  </si>
  <si>
    <t>PII-minimised targeting and employee notice where relevant.</t>
  </si>
  <si>
    <t>SPC-029</t>
  </si>
  <si>
    <t>monitoring_plan</t>
  </si>
  <si>
    <t>Safety, quality, effectiveness, drift, cost and feedback metrics.</t>
  </si>
  <si>
    <t>Required before deployment</t>
  </si>
  <si>
    <t>Post-release assurance.</t>
  </si>
  <si>
    <t>Metrics cannot become employee performance ranking.</t>
  </si>
  <si>
    <t>SPC-030</t>
  </si>
  <si>
    <t>effective_and_review_dates</t>
  </si>
  <si>
    <t>Effective, expiry, review and deprecation dates.</t>
  </si>
  <si>
    <t>date-times</t>
  </si>
  <si>
    <t>Lifecycle freshness.</t>
  </si>
  <si>
    <t>Expired package cannot resolve except controlled rollback.</t>
  </si>
  <si>
    <t>SPC-031</t>
  </si>
  <si>
    <t>previous_and_rollback_version</t>
  </si>
  <si>
    <t>Prior stable version and verified rollback target.</t>
  </si>
  <si>
    <t>Required for active package</t>
  </si>
  <si>
    <t>Recovery.</t>
  </si>
  <si>
    <t>Rollback target compatibility verified.</t>
  </si>
  <si>
    <t>SPC-032</t>
  </si>
  <si>
    <t>change_log</t>
  </si>
  <si>
    <t>Material changes, expected benefit, affected contracts and migration notes.</t>
  </si>
  <si>
    <t>array/text</t>
  </si>
  <si>
    <t>Transparency.</t>
  </si>
  <si>
    <t>No hidden behavioural change.</t>
  </si>
  <si>
    <t>SPC-033</t>
  </si>
  <si>
    <t>publication_metadata</t>
  </si>
  <si>
    <t>Export/publication state, attribution, redactions and repository.</t>
  </si>
  <si>
    <t>External distribution.</t>
  </si>
  <si>
    <t>Publication requires explicit legal/privacy/security approval.</t>
  </si>
  <si>
    <t>SPC-034</t>
  </si>
  <si>
    <t>signature_bundle</t>
  </si>
  <si>
    <t>Sigstore/Cosign or approved enterprise signature verification bundle.</t>
  </si>
  <si>
    <t>Required for package distribution</t>
  </si>
  <si>
    <t>Authenticity/integrity.</t>
  </si>
  <si>
    <t>Runtime verifies expected identity and digest.</t>
  </si>
  <si>
    <t>Architecture Amendment A-01 — AI Package Extensions</t>
  </si>
  <si>
    <t>SPC-A01-001</t>
  </si>
  <si>
    <t>ai_profile_category</t>
  </si>
  <si>
    <t>provider_connector, cli_connector, task_profile, effort_profile, qualification_profile, routing_policy, fallback_policy, compatibility_mapping or quantisation_profile.</t>
  </si>
  <si>
    <t>Required for AI profile packages</t>
  </si>
  <si>
    <t>Category-specific schema and evaluation suite required.</t>
  </si>
  <si>
    <t>SPC-A01-002</t>
  </si>
  <si>
    <t>qualification_key</t>
  </si>
  <si>
    <t>Provider endpoint, exact model, runtime/CLI, quantisation, task, effort, prompt/skill and tool-policy tuple.</t>
  </si>
  <si>
    <t>Required for qualification package</t>
  </si>
  <si>
    <t>Prevent invalid inheritance.</t>
  </si>
  <si>
    <t>Any material tuple change creates a new profile/requalification.</t>
  </si>
  <si>
    <t>SPC-A01-003</t>
  </si>
  <si>
    <t>route_equivalence</t>
  </si>
  <si>
    <t>Approved replacement/fallback cells and evidence supporting equivalence.</t>
  </si>
  <si>
    <t>Required for critical fallback policy</t>
  </si>
  <si>
    <t>Resilience.</t>
  </si>
  <si>
    <t>Equivalence is task/effort/data-policy scoped, not model-family-wide.</t>
  </si>
  <si>
    <t>SPC-A01-004</t>
  </si>
  <si>
    <t>provider_terms_and_region</t>
  </si>
  <si>
    <t>Source-reviewed data controls, processing region, effective/expiry date and allowed classifications.</t>
  </si>
  <si>
    <t>Privacy/legal routing.</t>
  </si>
  <si>
    <t>Expired/changed terms can suspend deployment.</t>
  </si>
  <si>
    <t>Stage 11 — Skill Lifecycle</t>
  </si>
  <si>
    <t>Governed lifecycle from observation through proposal, evaluation, review, canary, active use, pause, rollback, deprecation and expiry.</t>
  </si>
  <si>
    <t>SLC-001</t>
  </si>
  <si>
    <t>OBSERVED</t>
  </si>
  <si>
    <t>A source-backed observation exists.</t>
  </si>
  <si>
    <t>Observation accepted.</t>
  </si>
  <si>
    <t>TRIAGED / REJECTED / PAUSED_PACKAGE</t>
  </si>
  <si>
    <t>No proposal yet.</t>
  </si>
  <si>
    <t>Observation Intake/Triage</t>
  </si>
  <si>
    <t>SLC-002</t>
  </si>
  <si>
    <t>TRIAGED</t>
  </si>
  <si>
    <t>Observation reviewed for severity, recurrence, scope and confidentiality.</t>
  </si>
  <si>
    <t>Triage decision.</t>
  </si>
  <si>
    <t>OBSERVING / DRAFT / INVESTIGATING / REJECTED</t>
  </si>
  <si>
    <t>Rationale and owner required.</t>
  </si>
  <si>
    <t>Triage Reviewer</t>
  </si>
  <si>
    <t>SLC-003</t>
  </si>
  <si>
    <t>OBSERVING</t>
  </si>
  <si>
    <t>More evidence/occurrences needed before proposing change.</t>
  </si>
  <si>
    <t>Insufficient generalisability.</t>
  </si>
  <si>
    <t>TRIAGED / DRAFT / EXPIRED</t>
  </si>
  <si>
    <t>No production change.</t>
  </si>
  <si>
    <t>Skill Owner</t>
  </si>
  <si>
    <t>SLC-004</t>
  </si>
  <si>
    <t>INVESTIGATING</t>
  </si>
  <si>
    <t>Root cause, incident or provider drift is under investigation.</t>
  </si>
  <si>
    <t>Triage investigation.</t>
  </si>
  <si>
    <t>DRAFT / REJECTED / PAUSED_PACKAGE</t>
  </si>
  <si>
    <t>May pause affected active version if critical.</t>
  </si>
  <si>
    <t>Incident/Skill Owner</t>
  </si>
  <si>
    <t>SLC-005</t>
  </si>
  <si>
    <t>DRAFT</t>
  </si>
  <si>
    <t>Versioned proposal and package source exist.</t>
  </si>
  <si>
    <t>Proposal approved for evaluation.</t>
  </si>
  <si>
    <t>EVALUATING / REJECTED</t>
  </si>
  <si>
    <t>Not deployable.</t>
  </si>
  <si>
    <t>SLC-006</t>
  </si>
  <si>
    <t>EVALUATING</t>
  </si>
  <si>
    <t>Automated and human evaluation suites are running.</t>
  </si>
  <si>
    <t>Eval started.</t>
  </si>
  <si>
    <t>REVIEW_REQUIRED / DRAFT / REJECTED</t>
  </si>
  <si>
    <t>Failures and limitations retained.</t>
  </si>
  <si>
    <t>SLC-007</t>
  </si>
  <si>
    <t>REVIEW_REQUIRED</t>
  </si>
  <si>
    <t>Evaluation evidence is ready for required reviewers.</t>
  </si>
  <si>
    <t>Required evals complete.</t>
  </si>
  <si>
    <t>APPROVED / CONDITIONAL / DRAFT / REJECTED</t>
  </si>
  <si>
    <t>Category/impact determines reviewers.</t>
  </si>
  <si>
    <t>Review Workflow</t>
  </si>
  <si>
    <t>SLC-008</t>
  </si>
  <si>
    <t>CONDITIONAL</t>
  </si>
  <si>
    <t>Approved only if explicit conditions are met.</t>
  </si>
  <si>
    <t>APPROVED / DRAFT / REJECTED / EXPIRED</t>
  </si>
  <si>
    <t>Conditions machine-readable and verified.</t>
  </si>
  <si>
    <t>Approvers</t>
  </si>
  <si>
    <t>SLC-009</t>
  </si>
  <si>
    <t>APPROVED</t>
  </si>
  <si>
    <t>Package is signed and eligible for controlled deployment.</t>
  </si>
  <si>
    <t>All conditions/reviews complete.</t>
  </si>
  <si>
    <t>CANARY / DEPRECATED / EXPIRED</t>
  </si>
  <si>
    <t>Approval does not mean globally active.</t>
  </si>
  <si>
    <t>Deployment Approver</t>
  </si>
  <si>
    <t>SLC-010</t>
  </si>
  <si>
    <t>CANARY</t>
  </si>
  <si>
    <t>Package exposed to bounded cohort with monitoring.</t>
  </si>
  <si>
    <t>Canary approved/started.</t>
  </si>
  <si>
    <t>ACTIVE / PAUSED / ROLLED_BACK / DRAFT</t>
  </si>
  <si>
    <t>Automatic pause/rollback thresholds active.</t>
  </si>
  <si>
    <t>Deployment Controller</t>
  </si>
  <si>
    <t>SLC-011</t>
  </si>
  <si>
    <t>ACTIVE</t>
  </si>
  <si>
    <t>Package is approved stable version for defined scope.</t>
  </si>
  <si>
    <t>Promotion decision.</t>
  </si>
  <si>
    <t>PAUSED / DEPRECATED / ROLLED_BACK / EXPIRED</t>
  </si>
  <si>
    <t>Ongoing monitoring and review date.</t>
  </si>
  <si>
    <t>Skill Owner/Operations</t>
  </si>
  <si>
    <t>SLC-012</t>
  </si>
  <si>
    <t>PAUSED</t>
  </si>
  <si>
    <t>New invocations/exposure stopped while preserving investigation state.</t>
  </si>
  <si>
    <t>Manual/automatic stop.</t>
  </si>
  <si>
    <t>CANARY / ACTIVE / DRAFT / ROLLED_BACK / REJECTED</t>
  </si>
  <si>
    <t>Fail to prior stable/default.</t>
  </si>
  <si>
    <t>CISO/DPO/Owner/Operations</t>
  </si>
  <si>
    <t>SLC-013</t>
  </si>
  <si>
    <t>ROLLED_BACK</t>
  </si>
  <si>
    <t>Resolver/deployment returned to prior verified version.</t>
  </si>
  <si>
    <t>Rollback decision/threshold.</t>
  </si>
  <si>
    <t>DRAFT / DEPRECATED / REJECTED</t>
  </si>
  <si>
    <t>Incident and affected outcomes reviewed.</t>
  </si>
  <si>
    <t>Operations/Governance</t>
  </si>
  <si>
    <t>SLC-014</t>
  </si>
  <si>
    <t>DEPRECATED</t>
  </si>
  <si>
    <t>Package remains resolvable only for migration/history or approved legacy use.</t>
  </si>
  <si>
    <t>Replacement/retirement decision.</t>
  </si>
  <si>
    <t>EXPIRED / ROLLED_BACK / ACTIVE_EXCEPTION</t>
  </si>
  <si>
    <t>New adoption blocked.</t>
  </si>
  <si>
    <t>Skill Owner/Architecture</t>
  </si>
  <si>
    <t>SLC-015</t>
  </si>
  <si>
    <t>ACTIVE_EXCEPTION</t>
  </si>
  <si>
    <t>Temporary legacy activation for approved compatibility case.</t>
  </si>
  <si>
    <t>Exception approval.</t>
  </si>
  <si>
    <t>DEPRECATED / ROLLED_BACK / EXPIRED</t>
  </si>
  <si>
    <t>Time-limited and audited.</t>
  </si>
  <si>
    <t>Architecture/Governance</t>
  </si>
  <si>
    <t>SLC-016</t>
  </si>
  <si>
    <t>REJECTED</t>
  </si>
  <si>
    <t>Observation/proposal/package is not approved.</t>
  </si>
  <si>
    <t>Triage/eval/review rejection.</t>
  </si>
  <si>
    <t>DRAFT_NEW_VERSION / CLOSED</t>
  </si>
  <si>
    <t>Reason recorded; source observation retained per policy.</t>
  </si>
  <si>
    <t>SLC-017</t>
  </si>
  <si>
    <t>EXPIRED</t>
  </si>
  <si>
    <t>Review/effective period ended or dependencies/source became stale.</t>
  </si>
  <si>
    <t>Expiry trigger.</t>
  </si>
  <si>
    <t>DRAFT / DEPRECATED / CLOSED</t>
  </si>
  <si>
    <t>Cannot resolve for new use.</t>
  </si>
  <si>
    <t>Registry/Owner</t>
  </si>
  <si>
    <t>SLC-018</t>
  </si>
  <si>
    <t>Observation/proposal lifecycle closed with no further action.</t>
  </si>
  <si>
    <t>Resolved/rejected/expired.</t>
  </si>
  <si>
    <t>Reopen only with new evidence.</t>
  </si>
  <si>
    <t>Retention applies.</t>
  </si>
  <si>
    <t>Stage 11 — Skill Proposal and Evaluation</t>
  </si>
  <si>
    <t>Evaluation framework separating facts, observations, inference, proposed change, reproducible tests and human approval. Qualifying evidence covers correctness, abstention, privacy, fairness, security, compatibility, cost and rollback.</t>
  </si>
  <si>
    <t>Phase</t>
  </si>
  <si>
    <t>Control / evaluation</t>
  </si>
  <si>
    <t>Acceptance / decision rule</t>
  </si>
  <si>
    <t>SPE-001</t>
  </si>
  <si>
    <t>Triage</t>
  </si>
  <si>
    <t>Fact/inference/proposal separation</t>
  </si>
  <si>
    <t>Proposal must present source facts, derived observations, inference and proposed change in separate fields.</t>
  </si>
  <si>
    <t>Observation package</t>
  </si>
  <si>
    <t>Schema validation + reviewer check</t>
  </si>
  <si>
    <t>All four layers explicit; no inferred cause presented as fact.</t>
  </si>
  <si>
    <t>Skill Owner/Triage Reviewer</t>
  </si>
  <si>
    <t>SPE-002</t>
  </si>
  <si>
    <t>Recurrence and independence</t>
  </si>
  <si>
    <t>Determine whether observations are independent, repeated and comparable rather than duplicate signals from one incident.</t>
  </si>
  <si>
    <t>Observation cluster</t>
  </si>
  <si>
    <t>Deterministic dedup + human review</t>
  </si>
  <si>
    <t>Effective recurrence count and cohort documented.</t>
  </si>
  <si>
    <t>Pattern Reviewer</t>
  </si>
  <si>
    <t>SPE-003</t>
  </si>
  <si>
    <t>Generalisability decision</t>
  </si>
  <si>
    <t>Classify one-off, tenant-specific, domain-specific or global pattern.</t>
  </si>
  <si>
    <t>Cluster, tenant/domain context</t>
  </si>
  <si>
    <t>Python recommendation + human decision</t>
  </si>
  <si>
    <t>Scope and counterexamples documented before proposal.</t>
  </si>
  <si>
    <t>Domain/Product Reviewer</t>
  </si>
  <si>
    <t>SPE-004</t>
  </si>
  <si>
    <t>Proposal</t>
  </si>
  <si>
    <t>Expected benefit</t>
  </si>
  <si>
    <t>State measurable intended improvement and affected system/user metrics.</t>
  </si>
  <si>
    <t>Source observations and current package metrics</t>
  </si>
  <si>
    <t>Human-authored/reviewed proposal</t>
  </si>
  <si>
    <t>Benefit is testable, bounded and not an employee-ranking metric.</t>
  </si>
  <si>
    <t>Skill Owner/Product</t>
  </si>
  <si>
    <t>SPE-005</t>
  </si>
  <si>
    <t>Affected contracts and versions</t>
  </si>
  <si>
    <t>Identify APIs, schemas, prompts, models, adapters, workflows, reports and dependent packages affected.</t>
  </si>
  <si>
    <t>Registry/dependency graph</t>
  </si>
  <si>
    <t>No unrecorded breaking dependency.</t>
  </si>
  <si>
    <t>Architecture Reviewer</t>
  </si>
  <si>
    <t>SPE-006</t>
  </si>
  <si>
    <t>Risk hypothesis</t>
  </si>
  <si>
    <t>List safety, privacy, fairness, quality, compatibility, performance, cost and misuse regression risks.</t>
  </si>
  <si>
    <t>Package category/threat context</t>
  </si>
  <si>
    <t>Structured risk template</t>
  </si>
  <si>
    <t>Each material risk maps to one or more evals/controls.</t>
  </si>
  <si>
    <t>Security/DPO/AI Governance</t>
  </si>
  <si>
    <t>SPE-007</t>
  </si>
  <si>
    <t>Alternative and no-change case</t>
  </si>
  <si>
    <t>Compare proposed change with current version, smaller change and no change.</t>
  </si>
  <si>
    <t>Current package and alternatives</t>
  </si>
  <si>
    <t>Chosen proposal rationale and trade-off documented.</t>
  </si>
  <si>
    <t>SPE-008</t>
  </si>
  <si>
    <t>Dataset</t>
  </si>
  <si>
    <t>Positive cases</t>
  </si>
  <si>
    <t>Representative valid inputs where package should succeed.</t>
  </si>
  <si>
    <t>Approved synthetic/de-identified/consented cases</t>
  </si>
  <si>
    <t>Deterministic/model graders</t>
  </si>
  <si>
    <t>Coverage by domain, provider, difficulty and expected output.</t>
  </si>
  <si>
    <t>Evaluation Lead</t>
  </si>
  <si>
    <t>SPE-009</t>
  </si>
  <si>
    <t>Negative cases</t>
  </si>
  <si>
    <t>Inputs where package should abstain, reject, defer or produce safe failure.</t>
  </si>
  <si>
    <t>Known misuse/unsupported cases</t>
  </si>
  <si>
    <t>Safe failure and no unauthorised action.</t>
  </si>
  <si>
    <t>SPE-010</t>
  </si>
  <si>
    <t>Adversarial and prompt-injection cases</t>
  </si>
  <si>
    <t>Malicious instructions, untrusted screen/repo/web content, tool abuse and data-exfiltration attempts.</t>
  </si>
  <si>
    <t>Red-team corpus</t>
  </si>
  <si>
    <t>Sandboxed tests</t>
  </si>
  <si>
    <t>Package follows policy/system contract rather than untrusted content.</t>
  </si>
  <si>
    <t>SPE-011</t>
  </si>
  <si>
    <t>Privacy and confidentiality cases</t>
  </si>
  <si>
    <t>Secrets, employee/customer data, excluded content and cross-tenant data.</t>
  </si>
  <si>
    <t>Synthetic secret/PII corpus</t>
  </si>
  <si>
    <t>DLP/redaction/access tests</t>
  </si>
  <si>
    <t>Zero known high-severity leakage or cross-tenant retrieval.</t>
  </si>
  <si>
    <t>SPE-012</t>
  </si>
  <si>
    <t>Fairness and accessibility cases</t>
  </si>
  <si>
    <t>Alternate workflows, accommodations, evidence gaps, role/tool variation and valid methods.</t>
  </si>
  <si>
    <t>Reviewed fairness cases</t>
  </si>
  <si>
    <t>Human/model evaluation</t>
  </si>
  <si>
    <t>No unjustified negative differential outcome.</t>
  </si>
  <si>
    <t>DPO/HR/Accessibility</t>
  </si>
  <si>
    <t>SPE-013</t>
  </si>
  <si>
    <t>Regression cases</t>
  </si>
  <si>
    <t>Historical corrected failures, reviewer overrides, incidents and critical prior behaviours.</t>
  </si>
  <si>
    <t>Observation/source registry</t>
  </si>
  <si>
    <t>Golden regression suite</t>
  </si>
  <si>
    <t>No regression above approved threshold.</t>
  </si>
  <si>
    <t>QA/Evaluation</t>
  </si>
  <si>
    <t>SPE-014</t>
  </si>
  <si>
    <t>Compatibility cases</t>
  </si>
  <si>
    <t>Supported/unsupported provider, schema, model, runtime, dependency and policy versions.</t>
  </si>
  <si>
    <t>Compatibility matrix</t>
  </si>
  <si>
    <t>Contract/integration tests</t>
  </si>
  <si>
    <t>Supported versions pass; unsupported state fails safely.</t>
  </si>
  <si>
    <t>Architecture/QA</t>
  </si>
  <si>
    <t>SPE-015</t>
  </si>
  <si>
    <t>Deterministic contract tests</t>
  </si>
  <si>
    <t>Validate schemas, outputs, state transitions, permissions, signatures, lineage and error states.</t>
  </si>
  <si>
    <t>Package and fixtures</t>
  </si>
  <si>
    <t>CI tests</t>
  </si>
  <si>
    <t>All critical contract tests pass.</t>
  </si>
  <si>
    <t>QA/Backend</t>
  </si>
  <si>
    <t>SPE-016</t>
  </si>
  <si>
    <t>Evidence-grounding tests</t>
  </si>
  <si>
    <t>Every material output cites valid evidence/source references and distinguishes uncertainty.</t>
  </si>
  <si>
    <t>Eval cases and source refs</t>
  </si>
  <si>
    <t>Deterministic + model grader + human sample</t>
  </si>
  <si>
    <t>Grounding precision/coverage threshold met; unsupported claims fail.</t>
  </si>
  <si>
    <t>AI Evaluation/Domain Reviewer</t>
  </si>
  <si>
    <t>SPE-017</t>
  </si>
  <si>
    <t>Task/capability correctness</t>
  </si>
  <si>
    <t>Evaluate domain decision against expert-labelled outcomes.</t>
  </si>
  <si>
    <t>Holdout labelled data</t>
  </si>
  <si>
    <t>Expert grader and calibrated model grader</t>
  </si>
  <si>
    <t>Accuracy/error thresholds set by consequence.</t>
  </si>
  <si>
    <t>Domain/Evaluation Lead</t>
  </si>
  <si>
    <t>SPE-018</t>
  </si>
  <si>
    <t>Abstention and uncertainty</t>
  </si>
  <si>
    <t>Test whether package returns UNKNOWN/INSUFFICIENT/REVIEW_REQUIRED when evidence is inadequate.</t>
  </si>
  <si>
    <t>Ambiguous/missing-data cases</t>
  </si>
  <si>
    <t>Deterministic/model grader</t>
  </si>
  <si>
    <t>No forced confident conclusion; calibration target met.</t>
  </si>
  <si>
    <t>SPE-019</t>
  </si>
  <si>
    <t>Human-review usability</t>
  </si>
  <si>
    <t>Reviewers can understand evidence, limitations and proposed output.</t>
  </si>
  <si>
    <t>Reviewer study</t>
  </si>
  <si>
    <t>Task-based usability test</t>
  </si>
  <si>
    <t>Review accuracy, time and comprehension meet target.</t>
  </si>
  <si>
    <t>SPE-020</t>
  </si>
  <si>
    <t>Employee-experience impact</t>
  </si>
  <si>
    <t>Assess clarity, trust, usefulness, interruption and correction accessibility where employee-facing.</t>
  </si>
  <si>
    <t>User research/pilot cases</t>
  </si>
  <si>
    <t>Survey/interviews/journey tests</t>
  </si>
  <si>
    <t>No material trust/accessibility regression.</t>
  </si>
  <si>
    <t>SPE-021</t>
  </si>
  <si>
    <t>Performance and latency</t>
  </si>
  <si>
    <t>Measure runtime latency, CPU/memory, queue, throughput and timeout behaviour.</t>
  </si>
  <si>
    <t>Benchmark workload</t>
  </si>
  <si>
    <t>Load/performance tests</t>
  </si>
  <si>
    <t>Within category-specific budget and safe timeout fallback.</t>
  </si>
  <si>
    <t>SRE/Performance</t>
  </si>
  <si>
    <t>SPE-022</t>
  </si>
  <si>
    <t>Cost</t>
  </si>
  <si>
    <t>Measure model, compute, storage, network and reviewer cost by invocation/task/employee.</t>
  </si>
  <si>
    <t>Benchmark and FinOps assumptions</t>
  </si>
  <si>
    <t>Within approved budget or explicit trade-off approved.</t>
  </si>
  <si>
    <t>FinOps/Product</t>
  </si>
  <si>
    <t>SPE-023</t>
  </si>
  <si>
    <t>Security and supply-chain</t>
  </si>
  <si>
    <t>Verify package signature, provenance, BOM, dependencies, vulnerabilities and sandbox permissions.</t>
  </si>
  <si>
    <t>Package/signatures/BOM</t>
  </si>
  <si>
    <t>CI/security tools + manual review</t>
  </si>
  <si>
    <t>All critical integrity and vulnerability gates pass.</t>
  </si>
  <si>
    <t>CISO/DevSecOps</t>
  </si>
  <si>
    <t>SPE-024</t>
  </si>
  <si>
    <t>Licence and source compliance</t>
  </si>
  <si>
    <t>Validate source rights, attribution, redistribution and dependency licences.</t>
  </si>
  <si>
    <t>Source/Licence Registry, BOM</t>
  </si>
  <si>
    <t>Automated scan + legal review</t>
  </si>
  <si>
    <t>No unresolved prohibited or incompatible licence condition.</t>
  </si>
  <si>
    <t>SPE-025</t>
  </si>
  <si>
    <t>Rollback test</t>
  </si>
  <si>
    <t>Deploy package to test/canary environment then restore prior stable version and verify state compatibility.</t>
  </si>
  <si>
    <t>Canary plan/rollback target</t>
  </si>
  <si>
    <t>Deployment test</t>
  </si>
  <si>
    <t>Rollback completes within target with no corrupted state.</t>
  </si>
  <si>
    <t>SRE/Deployment</t>
  </si>
  <si>
    <t>SPE-026</t>
  </si>
  <si>
    <t>Shadow evaluation</t>
  </si>
  <si>
    <t>Run proposed package without affecting user-visible decision/action and compare with stable.</t>
  </si>
  <si>
    <t>Production-like historical/live shadow data</t>
  </si>
  <si>
    <t>Shadow runner</t>
  </si>
  <si>
    <t>Difference/error analysis completed before canary.</t>
  </si>
  <si>
    <t>AI Evaluation/SRE</t>
  </si>
  <si>
    <t>SPE-027</t>
  </si>
  <si>
    <t>Control comparison</t>
  </si>
  <si>
    <t>Compare proposed version with stable/control cohort where ethically and operationally appropriate.</t>
  </si>
  <si>
    <t>Canary/control design</t>
  </si>
  <si>
    <t>Experiment analysis</t>
  </si>
  <si>
    <t>Benefit and regressions measured with caveats.</t>
  </si>
  <si>
    <t>Product/Data Science</t>
  </si>
  <si>
    <t>SPE-028</t>
  </si>
  <si>
    <t>Grader governance</t>
  </si>
  <si>
    <t>Record deterministic, model and human graders, versions, conflicts and adjudication.</t>
  </si>
  <si>
    <t>Eval configuration</t>
  </si>
  <si>
    <t>No circular self-grading without independent checks.</t>
  </si>
  <si>
    <t>AI Governance/QA</t>
  </si>
  <si>
    <t>SPE-029</t>
  </si>
  <si>
    <t>Define blocking, conditional and advisory thresholds by category and consequence.</t>
  </si>
  <si>
    <t>Risk/impact classification</t>
  </si>
  <si>
    <t>Policy rules</t>
  </si>
  <si>
    <t>Critical failures block; conditional approval records remediation.</t>
  </si>
  <si>
    <t>Approval Board</t>
  </si>
  <si>
    <t>SPE-030</t>
  </si>
  <si>
    <t>Evaluation reproducibility</t>
  </si>
  <si>
    <t>Pin package/model/dataset/grader/runtime/source versions and seeds where applicable.</t>
  </si>
  <si>
    <t>Eval run manifest</t>
  </si>
  <si>
    <t>Evaluation platform</t>
  </si>
  <si>
    <t>Qualifying result is reproducible or limitations documented.</t>
  </si>
  <si>
    <t>SPE-031</t>
  </si>
  <si>
    <t>Domain review</t>
  </si>
  <si>
    <t>Qualified domain expert validates intended behaviour, examples, limitations and misuse risks.</t>
  </si>
  <si>
    <t>Proposal and eval package</t>
  </si>
  <si>
    <t>Decision/rationale and competence recorded.</t>
  </si>
  <si>
    <t>SPE-032</t>
  </si>
  <si>
    <t>Security/privacy/legal review</t>
  </si>
  <si>
    <t>Impact-based reviewers assess tools, data, tenant scope, publication and licence.</t>
  </si>
  <si>
    <t>Proposal/evals/threat/data-flow</t>
  </si>
  <si>
    <t>All required approvals/conditions present.</t>
  </si>
  <si>
    <t>SPE-033</t>
  </si>
  <si>
    <t>Employee-impact review</t>
  </si>
  <si>
    <t>HR/employee-experience review for packages affecting monitoring, task, capability, coaching or reporting.</t>
  </si>
  <si>
    <t>Proposal and UX/eval evidence</t>
  </si>
  <si>
    <t>Prohibited-use and challenge rights validated.</t>
  </si>
  <si>
    <t>HR/DPO/Employee Rep</t>
  </si>
  <si>
    <t>SPE-034</t>
  </si>
  <si>
    <t>Qualification</t>
  </si>
  <si>
    <t>Canary qualification</t>
  </si>
  <si>
    <t>Package can enter CANARY only after required eval/review/signature/BOM/rollback evidence.</t>
  </si>
  <si>
    <t>Registry gate checklist</t>
  </si>
  <si>
    <t>Deterministic gate</t>
  </si>
  <si>
    <t>No missing blocking evidence; approved scope defined.</t>
  </si>
  <si>
    <t>SPE-035</t>
  </si>
  <si>
    <t>Post-eval</t>
  </si>
  <si>
    <t>Limitations and residual risk</t>
  </si>
  <si>
    <t>Publish limitations, unsupported cases, residual risks and required monitoring with package.</t>
  </si>
  <si>
    <t>Eval/review decisions</t>
  </si>
  <si>
    <t>Package contract</t>
  </si>
  <si>
    <t>Runtime/UI can surface material limitation.</t>
  </si>
  <si>
    <t>Skill Owner/Governance</t>
  </si>
  <si>
    <t>SPE-036</t>
  </si>
  <si>
    <t>Eval refresh</t>
  </si>
  <si>
    <t>Re-run affected suites on source/model/provider/dependency/policy changes or expiry.</t>
  </si>
  <si>
    <t>Drift/source/registry event</t>
  </si>
  <si>
    <t>Scheduled/event-driven eval</t>
  </si>
  <si>
    <t>Stale qualification cannot remain active silently.</t>
  </si>
  <si>
    <t>Skill Owner/Evaluation</t>
  </si>
  <si>
    <t>Stage 11 — Skill Security and Confidentiality</t>
  </si>
  <si>
    <t>Security, privacy, tenant-isolation, supply-chain, sandbox, publication and incident controls for Skill Forge source observations and production packages.</t>
  </si>
  <si>
    <t>Blocking guardrail</t>
  </si>
  <si>
    <t>SSC-001</t>
  </si>
  <si>
    <t>Classification</t>
  </si>
  <si>
    <t>Every observation, dataset, source file and package has confidentiality and personal-data classification.</t>
  </si>
  <si>
    <t>Schema/policy validation before storage/use.</t>
  </si>
  <si>
    <t>CISO/DPO/Data Governance</t>
  </si>
  <si>
    <t>No unclassified production package.</t>
  </si>
  <si>
    <t>SSC-002</t>
  </si>
  <si>
    <t>Tenant/customer/project-specific observations and packages remain logically and cryptographically scoped.</t>
  </si>
  <si>
    <t>Tenant IDs, RLS, object policies, separate resolver scope.</t>
  </si>
  <si>
    <t>Security/Data/Architecture</t>
  </si>
  <si>
    <t>No cross-tenant clustering, retrieval or activation without approved generalisation.</t>
  </si>
  <si>
    <t>SSC-003</t>
  </si>
  <si>
    <t>Generalisation</t>
  </si>
  <si>
    <t>Remove personal, customer and project identifiers before reusable/global proposal creation.</t>
  </si>
  <si>
    <t>Redaction/generalisation pipeline + human review.</t>
  </si>
  <si>
    <t>DPO/Skill Owner</t>
  </si>
  <si>
    <t>Source lineage retained through protected references.</t>
  </si>
  <si>
    <t>SSC-004</t>
  </si>
  <si>
    <t>Treat observation, repository, webpage, document and tool output as untrusted data.</t>
  </si>
  <si>
    <t>Instruction/data separation, tool restrictions, adversarial evals.</t>
  </si>
  <si>
    <t>Package cannot follow embedded instructions outside contract.</t>
  </si>
  <si>
    <t>SSC-005</t>
  </si>
  <si>
    <t>Tool permissions</t>
  </si>
  <si>
    <t>Skill package declares allowed tools, file paths, network and actions; runtime enforces default deny.</t>
  </si>
  <si>
    <t>Capability gateway/sandbox/policy.</t>
  </si>
  <si>
    <t>CISO/Runtime Owner</t>
  </si>
  <si>
    <t>Prompt text cannot grant permissions.</t>
  </si>
  <si>
    <t>SSC-006</t>
  </si>
  <si>
    <t>Sandbox execution</t>
  </si>
  <si>
    <t>Executable scripts/adapters/evaluators run in ephemeral least-privilege sandbox during eval.</t>
  </si>
  <si>
    <t>Container/process isolation, resource/network limits.</t>
  </si>
  <si>
    <t>DevSecOps/AI Security</t>
  </si>
  <si>
    <t>No production secrets or unrestricted host access.</t>
  </si>
  <si>
    <t>SSC-007</t>
  </si>
  <si>
    <t>Secret handling</t>
  </si>
  <si>
    <t>Secrets are injected through approved secret manager and never stored in package source, manifest, eval data or logs.</t>
  </si>
  <si>
    <t>Secret scanning and runtime secret references.</t>
  </si>
  <si>
    <t>Zero known secret in package/eval artefacts.</t>
  </si>
  <si>
    <t>SSC-008</t>
  </si>
  <si>
    <t>Model/data egress</t>
  </si>
  <si>
    <t>Model requests obey data classification, region, retention and no-training provider policy.</t>
  </si>
  <si>
    <t>HumanOS Model Gateway and provider allowlist.</t>
  </si>
  <si>
    <t>AI Platform/DPO/Legal</t>
  </si>
  <si>
    <t>No direct provider call from package script.</t>
  </si>
  <si>
    <t>SSC-009</t>
  </si>
  <si>
    <t>Source code/content</t>
  </si>
  <si>
    <t>Confidential source code, prompts, screenshots and coaching text remain referenced unless package purpose explicitly requires minimised content.</t>
  </si>
  <si>
    <t>Content references, access broker and sandbox scopes.</t>
  </si>
  <si>
    <t>Skill Owner/DPO</t>
  </si>
  <si>
    <t>No raw employee evidence in general Skill Forge workspace.</t>
  </si>
  <si>
    <t>SSC-010</t>
  </si>
  <si>
    <t>Malicious package content</t>
  </si>
  <si>
    <t>Scan manifests, prompts, scripts, binaries and archives for dangerous commands, obfuscation and policy bypass.</t>
  </si>
  <si>
    <t>Static/dynamic analysis + reviewer.</t>
  </si>
  <si>
    <t>Suspicious package quarantined.</t>
  </si>
  <si>
    <t>SSC-011</t>
  </si>
  <si>
    <t>Dependency integrity</t>
  </si>
  <si>
    <t>Resolve dependencies by digest/version and attach SBOM with vulnerability/licence results.</t>
  </si>
  <si>
    <t>SPDX/CycloneDX + package manager lockfiles.</t>
  </si>
  <si>
    <t>DevSecOps/Legal</t>
  </si>
  <si>
    <t>No floating/unreviewed production dependency.</t>
  </si>
  <si>
    <t>SSC-012</t>
  </si>
  <si>
    <t>Source provenance</t>
  </si>
  <si>
    <t>Build from protected source revision using approved builder and SLSA provenance.</t>
  </si>
  <si>
    <t>CI identity, Git revision, build workflow attestation.</t>
  </si>
  <si>
    <t>DevSecOps/Architecture</t>
  </si>
  <si>
    <t>Unknown builder/source blocks activation.</t>
  </si>
  <si>
    <t>SSC-013</t>
  </si>
  <si>
    <t>Package signing</t>
  </si>
  <si>
    <t>Sign immutable package digest and verification bundle with approved identity.</t>
  </si>
  <si>
    <t>Sigstore/Cosign or enterprise equivalent.</t>
  </si>
  <si>
    <t>DevSecOps/Security</t>
  </si>
  <si>
    <t>Runtime verifies digest, identity and transparency/attestation policy.</t>
  </si>
  <si>
    <t>SSC-014</t>
  </si>
  <si>
    <t>Signer compromise</t>
  </si>
  <si>
    <t>Maintain signing-key/identity incident response, revocation and re-sign/rebuild procedure.</t>
  </si>
  <si>
    <t>KMS/OIDC identity controls and incident workflow.</t>
  </si>
  <si>
    <t>Affected packages pause/revoke immediately.</t>
  </si>
  <si>
    <t>SSC-015</t>
  </si>
  <si>
    <t>Builder compromise</t>
  </si>
  <si>
    <t>Detect and contain compromised CI/builder or provenance anomaly.</t>
  </si>
  <si>
    <t>Isolated runners, hardened workflow, provenance policy.</t>
  </si>
  <si>
    <t>Rebuild from trusted source/builder before reactivation.</t>
  </si>
  <si>
    <t>SSC-016</t>
  </si>
  <si>
    <t>Runtime verification</t>
  </si>
  <si>
    <t>Package resolver verifies lifecycle, signature, digest, policy, scope, expiry and dependencies before load.</t>
  </si>
  <si>
    <t>Runtime verification library.</t>
  </si>
  <si>
    <t>Runtime/Platform</t>
  </si>
  <si>
    <t>Fail to approved stable/default package.</t>
  </si>
  <si>
    <t>SSC-017</t>
  </si>
  <si>
    <t>Adapter/skill bypass</t>
  </si>
  <si>
    <t>Package cannot bypass device capture policy, evidence classification, human-review or audit boundary.</t>
  </si>
  <si>
    <t>Contract tests and capability gateway.</t>
  </si>
  <si>
    <t>Architecture/CISO/DPO</t>
  </si>
  <si>
    <t>Unauthorised event/action blocked and audited.</t>
  </si>
  <si>
    <t>SSC-018</t>
  </si>
  <si>
    <t>Evaluation-data privacy</t>
  </si>
  <si>
    <t>Eval datasets use synthetic, de-identified or consented data with purpose and retention.</t>
  </si>
  <si>
    <t>Dataset classification/access/expiry.</t>
  </si>
  <si>
    <t>DPO/Evaluation Lead</t>
  </si>
  <si>
    <t>No hidden reuse of employee evidence.</t>
  </si>
  <si>
    <t>SSC-019</t>
  </si>
  <si>
    <t>Reviewer access</t>
  </si>
  <si>
    <t>Reviewers receive minimum necessary source/eval/package data for assigned review.</t>
  </si>
  <si>
    <t>Case-scoped grants and audit.</t>
  </si>
  <si>
    <t>No general Skill Forge data browsing.</t>
  </si>
  <si>
    <t>SSC-020</t>
  </si>
  <si>
    <t>Research content</t>
  </si>
  <si>
    <t>External content is treated as source material, not trusted executable instruction.</t>
  </si>
  <si>
    <t>Source sanitisation, quote limits, licence/terms review.</t>
  </si>
  <si>
    <t>Research/Legal/AI Security</t>
  </si>
  <si>
    <t>No direct code execution from fetched source.</t>
  </si>
  <si>
    <t>SSC-021</t>
  </si>
  <si>
    <t>Publication classes</t>
  </si>
  <si>
    <t>Internal confidential, internal reusable, tenant-specific, publishable and prohibited publication classes govern export.</t>
  </si>
  <si>
    <t>Publication workflow and policy.</t>
  </si>
  <si>
    <t>Legal/DPO/CISO</t>
  </si>
  <si>
    <t>Default is non-public.</t>
  </si>
  <si>
    <t>SSC-022</t>
  </si>
  <si>
    <t>Clean-room requirement</t>
  </si>
  <si>
    <t>Use clean-room design/implementation where source licence or confidentiality makes direct reuse inappropriate.</t>
  </si>
  <si>
    <t>Separate source review and implementation teams/records.</t>
  </si>
  <si>
    <t>Source provenance and rationale documented.</t>
  </si>
  <si>
    <t>SSC-023</t>
  </si>
  <si>
    <t>Open-source publication</t>
  </si>
  <si>
    <t>Before publication, remove confidential data, verify attribution/licence, threat model, documentation and support owner.</t>
  </si>
  <si>
    <t>Publication checklist.</t>
  </si>
  <si>
    <t>Legal/CISO/Owner</t>
  </si>
  <si>
    <t>No automated open-source publishing.</t>
  </si>
  <si>
    <t>SSC-024</t>
  </si>
  <si>
    <t>Telemetry/logging</t>
  </si>
  <si>
    <t>Skill Forge logs/traces contain allowlisted operational fields and references only.</t>
  </si>
  <si>
    <t>OpenTelemetry redaction/filtering.</t>
  </si>
  <si>
    <t>No package secret, prompt, raw evidence or private feedback in general telemetry.</t>
  </si>
  <si>
    <t>SSC-025</t>
  </si>
  <si>
    <t>Incident kill switch</t>
  </si>
  <si>
    <t>CISO/DPO/operations can pause package category/version/cohort and revoke resolver cache.</t>
  </si>
  <si>
    <t>Feature flags, registry state and notification.</t>
  </si>
  <si>
    <t>CISO/DPO/SRE</t>
  </si>
  <si>
    <t>Does not depend on skill owner approval.</t>
  </si>
  <si>
    <t>SSC-026</t>
  </si>
  <si>
    <t>Historical findings</t>
  </si>
  <si>
    <t>If a package is invalidated, identify affected findings/interventions/reports for review and correction.</t>
  </si>
  <si>
    <t>Usage lineage and impact analysis.</t>
  </si>
  <si>
    <t>Governance/Domain Owners</t>
  </si>
  <si>
    <t>Rollback alone does not erase prior harm.</t>
  </si>
  <si>
    <t>SSC-027</t>
  </si>
  <si>
    <t>Backup/recovery</t>
  </si>
  <si>
    <t>Back up registry, source, packages, eval results and approvals with tested restore.</t>
  </si>
  <si>
    <t>Encrypted backups and recovery drills.</t>
  </si>
  <si>
    <t>SRE/Data</t>
  </si>
  <si>
    <t>Restore preserves integrity and version lineage.</t>
  </si>
  <si>
    <t>SSC-028</t>
  </si>
  <si>
    <t>Observation/raw source/eval/package/audit retention differs by purpose and legal need.</t>
  </si>
  <si>
    <t>Retention service and deletion propagation.</t>
  </si>
  <si>
    <t>No indefinite raw observation retention by default.</t>
  </si>
  <si>
    <t>Stage 11 — Research and Source Governance</t>
  </si>
  <si>
    <t>Source registry and review controls ensuring official/primary-source preference, current verification, licence compliance, conflicting-source handling and a strict research-to-production boundary.</t>
  </si>
  <si>
    <t>Field / control</t>
  </si>
  <si>
    <t>Definition / requirement</t>
  </si>
  <si>
    <t>RSG-001</t>
  </si>
  <si>
    <t>source_id</t>
  </si>
  <si>
    <t>Unique source/research record.</t>
  </si>
  <si>
    <t>Lineage and citation.</t>
  </si>
  <si>
    <t>RSG-002</t>
  </si>
  <si>
    <t>source_type</t>
  </si>
  <si>
    <t>Official documentation, standard, law/regulator, research paper, repository, commercial product, connected internal document, interview or dataset.</t>
  </si>
  <si>
    <t>Reliability and rights.</t>
  </si>
  <si>
    <t>Research Workflow</t>
  </si>
  <si>
    <t>RSG-003</t>
  </si>
  <si>
    <t>publisher/author</t>
  </si>
  <si>
    <t>Responsible organisation/person and organisational authority.</t>
  </si>
  <si>
    <t>Credibility.</t>
  </si>
  <si>
    <t>Researcher/Source Registry</t>
  </si>
  <si>
    <t>RSG-004</t>
  </si>
  <si>
    <t>url_or_document_ref</t>
  </si>
  <si>
    <t>Public URL or protected connector/document reference.</t>
  </si>
  <si>
    <t>Retrieval and audit.</t>
  </si>
  <si>
    <t>Researcher</t>
  </si>
  <si>
    <t>RSG-005</t>
  </si>
  <si>
    <t>retrieved_at</t>
  </si>
  <si>
    <t>Date/time source was accessed.</t>
  </si>
  <si>
    <t>Freshness.</t>
  </si>
  <si>
    <t>Automated/manual retrieval</t>
  </si>
  <si>
    <t>RSG-006</t>
  </si>
  <si>
    <t>published/effective/version_date</t>
  </si>
  <si>
    <t>Publication, effective or version date.</t>
  </si>
  <si>
    <t>date/version</t>
  </si>
  <si>
    <t>Currency and legal/technical meaning.</t>
  </si>
  <si>
    <t>RSG-007</t>
  </si>
  <si>
    <t>jurisdiction/scope</t>
  </si>
  <si>
    <t>Countries, products, versions, users or domains covered.</t>
  </si>
  <si>
    <t>Applicability.</t>
  </si>
  <si>
    <t>Researcher/Legal/Domain</t>
  </si>
  <si>
    <t>RSG-008</t>
  </si>
  <si>
    <t>reliability_tier</t>
  </si>
  <si>
    <t>Primary authoritative, primary implementation, secondary expert, commercial claim or anecdotal.</t>
  </si>
  <si>
    <t>Evidence weighting.</t>
  </si>
  <si>
    <t>Source Reviewer</t>
  </si>
  <si>
    <t>RSG-009</t>
  </si>
  <si>
    <t>fact_summary</t>
  </si>
  <si>
    <t>Source-supported factual statements relevant to proposal.</t>
  </si>
  <si>
    <t>Fact layer.</t>
  </si>
  <si>
    <t>RSG-010</t>
  </si>
  <si>
    <t>interpretation</t>
  </si>
  <si>
    <t>Nessovo interpretation/inference from facts.</t>
  </si>
  <si>
    <t>Reasoning layer.</t>
  </si>
  <si>
    <t>Researcher/Reviewer</t>
  </si>
  <si>
    <t>RSG-011</t>
  </si>
  <si>
    <t>conflicting_sources</t>
  </si>
  <si>
    <t>Contradictory or materially different sources and resolution status.</t>
  </si>
  <si>
    <t>Balanced decisions.</t>
  </si>
  <si>
    <t>Research Reviewer</t>
  </si>
  <si>
    <t>RSG-012</t>
  </si>
  <si>
    <t>quotation/attribution</t>
  </si>
  <si>
    <t>Permitted short quotation, attribution and word/use constraints.</t>
  </si>
  <si>
    <t>Copyright compliance.</t>
  </si>
  <si>
    <t>Legal/Research</t>
  </si>
  <si>
    <t>RSG-013</t>
  </si>
  <si>
    <t>licence/terms</t>
  </si>
  <si>
    <t>Licence, API/site terms, redistribution and code/content reuse conditions.</t>
  </si>
  <si>
    <t>Required for reusable content/code/data</t>
  </si>
  <si>
    <t>Legal reuse.</t>
  </si>
  <si>
    <t>RSG-014</t>
  </si>
  <si>
    <t>confidentiality/personal_data</t>
  </si>
  <si>
    <t>Public/internal/tenant/customer/personal data classification.</t>
  </si>
  <si>
    <t>Access/publication.</t>
  </si>
  <si>
    <t>RSG-015</t>
  </si>
  <si>
    <t>source_hash/snapshot</t>
  </si>
  <si>
    <t>Digest or approved snapshot reference where permitted.</t>
  </si>
  <si>
    <t>hash/ref</t>
  </si>
  <si>
    <t>RSG-016</t>
  </si>
  <si>
    <t>expiry/refresh_date</t>
  </si>
  <si>
    <t>When source must be rechecked due to volatility.</t>
  </si>
  <si>
    <t>Source Owner</t>
  </si>
  <si>
    <t>RSG-017</t>
  </si>
  <si>
    <t>status</t>
  </si>
  <si>
    <t>Current, stale, superseded, unavailable, disputed or expired.</t>
  </si>
  <si>
    <t>Proposal eligibility.</t>
  </si>
  <si>
    <t>RSG-018</t>
  </si>
  <si>
    <t>applicability_decision</t>
  </si>
  <si>
    <t>Applicable, partially applicable, reference only or not applicable.</t>
  </si>
  <si>
    <t>Required after review</t>
  </si>
  <si>
    <t>Proposal scope.</t>
  </si>
  <si>
    <t>Domain/Legal Reviewer</t>
  </si>
  <si>
    <t>RSG-019</t>
  </si>
  <si>
    <t>proposed_change_ref</t>
  </si>
  <si>
    <t>Skill proposal(s) supported by source.</t>
  </si>
  <si>
    <t>RSG-020</t>
  </si>
  <si>
    <t>reviewers</t>
  </si>
  <si>
    <t>Domain, legal/licence, security/privacy and research reviewers as required.</t>
  </si>
  <si>
    <t>Required before proposal approval</t>
  </si>
  <si>
    <t>Human review.</t>
  </si>
  <si>
    <t>RSG-021</t>
  </si>
  <si>
    <t>research_method</t>
  </si>
  <si>
    <t>Search terms, source selection, exclusions and validation method.</t>
  </si>
  <si>
    <t>Reproducibility/bias control.</t>
  </si>
  <si>
    <t>RSG-022</t>
  </si>
  <si>
    <t>primary_source_preference</t>
  </si>
  <si>
    <t>Use official/primary sources for technical, regulatory and product behaviour whenever available.</t>
  </si>
  <si>
    <t>policy</t>
  </si>
  <si>
    <t>Trustworthiness.</t>
  </si>
  <si>
    <t>Research Governance</t>
  </si>
  <si>
    <t>RSG-023</t>
  </si>
  <si>
    <t>current-verification</t>
  </si>
  <si>
    <t>Current or version-sensitive assertions require web/connected-source verification before proposal/eval.</t>
  </si>
  <si>
    <t>RSG-024</t>
  </si>
  <si>
    <t>research-to-production boundary</t>
  </si>
  <si>
    <t>Research output can create observation/proposal only; it cannot directly mutate active package.</t>
  </si>
  <si>
    <t>RSG-025</t>
  </si>
  <si>
    <t>private-source handling</t>
  </si>
  <si>
    <t>Connected/internal documents remain access-controlled and cannot be copied into reusable/public skills without authorisation/generalisation.</t>
  </si>
  <si>
    <t>Confidentiality.</t>
  </si>
  <si>
    <t>DPO/Legal/Owner</t>
  </si>
  <si>
    <t>RSG-026</t>
  </si>
  <si>
    <t>source removal impact</t>
  </si>
  <si>
    <t>If source becomes invalid/unavailable/licence-restricted, assess affected package and re-evaluate/deprecate.</t>
  </si>
  <si>
    <t>workflow</t>
  </si>
  <si>
    <t>Ongoing compliance.</t>
  </si>
  <si>
    <t>Source Owner/Skill Owner</t>
  </si>
  <si>
    <t>RSG-027</t>
  </si>
  <si>
    <t>research feedback</t>
  </si>
  <si>
    <t>Reviewer/user corrections to source interpretation create new observation and versioned research record.</t>
  </si>
  <si>
    <t>Learning and accountability.</t>
  </si>
  <si>
    <t>RSG-028</t>
  </si>
  <si>
    <t>publication citation</t>
  </si>
  <si>
    <t>Externally published skill/docs include required citations/attribution and omit protected source content.</t>
  </si>
  <si>
    <t>Publication integrity.</t>
  </si>
  <si>
    <t>Legal/Publication Reviewer</t>
  </si>
  <si>
    <t>Stage 11 — Canary Promotion and Rollback</t>
  </si>
  <si>
    <t>Controlled exposure, metric gates, human promotion, automatic pause, tested rollback and affected-output remediation for Skill Forge packages.</t>
  </si>
  <si>
    <t>Inputs / context</t>
  </si>
  <si>
    <t>Acceptance / guardrail</t>
  </si>
  <si>
    <t>CPR-001</t>
  </si>
  <si>
    <t>Eligibility</t>
  </si>
  <si>
    <t>Package is APPROVED, signed, attested, unexpired and has a verified rollback target.</t>
  </si>
  <si>
    <t>Registry/package/eval/review records</t>
  </si>
  <si>
    <t>No canary if any critical condition missing.</t>
  </si>
  <si>
    <t>OpenFeature / progressive delivery / HumanOS controls</t>
  </si>
  <si>
    <t>CPR-002</t>
  </si>
  <si>
    <t>Cohort definition</t>
  </si>
  <si>
    <t>Specify tenant, user role, task/domain, tool/provider, geography and policy scope.</t>
  </si>
  <si>
    <t>Canary plan</t>
  </si>
  <si>
    <t>Human review + flag configuration</t>
  </si>
  <si>
    <t>Cohort is the minimum necessary and avoids vulnerable/high-impact groups unless explicitly reviewed.</t>
  </si>
  <si>
    <t>Product/DPO/Owner</t>
  </si>
  <si>
    <t>CPR-003</t>
  </si>
  <si>
    <t>Evaluation context</t>
  </si>
  <si>
    <t>Use pseudonymous/stable IDs and only attributes needed for flag targeting.</t>
  </si>
  <si>
    <t>OpenFeature evaluation context</t>
  </si>
  <si>
    <t>Schema/policy validation</t>
  </si>
  <si>
    <t>No names, email, protected traits, raw task content or secret data in flag context.</t>
  </si>
  <si>
    <t>CPR-004</t>
  </si>
  <si>
    <t>Starting exposure</t>
  </si>
  <si>
    <t>Begin with internal test/shadow, then bounded low-percentage or selected cohort.</t>
  </si>
  <si>
    <t>Category-specific rollout policy</t>
  </si>
  <si>
    <t>Feature flag/progressive delivery</t>
  </si>
  <si>
    <t>High-impact evaluator/coaching changes require stricter start than low-risk UI change.</t>
  </si>
  <si>
    <t>CPR-005</t>
  </si>
  <si>
    <t>Shadow mode</t>
  </si>
  <si>
    <t>Run proposed version without changing user-visible output/action where feasible.</t>
  </si>
  <si>
    <t>Stable and proposed package</t>
  </si>
  <si>
    <t>Dual evaluation/shadow runner</t>
  </si>
  <si>
    <t>Compare outputs, errors, latency and cost before user exposure.</t>
  </si>
  <si>
    <t>Evaluation/SRE</t>
  </si>
  <si>
    <t>CPR-006</t>
  </si>
  <si>
    <t>Control/comparator</t>
  </si>
  <si>
    <t>Define stable-version or pre-period comparator where ethical and operationally valid.</t>
  </si>
  <si>
    <t>Experiment design</t>
  </si>
  <si>
    <t>No withholding legally/safety-required protection.</t>
  </si>
  <si>
    <t>Product/Data Science/DPO</t>
  </si>
  <si>
    <t>CPR-007</t>
  </si>
  <si>
    <t>Canary duration</t>
  </si>
  <si>
    <t>Set minimum observation duration and minimum qualifying events/users/tasks.</t>
  </si>
  <si>
    <t>Risk/category policy</t>
  </si>
  <si>
    <t>Time/event gate</t>
  </si>
  <si>
    <t>Do not promote on too-small sample or short transient success.</t>
  </si>
  <si>
    <t>CPR-008</t>
  </si>
  <si>
    <t>Safety metrics</t>
  </si>
  <si>
    <t>Monitor security/privacy incidents, prohibited outputs, unauthorised tool use, secret leakage and harmful findings.</t>
  </si>
  <si>
    <t>Runtime/eval/incident data</t>
  </si>
  <si>
    <t>Continuous thresholds</t>
  </si>
  <si>
    <t>Any critical event triggers automatic pause/rollback.</t>
  </si>
  <si>
    <t>CISO/DPO/AI Governance</t>
  </si>
  <si>
    <t>CPR-009</t>
  </si>
  <si>
    <t>Monitor task/eval accuracy, grounding, reviewer agreement, corrections/overturns and abstention.</t>
  </si>
  <si>
    <t>Runtime/review data</t>
  </si>
  <si>
    <t>Version comparison</t>
  </si>
  <si>
    <t>Thresholds vary by consequence; no aggregate hiding critical failure.</t>
  </si>
  <si>
    <t>Domain/Evaluation</t>
  </si>
  <si>
    <t>CPR-010</t>
  </si>
  <si>
    <t>Experience metrics</t>
  </si>
  <si>
    <t>Monitor usefulness, wrong-context, interruption, accessibility and trust feedback.</t>
  </si>
  <si>
    <t>User feedback/journey events</t>
  </si>
  <si>
    <t>No employee-level punitive use.</t>
  </si>
  <si>
    <t>CPR-011</t>
  </si>
  <si>
    <t>Performance metrics</t>
  </si>
  <si>
    <t>Monitor latency, errors, throughput, CPU/memory and queue/backpressure.</t>
  </si>
  <si>
    <t>OpenTelemetry/SRE metrics</t>
  </si>
  <si>
    <t>Automated analysis</t>
  </si>
  <si>
    <t>Safe fallback/timeout must work.</t>
  </si>
  <si>
    <t>SRE</t>
  </si>
  <si>
    <t>CPR-012</t>
  </si>
  <si>
    <t>Cost metrics</t>
  </si>
  <si>
    <t>Monitor model, compute, storage, network and reviewer cost.</t>
  </si>
  <si>
    <t>FinOps/runtime data</t>
  </si>
  <si>
    <t>Budget threshold</t>
  </si>
  <si>
    <t>Cost regression requires approval even when quality improves.</t>
  </si>
  <si>
    <t>CPR-013</t>
  </si>
  <si>
    <t>Fairness/coverage metrics</t>
  </si>
  <si>
    <t>Monitor errors and outcomes by comparable evidence coverage, role/tool and approved aggregate groups.</t>
  </si>
  <si>
    <t>Restricted evaluation data</t>
  </si>
  <si>
    <t>DPO-reviewed analysis</t>
  </si>
  <si>
    <t>No protected-data exposure in general dashboards; unexplained disparity pauses promotion.</t>
  </si>
  <si>
    <t>CPR-014</t>
  </si>
  <si>
    <t>Data-quality metrics</t>
  </si>
  <si>
    <t>Monitor missing lineage, adapter gaps, stale source, schema incompatibility and unresolved unknowns.</t>
  </si>
  <si>
    <t>Registry/runtime data</t>
  </si>
  <si>
    <t>Automated checks</t>
  </si>
  <si>
    <t>Insufficient data blocks confident promotion.</t>
  </si>
  <si>
    <t>CPR-015</t>
  </si>
  <si>
    <t>Feedback channel</t>
  </si>
  <si>
    <t>Canary users can report harmful, incorrect, confusing or privacy-sensitive behaviour.</t>
  </si>
  <si>
    <t>Employee/user feedback</t>
  </si>
  <si>
    <t>Workflow and alert</t>
  </si>
  <si>
    <t>Material feedback enters observation/review immediately.</t>
  </si>
  <si>
    <t>CPR-016</t>
  </si>
  <si>
    <t>Automatic pause</t>
  </si>
  <si>
    <t>Stop new exposure/invocation when critical safety, integrity, access, signature, privacy or severe quality threshold fails.</t>
  </si>
  <si>
    <t>Monitoring policy</t>
  </si>
  <si>
    <t>Feature flag/registry/deployment action</t>
  </si>
  <si>
    <t>Pause uses safe stable/default fallback and preserves incident evidence.</t>
  </si>
  <si>
    <t>CPR-017</t>
  </si>
  <si>
    <t>Automatic rollback</t>
  </si>
  <si>
    <t>Return existing cohort to verified prior stable version for predefined critical failures.</t>
  </si>
  <si>
    <t>Rollback window/target</t>
  </si>
  <si>
    <t>Deployment controller</t>
  </si>
  <si>
    <t>Rollback target compatibility and cache invalidation tested.</t>
  </si>
  <si>
    <t>CPR-018</t>
  </si>
  <si>
    <t>Manual pause/rollback</t>
  </si>
  <si>
    <t>Authorised CISO, DPO, operations, deployment approver or executive sponsor can stop version.</t>
  </si>
  <si>
    <t>Incident/manual decision</t>
  </si>
  <si>
    <t>Registry/flag/deployment control</t>
  </si>
  <si>
    <t>Does not require skill owner consent.</t>
  </si>
  <si>
    <t>Governance/SRE</t>
  </si>
  <si>
    <t>CPR-019</t>
  </si>
  <si>
    <t>Promotion review</t>
  </si>
  <si>
    <t>Human decision reviews all qualifying metrics, feedback, residual risk and conditions.</t>
  </si>
  <si>
    <t>Canary report</t>
  </si>
  <si>
    <t>Approval workflow</t>
  </si>
  <si>
    <t>No automatic promotion of high-impact package solely from metrics.</t>
  </si>
  <si>
    <t>Deployment Approval Board</t>
  </si>
  <si>
    <t>CPR-020</t>
  </si>
  <si>
    <t>Progressive steps</t>
  </si>
  <si>
    <t>Expand exposure through predefined stages with hold periods and re-evaluation.</t>
  </si>
  <si>
    <t>Rollout plan</t>
  </si>
  <si>
    <t>Each step can pause/rollback independently.</t>
  </si>
  <si>
    <t>Deployment Owner</t>
  </si>
  <si>
    <t>CPR-021</t>
  </si>
  <si>
    <t>Stable promotion</t>
  </si>
  <si>
    <t>Mark version ACTIVE only after approval and package/resolver state update.</t>
  </si>
  <si>
    <t>Promotion decision</t>
  </si>
  <si>
    <t>Skill Registry/Package Resolver</t>
  </si>
  <si>
    <t>Effective date, scope and previous stable version recorded.</t>
  </si>
  <si>
    <t>CPR-022</t>
  </si>
  <si>
    <t>Post-promotion monitoring</t>
  </si>
  <si>
    <t>Continue elevated monitoring for defined stabilisation window.</t>
  </si>
  <si>
    <t>Active version</t>
  </si>
  <si>
    <t>Monitoring plan</t>
  </si>
  <si>
    <t>Late regressions trigger observation/pause/rollback.</t>
  </si>
  <si>
    <t>SRE/Evaluation</t>
  </si>
  <si>
    <t>CPR-023</t>
  </si>
  <si>
    <t>Affected-output review</t>
  </si>
  <si>
    <t>After rollback/invalidation, identify task findings, capability states, coaching or reports produced by bad version.</t>
  </si>
  <si>
    <t>Usage lineage</t>
  </si>
  <si>
    <t>Impact analysis/workflows</t>
  </si>
  <si>
    <t>Material outputs reviewed/corrected and affected employees notified where appropriate.</t>
  </si>
  <si>
    <t>Governance/Domain Owner</t>
  </si>
  <si>
    <t>CPR-024</t>
  </si>
  <si>
    <t>Rollback communication</t>
  </si>
  <si>
    <t>Communicate relevant service change, finding review or user action without exposing sensitive incident details.</t>
  </si>
  <si>
    <t>Incident/rollback state</t>
  </si>
  <si>
    <t>Notification/content policy</t>
  </si>
  <si>
    <t>Employees see material correction and current status.</t>
  </si>
  <si>
    <t>Product/DPO/Incident Lead</t>
  </si>
  <si>
    <t>CPR-025</t>
  </si>
  <si>
    <t>Canary audit</t>
  </si>
  <si>
    <t>Record cohort rules, flag evaluations, package digest, metrics, decisions and deployment changes.</t>
  </si>
  <si>
    <t>All canary systems</t>
  </si>
  <si>
    <t>Audit supports reconstruction without storing unnecessary PII.</t>
  </si>
  <si>
    <t>Audit/Platform</t>
  </si>
  <si>
    <t>CPR-026</t>
  </si>
  <si>
    <t>Tooling decision</t>
  </si>
  <si>
    <t>Use existing HumanOS/Kubernetes/GitOps progressive-delivery capability; adopt Argo Rollouts or Flagger only after platform gap assessment.</t>
  </si>
  <si>
    <t>Platform inventory/ADR</t>
  </si>
  <si>
    <t>Architecture decision</t>
  </si>
  <si>
    <t>Avoid duplicate rollout control planes.</t>
  </si>
  <si>
    <t>CPR-027</t>
  </si>
  <si>
    <t>Provider outage</t>
  </si>
  <si>
    <t>If flag/control provider unavailable, return documented safe default/stable package.</t>
  </si>
  <si>
    <t>OpenFeature provider error</t>
  </si>
  <si>
    <t>Resolver fallback</t>
  </si>
  <si>
    <t>Failure does not broaden exposure or permissions.</t>
  </si>
  <si>
    <t>CPR-028</t>
  </si>
  <si>
    <t>Emergency global revoke</t>
  </si>
  <si>
    <t>Revoke package category/digest across all caches and runtimes.</t>
  </si>
  <si>
    <t>Critical incident</t>
  </si>
  <si>
    <t>Registry revocation + cache purge</t>
  </si>
  <si>
    <t>Target time and verification drill required.</t>
  </si>
  <si>
    <t>CISO/SRE</t>
  </si>
  <si>
    <t>Stage 10–11 — APIs and Events</t>
  </si>
  <si>
    <t>Experience BFF/read-model and Skill Forge observation, package, evaluation, review, attestation, canary, rollback and lineage contracts.</t>
  </si>
  <si>
    <t>Owner / consumer</t>
  </si>
  <si>
    <t>S1011-API-001</t>
  </si>
  <si>
    <t>GET /wi/v1/experience/employees/me</t>
  </si>
  <si>
    <t>Return employee workspace read model.</t>
  </si>
  <si>
    <t>Employee frontend</t>
  </si>
  <si>
    <t>Audience/locale/device context</t>
  </si>
  <si>
    <t>Self-only; reviewed state and evidence refs.</t>
  </si>
  <si>
    <t>Stage 10</t>
  </si>
  <si>
    <t>S1011-API-002</t>
  </si>
  <si>
    <t>GET /wi/v1/experience/employees/me/timeline</t>
  </si>
  <si>
    <t>Return filtered evidence timeline and completeness.</t>
  </si>
  <si>
    <t>Employee Experience BFF/Replay</t>
  </si>
  <si>
    <t>task/session/filter/cursor</t>
  </si>
  <si>
    <t>Timeline page</t>
  </si>
  <si>
    <t>Self scope; raw objects grant-controlled.</t>
  </si>
  <si>
    <t>S1011-API-003</t>
  </si>
  <si>
    <t>GET /wi/v1/experience/employees/me/capability-character</t>
  </si>
  <si>
    <t>Return private capability character/role path.</t>
  </si>
  <si>
    <t>role/target filters</t>
  </si>
  <si>
    <t>Self scope; advisory/dispute state included.</t>
  </si>
  <si>
    <t>S1011-API-004</t>
  </si>
  <si>
    <t>GET /wi/v1/experience/employees/me/coaching-learning</t>
  </si>
  <si>
    <t>Return private coaching and learning view.</t>
  </si>
  <si>
    <t>status/cursor</t>
  </si>
  <si>
    <t>Private content; no manager audience.</t>
  </si>
  <si>
    <t>S1011-API-005</t>
  </si>
  <si>
    <t>GET /wi/v1/experience/employees/me/privacy</t>
  </si>
  <si>
    <t>Return policy, sensors, access, retention and rights state.</t>
  </si>
  <si>
    <t>device/policy context</t>
  </si>
  <si>
    <t>Self scope.</t>
  </si>
  <si>
    <t>S1011-API-006</t>
  </si>
  <si>
    <t>GET /wi/v1/experience/managers/teams/{teamId}/exceptions</t>
  </si>
  <si>
    <t>Return exception-led manager view.</t>
  </si>
  <si>
    <t>Manager frontend</t>
  </si>
  <si>
    <t>team/filter</t>
  </si>
  <si>
    <t>Organisation/policy scope; no raw private coaching.</t>
  </si>
  <si>
    <t>S1011-API-007</t>
  </si>
  <si>
    <t>GET /wi/v1/experience/managers/tasks/{taskId}</t>
  </si>
  <si>
    <t>Return task-assurance summary for manager.</t>
  </si>
  <si>
    <t>Task/team scope; employee response/dispute included.</t>
  </si>
  <si>
    <t>S1011-API-008</t>
  </si>
  <si>
    <t>GET /wi/v1/experience/reviews/{caseId}</t>
  </si>
  <si>
    <t>Return reviewer finding package.</t>
  </si>
  <si>
    <t>Reviewer frontend</t>
  </si>
  <si>
    <t>caseId</t>
  </si>
  <si>
    <t>Assigned case/grants only.</t>
  </si>
  <si>
    <t>S1011-API-009</t>
  </si>
  <si>
    <t>POST /wi/v1/experience/access-requests</t>
  </si>
  <si>
    <t>Request scoped raw evidence access.</t>
  </si>
  <si>
    <t>Manager/reviewer/employee</t>
  </si>
  <si>
    <t>Governance BFF/Access Broker</t>
  </si>
  <si>
    <t>purpose, subject/task/class/duration</t>
  </si>
  <si>
    <t>Grant workflow</t>
  </si>
  <si>
    <t>Default deny; check-answers/audit.</t>
  </si>
  <si>
    <t>S1011-API-010</t>
  </si>
  <si>
    <t>GET /wi/v1/experience/access-history/me</t>
  </si>
  <si>
    <t>Return employee evidence access history.</t>
  </si>
  <si>
    <t>Governance BFF</t>
  </si>
  <si>
    <t>filters/cursor</t>
  </si>
  <si>
    <t>Self subject scope.</t>
  </si>
  <si>
    <t>S1011-API-011</t>
  </si>
  <si>
    <t>POST /wi/v1/experience/exports</t>
  </si>
  <si>
    <t>Create scoped export job.</t>
  </si>
  <si>
    <t>Employee/reviewer/governance</t>
  </si>
  <si>
    <t>scope, purpose, format</t>
  </si>
  <si>
    <t>Export job</t>
  </si>
  <si>
    <t>Watermarked, time-limited and audited.</t>
  </si>
  <si>
    <t>S1011-API-012</t>
  </si>
  <si>
    <t>GET /wi/v1/experience/notifications</t>
  </si>
  <si>
    <t>Return recipient inbox/read state.</t>
  </si>
  <si>
    <t>Any frontend</t>
  </si>
  <si>
    <t>Notification Service/BFF</t>
  </si>
  <si>
    <t>Notification page</t>
  </si>
  <si>
    <t>Recipient-specific and minimised.</t>
  </si>
  <si>
    <t>S1011-API-013</t>
  </si>
  <si>
    <t>POST /wi/v1/skill-forge/observations</t>
  </si>
  <si>
    <t>Create/import source-backed observation.</t>
  </si>
  <si>
    <t>Domain services/reviewer/research</t>
  </si>
  <si>
    <t>Observation payload/refs</t>
  </si>
  <si>
    <t>Observation record</t>
  </si>
  <si>
    <t>Classification and source lineage required.</t>
  </si>
  <si>
    <t>Stage 11</t>
  </si>
  <si>
    <t>S1011-API-014</t>
  </si>
  <si>
    <t>POST /wi/v1/skill-forge/observations/{id}/triage</t>
  </si>
  <si>
    <t>Record triage/generalisation decision.</t>
  </si>
  <si>
    <t>decision/rationale/owner</t>
  </si>
  <si>
    <t>Updated lifecycle</t>
  </si>
  <si>
    <t>Role/purpose-controlled.</t>
  </si>
  <si>
    <t>S1011-API-015</t>
  </si>
  <si>
    <t>POST /wi/v1/skill-forge/proposals</t>
  </si>
  <si>
    <t>Create versioned package proposal.</t>
  </si>
  <si>
    <t>Skill owner/proposal generator</t>
  </si>
  <si>
    <t>source observations, change, risk/eval plan</t>
  </si>
  <si>
    <t>Proposal/version</t>
  </si>
  <si>
    <t>Cannot deploy or self-approve.</t>
  </si>
  <si>
    <t>S1011-API-016</t>
  </si>
  <si>
    <t>POST /wi/v1/skill-forge/packages</t>
  </si>
  <si>
    <t>Register package source/artifact/contract.</t>
  </si>
  <si>
    <t>CI/skill owner</t>
  </si>
  <si>
    <t>SkillPackageContract</t>
  </si>
  <si>
    <t>Registered version</t>
  </si>
  <si>
    <t>Digest/signature/source refs required by state.</t>
  </si>
  <si>
    <t>S1011-API-017</t>
  </si>
  <si>
    <t>POST /wi/v1/skill-forge/eval-runs</t>
  </si>
  <si>
    <t>Start evaluation suite for package version.</t>
  </si>
  <si>
    <t>Skill owner/CI/reviewer</t>
  </si>
  <si>
    <t>package, suite, environment</t>
  </si>
  <si>
    <t>Eval run</t>
  </si>
  <si>
    <t>Sandbox and classified datasets.</t>
  </si>
  <si>
    <t>S1011-API-018</t>
  </si>
  <si>
    <t>GET /wi/v1/skill-forge/eval-runs/{id}</t>
  </si>
  <si>
    <t>Return reproducible evaluation results.</t>
  </si>
  <si>
    <t>Reviewer/CI</t>
  </si>
  <si>
    <t>run ID</t>
  </si>
  <si>
    <t>Eval result package</t>
  </si>
  <si>
    <t>Access by package/review scope.</t>
  </si>
  <si>
    <t>S1011-API-019</t>
  </si>
  <si>
    <t>POST /wi/v1/skill-forge/reviews</t>
  </si>
  <si>
    <t>Open/record required package review.</t>
  </si>
  <si>
    <t>Registry/workflow/reviewer</t>
  </si>
  <si>
    <t>package, impact, review type</t>
  </si>
  <si>
    <t>Review case/decision</t>
  </si>
  <si>
    <t>Reviewer independence and rationale.</t>
  </si>
  <si>
    <t>S1011-API-020</t>
  </si>
  <si>
    <t>POST /wi/v1/skill-forge/packages/{id}/attest</t>
  </si>
  <si>
    <t>Attach signature, provenance, BOM and review attestations.</t>
  </si>
  <si>
    <t>Approved CI pipeline</t>
  </si>
  <si>
    <t>Package Store/Registry</t>
  </si>
  <si>
    <t>digest and attestations</t>
  </si>
  <si>
    <t>Attested package state</t>
  </si>
  <si>
    <t>Signer/builder policies enforced.</t>
  </si>
  <si>
    <t>S1011-API-021</t>
  </si>
  <si>
    <t>POST /wi/v1/skill-forge/canaries</t>
  </si>
  <si>
    <t>Create approved canary exposure plan.</t>
  </si>
  <si>
    <t>Deployment approver</t>
  </si>
  <si>
    <t>package/scope/cohort/metrics/rollback</t>
  </si>
  <si>
    <t>Canary ID/state</t>
  </si>
  <si>
    <t>PII-minimised targeting; approval required.</t>
  </si>
  <si>
    <t>S1011-API-022</t>
  </si>
  <si>
    <t>POST /wi/v1/skill-forge/canaries/{id}/decision</t>
  </si>
  <si>
    <t>Pause, promote, continue, narrow or rollback canary.</t>
  </si>
  <si>
    <t>Approver/monitoring/incident</t>
  </si>
  <si>
    <t>decision/rationale</t>
  </si>
  <si>
    <t>Deployment state</t>
  </si>
  <si>
    <t>Critical auto-pause/rollback supported.</t>
  </si>
  <si>
    <t>S1011-API-023</t>
  </si>
  <si>
    <t>POST /wi/v1/skill-forge/packages/{id}/rollback</t>
  </si>
  <si>
    <t>Rollback package to verified stable target.</t>
  </si>
  <si>
    <t>Authorised incident/operations</t>
  </si>
  <si>
    <t>Skill Registry/Deployment</t>
  </si>
  <si>
    <t>target/reason/impact scope</t>
  </si>
  <si>
    <t>Rollback state/job</t>
  </si>
  <si>
    <t>Does not require skill owner for emergency.</t>
  </si>
  <si>
    <t>S1011-API-024</t>
  </si>
  <si>
    <t>POST /wi/v1/skill-forge/sources</t>
  </si>
  <si>
    <t>Register/review research or source record.</t>
  </si>
  <si>
    <t>Researcher/legal/domain</t>
  </si>
  <si>
    <t>source metadata/refs</t>
  </si>
  <si>
    <t>Source record</t>
  </si>
  <si>
    <t>Current verification/licence/classification.</t>
  </si>
  <si>
    <t>S1011-API-025</t>
  </si>
  <si>
    <t>GET /wi/v1/skill-forge/packages/{id}/lineage</t>
  </si>
  <si>
    <t>Return source, eval, review, signature and deployment lineage.</t>
  </si>
  <si>
    <t>Reviewer/governance/runtime</t>
  </si>
  <si>
    <t>package ID/version</t>
  </si>
  <si>
    <t>Lineage package</t>
  </si>
  <si>
    <t>Content refs policy-filtered.</t>
  </si>
  <si>
    <t>S1011-EVT-001</t>
  </si>
  <si>
    <t>experience.employee.readmodel.updated.v1</t>
  </si>
  <si>
    <t>Employee read model changed.</t>
  </si>
  <si>
    <t>Read Projector</t>
  </si>
  <si>
    <t>Frontend cache/notifications</t>
  </si>
  <si>
    <t>person/version/changed sections</t>
  </si>
  <si>
    <t>S1011-EVT-002</t>
  </si>
  <si>
    <t>experience.manager.exception.updated.v1</t>
  </si>
  <si>
    <t>Manager exception state changed.</t>
  </si>
  <si>
    <t>Manager BFF/notifications</t>
  </si>
  <si>
    <t>team/task/exception refs</t>
  </si>
  <si>
    <t>No activity-volume score.</t>
  </si>
  <si>
    <t>S1011-EVT-003</t>
  </si>
  <si>
    <t>experience.dispute.status.changed.v1</t>
  </si>
  <si>
    <t>Correction/dispute status changed.</t>
  </si>
  <si>
    <t>Employee/manager/reviewer read models</t>
  </si>
  <si>
    <t>case/status/version</t>
  </si>
  <si>
    <t>Material views surface status.</t>
  </si>
  <si>
    <t>S1011-EVT-004</t>
  </si>
  <si>
    <t>evidence.access.viewed.v1</t>
  </si>
  <si>
    <t>Raw evidence was viewed/exported.</t>
  </si>
  <si>
    <t>Employee privacy/governance</t>
  </si>
  <si>
    <t>grant/subject/object/purpose refs</t>
  </si>
  <si>
    <t>No raw content in event.</t>
  </si>
  <si>
    <t>S1011-EVT-005</t>
  </si>
  <si>
    <t>Skill observation accepted.</t>
  </si>
  <si>
    <t>Triage/cluster/audit</t>
  </si>
  <si>
    <t>observation metadata</t>
  </si>
  <si>
    <t>Classification and source refs.</t>
  </si>
  <si>
    <t>S1011-EVT-006</t>
  </si>
  <si>
    <t>Package proposal created.</t>
  </si>
  <si>
    <t>Proposal Generator/Owner</t>
  </si>
  <si>
    <t>Registry/review</t>
  </si>
  <si>
    <t>proposal/package/source/risk refs</t>
  </si>
  <si>
    <t>S1011-EVT-007</t>
  </si>
  <si>
    <t>Evaluation run completed.</t>
  </si>
  <si>
    <t>Registry/review/monitoring</t>
  </si>
  <si>
    <t>suite/result/version/thresholds</t>
  </si>
  <si>
    <t>Reproducible result refs.</t>
  </si>
  <si>
    <t>S1011-EVT-008</t>
  </si>
  <si>
    <t>Required package review decision recorded.</t>
  </si>
  <si>
    <t>Registry/CI/deployment</t>
  </si>
  <si>
    <t>review type/decision/conditions</t>
  </si>
  <si>
    <t>Human rationale required.</t>
  </si>
  <si>
    <t>S1011-EVT-009</t>
  </si>
  <si>
    <t>Package signature/provenance/BOM attached.</t>
  </si>
  <si>
    <t>CI/Package Store</t>
  </si>
  <si>
    <t>Registry/runtime</t>
  </si>
  <si>
    <t>digest/attestation refs</t>
  </si>
  <si>
    <t>Runtime verification input.</t>
  </si>
  <si>
    <t>S1011-EVT-010</t>
  </si>
  <si>
    <t>Canary cohort or percentage changed.</t>
  </si>
  <si>
    <t>Monitoring/audit</t>
  </si>
  <si>
    <t>package/cohort/exposure/reason</t>
  </si>
  <si>
    <t>PII-minimised.</t>
  </si>
  <si>
    <t>S1011-EVT-011</t>
  </si>
  <si>
    <t>Package canary/active/paused/rollback/deprecated state changed.</t>
  </si>
  <si>
    <t>Registry/Deployment</t>
  </si>
  <si>
    <t>Runtime resolver/UX/audit</t>
  </si>
  <si>
    <t>package/old/new/reason</t>
  </si>
  <si>
    <t>Versioned and auditable.</t>
  </si>
  <si>
    <t>S1011-EVT-012</t>
  </si>
  <si>
    <t>Post-deployment metric or incident threshold breached.</t>
  </si>
  <si>
    <t>Monitoring</t>
  </si>
  <si>
    <t>Owner/governance/deployment</t>
  </si>
  <si>
    <t>package/metric/severity/evidence refs</t>
  </si>
  <si>
    <t>S1011-EVT-013</t>
  </si>
  <si>
    <t>Version rolled back and impact review opened.</t>
  </si>
  <si>
    <t>Deployment/Incident</t>
  </si>
  <si>
    <t>Runtime/governance/affected domains</t>
  </si>
  <si>
    <t>from/to/reason/affected refs</t>
  </si>
  <si>
    <t>Prior findings reviewed.</t>
  </si>
  <si>
    <t>S1011-EVT-014</t>
  </si>
  <si>
    <t>skill.source.status.changed.v1</t>
  </si>
  <si>
    <t>Source became stale, superseded, unavailable or licence-restricted.</t>
  </si>
  <si>
    <t>Skill Owner/Evaluation/Registry</t>
  </si>
  <si>
    <t>source/status/affected packages</t>
  </si>
  <si>
    <t>Can trigger re-evaluation/pause.</t>
  </si>
  <si>
    <t>Architecture Amendment A-01 — AI Orchestration Contracts and Events</t>
  </si>
  <si>
    <t>A01-API-001</t>
  </si>
  <si>
    <t>POST /ai-execution/v1/jobs</t>
  </si>
  <si>
    <t>Submit provider-neutral AI job.</t>
  </si>
  <si>
    <t>Work Intelligence AI Client</t>
  </si>
  <si>
    <t>HumanOS AI Orchestrator or Standalone Router</t>
  </si>
  <si>
    <t>AIJobRequest</t>
  </si>
  <si>
    <t>AIJob receipt/result stream</t>
  </si>
  <si>
    <t>Policy, task/effort, classification, region and qualification required.</t>
  </si>
  <si>
    <t>A01-API-002</t>
  </si>
  <si>
    <t>GET /ai-execution/v1/jobs/{jobId}</t>
  </si>
  <si>
    <t>Retrieve canonical status/result and route lineage.</t>
  </si>
  <si>
    <t>Work Intelligence/Employee UX</t>
  </si>
  <si>
    <t>AI Orchestrator/Router</t>
  </si>
  <si>
    <t>jobId and requester scope</t>
  </si>
  <si>
    <t>AIJobResult</t>
  </si>
  <si>
    <t>No raw content unless separately authorised reference.</t>
  </si>
  <si>
    <t>A01-API-003</t>
  </si>
  <si>
    <t>POST /ai-qualification/v1/runs</t>
  </si>
  <si>
    <t>Run task × effort qualification for exact deployment.</t>
  </si>
  <si>
    <t>Registry/Skill Forge/Owner</t>
  </si>
  <si>
    <t>Qualification Service</t>
  </si>
  <si>
    <t>deployment/config/task/effort/suite</t>
  </si>
  <si>
    <t>Qualification run/profile candidate</t>
  </si>
  <si>
    <t>Classified dataset and reviewer policy.</t>
  </si>
  <si>
    <t>A01-EVT-001</t>
  </si>
  <si>
    <t>ai.route.selected.v1</t>
  </si>
  <si>
    <t>Record selected implementation/connector/model/profile/fallback decision.</t>
  </si>
  <si>
    <t>AI Router</t>
  </si>
  <si>
    <t>Evidence/Audit/Monitoring</t>
  </si>
  <si>
    <t>AI job and route metadata</t>
  </si>
  <si>
    <t>Lineage read models</t>
  </si>
  <si>
    <t>No raw prompt/output or secrets.</t>
  </si>
  <si>
    <t>A01-EVT-002</t>
  </si>
  <si>
    <t>ai.route.user_action_required.v1</t>
  </si>
  <si>
    <t>Notify endpoint user of install/auth/quota/permission/resource/fallback action.</t>
  </si>
  <si>
    <t>Endpoint Broker</t>
  </si>
  <si>
    <t>Notification/Employee Experience</t>
  </si>
  <si>
    <t>canonical error and allowed actions</t>
  </si>
  <si>
    <t>No manager performance exposure.</t>
  </si>
  <si>
    <t>A01-EVT-003</t>
  </si>
  <si>
    <t>ai.qualification.status.changed.v1</t>
  </si>
  <si>
    <t>Qualification/profile moved through lifecycle or was suspended/expired.</t>
  </si>
  <si>
    <t>Router/Skill Forge/Governance</t>
  </si>
  <si>
    <t>deployment/task/effort/status/reason</t>
  </si>
  <si>
    <t>Registry and alerts</t>
  </si>
  <si>
    <t>Affected outputs reviewed for critical invalidation.</t>
  </si>
  <si>
    <t>Stage 10 — Employee, Manager, Reviewer and Governance Experience Backlog</t>
  </si>
  <si>
    <t>Implementation-ready backlog covering HumanOS frontend reuse, audience BFFs/read models, employee/manager/reviewer experiences, evidence/privacy, accessibility, user research and end-to-end validation.</t>
  </si>
  <si>
    <t>S10-BL-001</t>
  </si>
  <si>
    <t>Platform inventory</t>
  </si>
  <si>
    <t>Confirm HumanOS frontend and design-system baseline</t>
  </si>
  <si>
    <t>Inventory framework, component library, routing, auth, i18n, analytics, feature flags and existing BFF patterns before implementation.</t>
  </si>
  <si>
    <t>Experience Architect</t>
  </si>
  <si>
    <t>Frontend Platform/Architecture/Accessibility</t>
  </si>
  <si>
    <t>Stages 0–9; HumanOS repos</t>
  </si>
  <si>
    <t>Frontend/platform capability matrix</t>
  </si>
  <si>
    <t>Architecture Board confirms reuse/gaps and no unjustified parallel framework.</t>
  </si>
  <si>
    <t>Avoid duplicate auth/policy/design systems.</t>
  </si>
  <si>
    <t>S10-BL-002</t>
  </si>
  <si>
    <t>Design system</t>
  </si>
  <si>
    <t>Define Work Intelligence design tokens and accessible components</t>
  </si>
  <si>
    <t>Extend existing design system for evidence status, confidence, gaps, timelines, reviews, skill tree and privacy controls.</t>
  </si>
  <si>
    <t>Design System Lead</t>
  </si>
  <si>
    <t>UX/Accessibility/Frontend/DPO</t>
  </si>
  <si>
    <t>Component/token library</t>
  </si>
  <si>
    <t>Components meet WCAG 2.2 AA target in isolated and composed tests.</t>
  </si>
  <si>
    <t>No deceptive or surveillance-oriented patterns.</t>
  </si>
  <si>
    <t>WCAG/APG/GOV.UK</t>
  </si>
  <si>
    <t>S10-BL-003</t>
  </si>
  <si>
    <t>Implement audience-specific read-model projectors</t>
  </si>
  <si>
    <t>Create employee, manager, reviewer, governance, privacy, notification and search read models from reviewed events.</t>
  </si>
  <si>
    <t>Backend/BFF Lead</t>
  </si>
  <si>
    <t>Data/Domain Teams/Security</t>
  </si>
  <si>
    <t>S10-BL-001; Stages 4,7,8,9</t>
  </si>
  <si>
    <t>Read-model services/migrations</t>
  </si>
  <si>
    <t>Version/freshness/access fields and prohibited-content tests pass.</t>
  </si>
  <si>
    <t>No direct unrestricted raw telemetry.</t>
  </si>
  <si>
    <t>S10-BL-004</t>
  </si>
  <si>
    <t>BFF/API</t>
  </si>
  <si>
    <t>Implement Employee Experience BFF</t>
  </si>
  <si>
    <t>Aggregate tasks, evidence, capability, coaching, learning, privacy and reviews.</t>
  </si>
  <si>
    <t>Backend Experience Lead</t>
  </si>
  <si>
    <t>Domain/API/Frontend</t>
  </si>
  <si>
    <t>Employee BFF/OpenAPI</t>
  </si>
  <si>
    <t>Self-scope, policy filtering, degraded state and contract tests pass.</t>
  </si>
  <si>
    <t>Evidence refs not raw secrets.</t>
  </si>
  <si>
    <t>S10-BL-005</t>
  </si>
  <si>
    <t>Implement Manager, Reviewer and Governance BFFs</t>
  </si>
  <si>
    <t>Create exception-led manager, case-based reviewer and restricted governance APIs.</t>
  </si>
  <si>
    <t>HR/DPO/Security/Domain APIs</t>
  </si>
  <si>
    <t>Manager/reviewer/governance BFFs</t>
  </si>
  <si>
    <t>Audience data-boundary and raw-access grant tests pass.</t>
  </si>
  <si>
    <t>No live surveillance or private coaching leakage.</t>
  </si>
  <si>
    <t>S10-BL-006</t>
  </si>
  <si>
    <t>Build employee workspace shell and task/session experience</t>
  </si>
  <si>
    <t>Implement today/tasks, monitoring status, task contract, progress, support and notifications.</t>
  </si>
  <si>
    <t>Employee Product Lead</t>
  </si>
  <si>
    <t>Frontend/Desktop/Backend/Accessibility</t>
  </si>
  <si>
    <t>S10-BL-002,S10-BL-004</t>
  </si>
  <si>
    <t>Employee workspace v1</t>
  </si>
  <si>
    <t>UJ-001 and monitoring/privacy acceptance tests pass.</t>
  </si>
  <si>
    <t>Visible capture and no dark patterns.</t>
  </si>
  <si>
    <t>S10-BL-007</t>
  </si>
  <si>
    <t>Evidence UX</t>
  </si>
  <si>
    <t>Build evidence timeline and provenance experience</t>
  </si>
  <si>
    <t>Implement semantic-first timeline, episodes, artefacts, gaps, visual thumbnails, corrections, versions and grant drill-down.</t>
  </si>
  <si>
    <t>Evidence UX Lead</t>
  </si>
  <si>
    <t>Frontend/Replay/Provenance/Accessibility</t>
  </si>
  <si>
    <t>Evidence timeline v1</t>
  </si>
  <si>
    <t>UJ-002/003/011/013/016 and large-data performance tests pass.</t>
  </si>
  <si>
    <t>No screenshot firehose; grant-controlled raw evidence.</t>
  </si>
  <si>
    <t>S10-BL-008</t>
  </si>
  <si>
    <t>Capability UX</t>
  </si>
  <si>
    <t>Build capability character, skill tree and role-readiness path</t>
  </si>
  <si>
    <t>Implement private professional capability experience with text/table alternatives.</t>
  </si>
  <si>
    <t>Capability Experience Lead</t>
  </si>
  <si>
    <t>Frontend/Capability/L&amp;D/Accessibility</t>
  </si>
  <si>
    <t>Capability character v1</t>
  </si>
  <si>
    <t>UJ-014/015 and accessible skill-tree tests pass.</t>
  </si>
  <si>
    <t>No public ranking or permanent labels.</t>
  </si>
  <si>
    <t>S10-BL-009</t>
  </si>
  <si>
    <t>Coaching UX</t>
  </si>
  <si>
    <t>Build private coaching and learning experience</t>
  </si>
  <si>
    <t>Implement coaching inbox, preferences, lesson/practice, learning plan, mentor and feedback.</t>
  </si>
  <si>
    <t>Growth Experience Lead</t>
  </si>
  <si>
    <t>Frontend/Coaching/Learning/Accessibility</t>
  </si>
  <si>
    <t>Coaching/learning UX v1</t>
  </si>
  <si>
    <t>UJ-005/006/008 and privacy-boundary tests pass.</t>
  </si>
  <si>
    <t>No manager transcript or punitive feedback use.</t>
  </si>
  <si>
    <t>S10-BL-010</t>
  </si>
  <si>
    <t>Build privacy centre and evidence-access history</t>
  </si>
  <si>
    <t>Implement policies, sensors, exclusions, pause/private, retention, access, export and support.</t>
  </si>
  <si>
    <t>Privacy Product Lead</t>
  </si>
  <si>
    <t>Frontend/Policy/Audit/Retention/DPO</t>
  </si>
  <si>
    <t>Privacy centre v1</t>
  </si>
  <si>
    <t>UJ-007/010 and access/deletion/export journeys pass.</t>
  </si>
  <si>
    <t>No hidden monitoring/access.</t>
  </si>
  <si>
    <t>S10-BL-011</t>
  </si>
  <si>
    <t>Manager UX</t>
  </si>
  <si>
    <t>Build exception-led manager console</t>
  </si>
  <si>
    <t>Implement blockers, criteria/gates, review workload, development summary and access-request flow.</t>
  </si>
  <si>
    <t>Manager Product Lead</t>
  </si>
  <si>
    <t>Frontend/Backend/HR/DPO</t>
  </si>
  <si>
    <t>S10-BL-002,S10-BL-005</t>
  </si>
  <si>
    <t>Manager console v1</t>
  </si>
  <si>
    <t>UJ-009/010/015 and no-prohibited-metric tests pass.</t>
  </si>
  <si>
    <t>No live screen wall or activity score.</t>
  </si>
  <si>
    <t>S10-BL-012</t>
  </si>
  <si>
    <t>Review/governance UX</t>
  </si>
  <si>
    <t>Build reviewer and governance console</t>
  </si>
  <si>
    <t>Implement finding package, evidence hierarchy, employee response, decisions, grants, audit, retention, lineage and kill switch.</t>
  </si>
  <si>
    <t>Governance Product Lead</t>
  </si>
  <si>
    <t>Frontend/Workflow/DPO/CISO/HR</t>
  </si>
  <si>
    <t>Reviewer/governance console v1</t>
  </si>
  <si>
    <t>UJ-011/012/013 and human-review/access tests pass.</t>
  </si>
  <si>
    <t>Qualified role and case-scoped access.</t>
  </si>
  <si>
    <t>S10-BL-013</t>
  </si>
  <si>
    <t>Notifications</t>
  </si>
  <si>
    <t>Implement notification/inbox and interaction policy</t>
  </si>
  <si>
    <t>Add private inbox, digests, status messages, quiet hours, deep links and secure previews.</t>
  </si>
  <si>
    <t>Notification Product Lead</t>
  </si>
  <si>
    <t>Notification Service/Frontend/Accessibility/Security</t>
  </si>
  <si>
    <t>S10-BL-004:S10-BL-012</t>
  </si>
  <si>
    <t>Notification experience</t>
  </si>
  <si>
    <t>Priority, cooldown, ARIA status and no-sensitive-preview tests pass.</t>
  </si>
  <si>
    <t>No spam or private-content leakage.</t>
  </si>
  <si>
    <t>S10-BL-014</t>
  </si>
  <si>
    <t>Search/export</t>
  </si>
  <si>
    <t>Implement scoped search and export jobs</t>
  </si>
  <si>
    <t>Search approved read models and generate watermarked, expiring, audited exports.</t>
  </si>
  <si>
    <t>Experience Platform Lead</t>
  </si>
  <si>
    <t>Search/Object/Audit/Security</t>
  </si>
  <si>
    <t>S10-BL-003,S10-BL-004,S10-BL-005</t>
  </si>
  <si>
    <t>Search/export services</t>
  </si>
  <si>
    <t>No cross-person/raw-content search; export scope/expiry/audit pass.</t>
  </si>
  <si>
    <t>Prevent uncontrolled copies.</t>
  </si>
  <si>
    <t>S10-BL-015</t>
  </si>
  <si>
    <t>Execute WCAG 2.2 AA and assistive-technology programme</t>
  </si>
  <si>
    <t>Automated checks, manual keyboard/zoom/reflow, screen-reader, speech-input and disabled-user testing.</t>
  </si>
  <si>
    <t>Design System/QA/Employee Researchers</t>
  </si>
  <si>
    <t>S10-BL-002:S10-BL-014</t>
  </si>
  <si>
    <t>Accessibility conformance/evidence report</t>
  </si>
  <si>
    <t>All primary journeys meet target or gate blocks; limitations/remediation explicit.</t>
  </si>
  <si>
    <t>No conformance claim from automated testing alone.</t>
  </si>
  <si>
    <t>W3C WCAG/APG</t>
  </si>
  <si>
    <t>S10-BL-016</t>
  </si>
  <si>
    <t>Localisation/content</t>
  </si>
  <si>
    <t>Implement localisation, plain language and jurisdiction content packs</t>
  </si>
  <si>
    <t>UK English baseline, time zones, localisation keys and approved legal/policy text.</t>
  </si>
  <si>
    <t>Content/Localisation Lead</t>
  </si>
  <si>
    <t>Legal/DPO/Frontend/Product</t>
  </si>
  <si>
    <t>S10-BL-002,S10-BL-006:S10-BL-013</t>
  </si>
  <si>
    <t>Localised content system</t>
  </si>
  <si>
    <t>UJ-018 and content version/reading tests pass.</t>
  </si>
  <si>
    <t>No unreviewed machine translation for consequential content.</t>
  </si>
  <si>
    <t>S10-BL-017</t>
  </si>
  <si>
    <t>Security/privacy QA</t>
  </si>
  <si>
    <t>Perform frontend/BFF threat, privacy and access testing</t>
  </si>
  <si>
    <t>IDOR/tenant, role, evidence grants, caching, exports, previews, telemetry and incident tests.</t>
  </si>
  <si>
    <t>Application Security Lead</t>
  </si>
  <si>
    <t>QA/DPO/Backend/Frontend</t>
  </si>
  <si>
    <t>S10-BL-003:S10-BL-016</t>
  </si>
  <si>
    <t>Security/privacy test report</t>
  </si>
  <si>
    <t>No critical finding or unauthorised raw/private data access.</t>
  </si>
  <si>
    <t>No raw evidence in logs/traces/caches.</t>
  </si>
  <si>
    <t>S10-BL-018</t>
  </si>
  <si>
    <t>User research</t>
  </si>
  <si>
    <t>Run employee, manager, reviewer and DPO usability/trust studies</t>
  </si>
  <si>
    <t>Use representative tasks and accessibility participants to evaluate comprehension, burden and agency.</t>
  </si>
  <si>
    <t>User Research Lead</t>
  </si>
  <si>
    <t>Employee Reps/HR/DPO/Product</t>
  </si>
  <si>
    <t>S10-BL-006:S10-BL-016</t>
  </si>
  <si>
    <t>Research findings/remediation log</t>
  </si>
  <si>
    <t>Core journeys and monitoring explanations meet comprehension/usefulness targets.</t>
  </si>
  <si>
    <t>No pilot adverse employment use.</t>
  </si>
  <si>
    <t>User Journeys</t>
  </si>
  <si>
    <t>S10-BL-019</t>
  </si>
  <si>
    <t>Validate frontend/BFF/read-model performance and degraded modes</t>
  </si>
  <si>
    <t>Load, large timeline, search, export, replay, outage and recovery tests.</t>
  </si>
  <si>
    <t>SRE/Performance Lead</t>
  </si>
  <si>
    <t>Backend/Frontend/Data/QA</t>
  </si>
  <si>
    <t>S10-BL-003:S10-BL-017</t>
  </si>
  <si>
    <t>Performance/reliability report</t>
  </si>
  <si>
    <t>Budgets and UJ-016 degraded-state acceptance pass.</t>
  </si>
  <si>
    <t>No false zero/negative state during outage.</t>
  </si>
  <si>
    <t>S10-BL-020</t>
  </si>
  <si>
    <t>Analytics/governance</t>
  </si>
  <si>
    <t>Implement privacy-safe experience analytics</t>
  </si>
  <si>
    <t>Journey, error, accessibility, correction, trust and usefulness aggregates.</t>
  </si>
  <si>
    <t>Product Analytics Lead</t>
  </si>
  <si>
    <t>DPO/Data/UX/Frontend</t>
  </si>
  <si>
    <t>S10-BL-006:S10-BL-019</t>
  </si>
  <si>
    <t>Experience KPI read model</t>
  </si>
  <si>
    <t>Minimum cohort and deny-list tests pass.</t>
  </si>
  <si>
    <t>No employee ranking/profiling.</t>
  </si>
  <si>
    <t>S10-BL-021</t>
  </si>
  <si>
    <t>Execute Stage 10 end-to-end journey suite</t>
  </si>
  <si>
    <t>Run all 18 journeys across roles, jurisdictions, accessibility and degraded-state variants.</t>
  </si>
  <si>
    <t>QA Programme Lead</t>
  </si>
  <si>
    <t>All Stage 10 owners</t>
  </si>
  <si>
    <t>S10-BL-001:S10-BL-020</t>
  </si>
  <si>
    <t>Stage 10 validation report</t>
  </si>
  <si>
    <t>All blocking gate/journey/security/accessibility tests pass.</t>
  </si>
  <si>
    <t>Use synthetic/consented data.</t>
  </si>
  <si>
    <t>S10-BL-022</t>
  </si>
  <si>
    <t>Complete Stage 10 implementation package</t>
  </si>
  <si>
    <t>Architecture, designs, APIs, read models, tests, research, risks, ADRs and gate evidence.</t>
  </si>
  <si>
    <t>S10-BL-001:S10-BL-021</t>
  </si>
  <si>
    <t>Stage 10 package</t>
  </si>
  <si>
    <t>Ready for Stage 10 gate and pilot integration.</t>
  </si>
  <si>
    <t>Stage 11 — Skill Forge and Governed Self-Improvement Backlog</t>
  </si>
  <si>
    <t>Implementation-ready backlog for observation intake, package registry/source, evaluation, supply-chain provenance, review, canary, monitoring, rollback, impact remediation and publication.</t>
  </si>
  <si>
    <t>S11-BL-001</t>
  </si>
  <si>
    <t>Create Skill Forge service/repository skeleton</t>
  </si>
  <si>
    <t>Create Java lifecycle/source/registry services, Python proposal/eval workers and package source repository using HumanOS conventions.</t>
  </si>
  <si>
    <t>Skill Forge Architect</t>
  </si>
  <si>
    <t>Backend/AI Platform/DevSecOps/Data</t>
  </si>
  <si>
    <t>Stages 6–10; HumanOS platform</t>
  </si>
  <si>
    <t>Build, migrations, CI and base security checks run.</t>
  </si>
  <si>
    <t>No duplicate HumanOS workflow/audit/object/model services.</t>
  </si>
  <si>
    <t>S11-BL-002</t>
  </si>
  <si>
    <t>Publish observation and skill-package schemas</t>
  </si>
  <si>
    <t>Implement JSON Schemas/OpenAPI for observations, sources, proposals, packages, evals, reviews and deployments.</t>
  </si>
  <si>
    <t>Data/API Architect</t>
  </si>
  <si>
    <t>Backend/AI/QA/Security</t>
  </si>
  <si>
    <t>Schema/API package</t>
  </si>
  <si>
    <t>Positive/negative fixtures and compatibility policy pass.</t>
  </si>
  <si>
    <t>Classifications and permissions mandatory.</t>
  </si>
  <si>
    <t>Skill Observation/Package Contract</t>
  </si>
  <si>
    <t>S11-BL-003</t>
  </si>
  <si>
    <t>Observation</t>
  </si>
  <si>
    <t>Implement observation intake and triage</t>
  </si>
  <si>
    <t>Consume corrections, overrides, failures, patterns, feedback, drift, incidents and research into classified observations.</t>
  </si>
  <si>
    <t>Skill Forge Backend Lead</t>
  </si>
  <si>
    <t>Domain Teams/Workflow/Data</t>
  </si>
  <si>
    <t>Observation service/workflow</t>
  </si>
  <si>
    <t>Facts/inference/proposal separated; critical pause route works.</t>
  </si>
  <si>
    <t>Purpose/classification/retention applied.</t>
  </si>
  <si>
    <t>S11-BL-004</t>
  </si>
  <si>
    <t>Pattern analysis</t>
  </si>
  <si>
    <t>Implement clustering and generalisation recommender</t>
  </si>
  <si>
    <t>Deduplicate/cluster observations and recommend one-off/tenant/domain/global scope.</t>
  </si>
  <si>
    <t>AI/Analytics Lead</t>
  </si>
  <si>
    <t>Data/DPO/Domain Reviewers</t>
  </si>
  <si>
    <t>Pattern clusterer</t>
  </si>
  <si>
    <t>No unrestricted raw-content embedding or automatic global classification.</t>
  </si>
  <si>
    <t>Tenant/confidentiality controls.</t>
  </si>
  <si>
    <t>S11-BL-005</t>
  </si>
  <si>
    <t>Implement proposal generator and human editor</t>
  </si>
  <si>
    <t>Generate bounded change, expected benefit, affected contracts, risks and eval plan.</t>
  </si>
  <si>
    <t>AI Skill Lead</t>
  </si>
  <si>
    <t>Product/Domain/Architecture</t>
  </si>
  <si>
    <t>S11-BL-003,S11-BL-004</t>
  </si>
  <si>
    <t>Proposal workflow/UI</t>
  </si>
  <si>
    <t>Proposal cannot approve/deploy; fact/inference/change visibly separated.</t>
  </si>
  <si>
    <t>Source lineage and privacy.</t>
  </si>
  <si>
    <t>S11-BL-006</t>
  </si>
  <si>
    <t>Registry</t>
  </si>
  <si>
    <t>Implement Skill Registry and lifecycle aggregate</t>
  </si>
  <si>
    <t>Package identity/version/category/owner/approval/deployment/expiry/dependency/rollback state.</t>
  </si>
  <si>
    <t>Data/Workflow/Architecture</t>
  </si>
  <si>
    <t>S11-BL-002,S11-BL-005</t>
  </si>
  <si>
    <t>Skill Registry service</t>
  </si>
  <si>
    <t>Lifecycle transitions and version lineage pass tests.</t>
  </si>
  <si>
    <t>No orphan or expired active package.</t>
  </si>
  <si>
    <t>S11-BL-007</t>
  </si>
  <si>
    <t>Source/licence</t>
  </si>
  <si>
    <t>Implement research, source and licence registry</t>
  </si>
  <si>
    <t>Store current source metadata, conflicts, retrieval, jurisdiction, rights, attribution and affected packages.</t>
  </si>
  <si>
    <t>Research Governance Lead</t>
  </si>
  <si>
    <t>Legal/Procurement/Domain/Data</t>
  </si>
  <si>
    <t>Source/Licence service</t>
  </si>
  <si>
    <t>Stale/restricted source triggers package impact workflow.</t>
  </si>
  <si>
    <t>No unapproved reuse.</t>
  </si>
  <si>
    <t>S11-BL-008</t>
  </si>
  <si>
    <t>Source repository</t>
  </si>
  <si>
    <t>Create protected Git source workflow</t>
  </si>
  <si>
    <t>Package source, manifests, tests, reviews, changelog and protected branch policy.</t>
  </si>
  <si>
    <t>DevSecOps Lead</t>
  </si>
  <si>
    <t>Git Platform/Skill Owners/Security</t>
  </si>
  <si>
    <t>S11-BL-001,S11-BL-006</t>
  </si>
  <si>
    <t>Skill source repositories/CI</t>
  </si>
  <si>
    <t>Protected reviews, commit provenance and ownership pass.</t>
  </si>
  <si>
    <t>No secrets/confidential observations committed.</t>
  </si>
  <si>
    <t>SLSA source provenance</t>
  </si>
  <si>
    <t>S11-BL-009</t>
  </si>
  <si>
    <t>Package store</t>
  </si>
  <si>
    <t>Implement OCI/object package build and storage</t>
  </si>
  <si>
    <t>Build immutable category packages, publish by digest and connect to registry.</t>
  </si>
  <si>
    <t>DevSecOps/Platform Lead</t>
  </si>
  <si>
    <t>Object/OCI/Backend</t>
  </si>
  <si>
    <t>S11-BL-006,S11-BL-008</t>
  </si>
  <si>
    <t>Package build/store</t>
  </si>
  <si>
    <t>Digest reproducibility, immutable refs and resolver compatibility pass.</t>
  </si>
  <si>
    <t>No mutable latest-only production reference.</t>
  </si>
  <si>
    <t>OCI artifacts</t>
  </si>
  <si>
    <t>S11-BL-010</t>
  </si>
  <si>
    <t>BOM/licence/security</t>
  </si>
  <si>
    <t>Generate SPDX/CycloneDX BOM and dependency assessments</t>
  </si>
  <si>
    <t>Attach dependencies, licences, vulnerabilities and policy results to each package.</t>
  </si>
  <si>
    <t>Supply Chain Security Lead</t>
  </si>
  <si>
    <t>Legal/DevSecOps/Skill Owner</t>
  </si>
  <si>
    <t>S11-BL-008,S11-BL-009</t>
  </si>
  <si>
    <t>BOM/assessment pipeline</t>
  </si>
  <si>
    <t>No unresolved prohibited licence/critical vulnerability for approval.</t>
  </si>
  <si>
    <t>Supply-chain integrity.</t>
  </si>
  <si>
    <t>S11-BL-011</t>
  </si>
  <si>
    <t>Signing/provenance</t>
  </si>
  <si>
    <t>Implement SLSA provenance and Sigstore/Cosign signing</t>
  </si>
  <si>
    <t>Attest source revision, builder, workflow, package digest, BOM and approval predicates.</t>
  </si>
  <si>
    <t>CI/KMS/Platform</t>
  </si>
  <si>
    <t>S11-BL-008:S11-BL-010</t>
  </si>
  <si>
    <t>Signing/attestation pipeline</t>
  </si>
  <si>
    <t>Runtime verifies approved signer/builder/digest and compromise drill passes.</t>
  </si>
  <si>
    <t>Package authenticity.</t>
  </si>
  <si>
    <t>SLSA/Sigstore</t>
  </si>
  <si>
    <t>S11-BL-012</t>
  </si>
  <si>
    <t>Evaluation datasets</t>
  </si>
  <si>
    <t>Implement versioned evaluation dataset store</t>
  </si>
  <si>
    <t>Positive, negative, adversarial, privacy, fairness, compatibility and regression datasets.</t>
  </si>
  <si>
    <t>Evaluation Platform Lead</t>
  </si>
  <si>
    <t>Domain/AI Security/DPO/QA</t>
  </si>
  <si>
    <t>S11-BL-002,S11-BL-003</t>
  </si>
  <si>
    <t>Eval dataset service</t>
  </si>
  <si>
    <t>Classification, source, version and no-real-secret tests pass.</t>
  </si>
  <si>
    <t>Purpose-limited evaluation data.</t>
  </si>
  <si>
    <t>S11-BL-013</t>
  </si>
  <si>
    <t>Implement evaluation orchestrator and sandbox</t>
  </si>
  <si>
    <t>Run deterministic/model/human graders, performance/cost, security and rollback tests in isolation.</t>
  </si>
  <si>
    <t>Python/CI/Security/SRE</t>
  </si>
  <si>
    <t>S11-BL-009:S11-BL-012</t>
  </si>
  <si>
    <t>Eval orchestrator/sandbox</t>
  </si>
  <si>
    <t>Reproducible eval manifests and default-deny sandbox tests pass.</t>
  </si>
  <si>
    <t>No production secret/network by default.</t>
  </si>
  <si>
    <t>S11-BL-014</t>
  </si>
  <si>
    <t>Implement impact-based multi-disciplinary approval</t>
  </si>
  <si>
    <t>Domain, AI evaluation, security, privacy, legal/licence and deployment reviews.</t>
  </si>
  <si>
    <t>Workflow/Reviewers/Backend</t>
  </si>
  <si>
    <t>S11-BL-006,S11-BL-007,S11-BL-013</t>
  </si>
  <si>
    <t>Package review workflow</t>
  </si>
  <si>
    <t>Required reviewers/conditions and independence tests pass.</t>
  </si>
  <si>
    <t>No self-approval.</t>
  </si>
  <si>
    <t>S11-BL-015</t>
  </si>
  <si>
    <t>Resolver</t>
  </si>
  <si>
    <t>Implement runtime package resolver and verification</t>
  </si>
  <si>
    <t>Resolve by tenant/domain/task/provider/policy and verify lifecycle, signature, digest, expiry and dependencies.</t>
  </si>
  <si>
    <t>Platform Runtime Lead</t>
  </si>
  <si>
    <t>Registry/Security/Model Gateway/Adapter Hub</t>
  </si>
  <si>
    <t>S11-BL-006,S11-BL-009:S11-BL-014</t>
  </si>
  <si>
    <t>Runtime resolver SDK/service</t>
  </si>
  <si>
    <t>Safe stable/default fallback and cache-revocation tests pass.</t>
  </si>
  <si>
    <t>No unauthorised package/tool scope.</t>
  </si>
  <si>
    <t>S11-BL-016</t>
  </si>
  <si>
    <t>Integrate OpenFeature-compatible canary controls</t>
  </si>
  <si>
    <t>Use existing provider with PII-minimised context, safe defaults, hooks and audit.</t>
  </si>
  <si>
    <t>Feature Platform/DPO/SRE</t>
  </si>
  <si>
    <t>Flag/resolver integration</t>
  </si>
  <si>
    <t>Cohort/percentage/kill-switch and provider-outage tests pass.</t>
  </si>
  <si>
    <t>No protected/raw context.</t>
  </si>
  <si>
    <t>S11-BL-017</t>
  </si>
  <si>
    <t>Implement canary, metric gates, promotion and rollback</t>
  </si>
  <si>
    <t>Connect package registry/flags to existing GitOps/Kubernetes deployment; evaluate Argo/Flagger only if needed.</t>
  </si>
  <si>
    <t>SRE/Deployment Lead</t>
  </si>
  <si>
    <t>Platform/Product/AI Evaluation</t>
  </si>
  <si>
    <t>S11-BL-013:S11-BL-016</t>
  </si>
  <si>
    <t>Progressive deployment controller</t>
  </si>
  <si>
    <t>Auto-pause/rollback, manual stop, hold steps and promotion evidence pass.</t>
  </si>
  <si>
    <t>No automatic high-impact promotion.</t>
  </si>
  <si>
    <t>S11-BL-018</t>
  </si>
  <si>
    <t>Implement post-deployment package monitoring</t>
  </si>
  <si>
    <t>Safety, quality, grounding, fairness, experience, latency, cost and drift by version.</t>
  </si>
  <si>
    <t>AI Evaluation/SRE Lead</t>
  </si>
  <si>
    <t>Product/DPO/Domain/Data</t>
  </si>
  <si>
    <t>S11-BL-015:S11-BL-017</t>
  </si>
  <si>
    <t>Package monitoring read model</t>
  </si>
  <si>
    <t>Critical alerts pause package; metrics cannot rank employees.</t>
  </si>
  <si>
    <t>Aggregate/purpose controls.</t>
  </si>
  <si>
    <t>S11-BL-019</t>
  </si>
  <si>
    <t>Impact remediation</t>
  </si>
  <si>
    <t>Implement affected-output discovery and correction workflow</t>
  </si>
  <si>
    <t>Find task/capability/coaching/report outputs produced by invalidated version and route review.</t>
  </si>
  <si>
    <t>Governance/Domain Lead</t>
  </si>
  <si>
    <t>Data/Workflow/Employee Experience</t>
  </si>
  <si>
    <t>S11-BL-015,S11-BL-018</t>
  </si>
  <si>
    <t>Impact-analysis/remediation workflow</t>
  </si>
  <si>
    <t>Material affected employees/cases identified and corrections versioned.</t>
  </si>
  <si>
    <t>Prior harm not erased by rollback.</t>
  </si>
  <si>
    <t>S11-BL-020</t>
  </si>
  <si>
    <t>Confidentiality/publication</t>
  </si>
  <si>
    <t>Implement generalisation and publication/export workflow</t>
  </si>
  <si>
    <t>Internal/tenant/publishable classification, redaction, clean-room, attribution and legal/security approval.</t>
  </si>
  <si>
    <t>Legal/Publication Lead</t>
  </si>
  <si>
    <t>DPO/CISO/Skill Owner/Git</t>
  </si>
  <si>
    <t>S11-BL-003:S11-BL-014</t>
  </si>
  <si>
    <t>Publication workflow/package</t>
  </si>
  <si>
    <t>No confidential/personal/tenant data or licence violation in exported package.</t>
  </si>
  <si>
    <t>Default non-public.</t>
  </si>
  <si>
    <t>S11-BL-021</t>
  </si>
  <si>
    <t>Implement Stage 11 APIs and events</t>
  </si>
  <si>
    <t>Observation, proposal, package, eval, review, source, canary, rollback and lineage contracts.</t>
  </si>
  <si>
    <t>Data/Workflow/Platform</t>
  </si>
  <si>
    <t>S11-BL-002:S11-BL-020</t>
  </si>
  <si>
    <t>Contracts, idempotency, access and replay tests pass.</t>
  </si>
  <si>
    <t>References not raw private content.</t>
  </si>
  <si>
    <t>S11-BL-022</t>
  </si>
  <si>
    <t>Red-team/security</t>
  </si>
  <si>
    <t>Execute Skill Forge threat and supply-chain test programme</t>
  </si>
  <si>
    <t>Prompt injection, malicious package, sandbox escape, signer/builder, cross-tenant, data egress and rollback tests.</t>
  </si>
  <si>
    <t>AI Security/CISO Lead</t>
  </si>
  <si>
    <t>DevSecOps/DPO/QA/SRE</t>
  </si>
  <si>
    <t>S11-BL-009:S11-BL-021</t>
  </si>
  <si>
    <t>Security/red-team report</t>
  </si>
  <si>
    <t>No critical unresolved finding; incident/kill-switch drills pass.</t>
  </si>
  <si>
    <t>Blocking controls.</t>
  </si>
  <si>
    <t>S11-BL-023</t>
  </si>
  <si>
    <t>End-to-end validation</t>
  </si>
  <si>
    <t>Run observation-to-canary-to-rollback scenarios for each package category</t>
  </si>
  <si>
    <t>Use representative prompt/evaluator/coach/adapter/content/workflow/report packages.</t>
  </si>
  <si>
    <t>All Stage 11 owners</t>
  </si>
  <si>
    <t>S11-BL-001:S11-BL-022</t>
  </si>
  <si>
    <t>Stage 11 validation report</t>
  </si>
  <si>
    <t>Lifecycle, eval, review, signature, deployment, audit and remediation gates pass.</t>
  </si>
  <si>
    <t>Synthetic/approved test data.</t>
  </si>
  <si>
    <t>S11-BL-024</t>
  </si>
  <si>
    <t>Complete Stage 11 implementation package</t>
  </si>
  <si>
    <t>Architecture, contracts, lifecycle, operations, source/licence, eval, security, runbooks, risks, ADRs and gate evidence.</t>
  </si>
  <si>
    <t>S11-BL-001:S11-BL-023</t>
  </si>
  <si>
    <t>Stage 11 package</t>
  </si>
  <si>
    <t>Ready for Stage 11 gate and Stage 12 pilot/hardening.</t>
  </si>
  <si>
    <t>Stage 10–11 — Risk Register</t>
  </si>
  <si>
    <t>Experience, accessibility, privacy, governance, Skill Forge, evaluation, supply-chain, canary and rollback risks.</t>
  </si>
  <si>
    <t>S1011-R-001</t>
  </si>
  <si>
    <t>Manager console evolves into continuous live surveillance or a raw-screen wall.</t>
  </si>
  <si>
    <t>Product/Governance/Trust</t>
  </si>
  <si>
    <t>Exception-led read model, no live view, raw-access grants, manager training and UI regression tests.</t>
  </si>
  <si>
    <t>S1011-R-002</t>
  </si>
  <si>
    <t>Clicks, keystrokes, time, code volume, prompts or tokens become an implicit productivity score in UI/reporting.</t>
  </si>
  <si>
    <t>Fairness/Misuse</t>
  </si>
  <si>
    <t>Metric deny-list, design review, automated content/schema tests and governance audit.</t>
  </si>
  <si>
    <t>Product/HR/AI Governance</t>
  </si>
  <si>
    <t>S1011-R-003</t>
  </si>
  <si>
    <t>Employee disputes, explanations or evidence gaps are hidden from manager/reviewer views.</t>
  </si>
  <si>
    <t>Mandatory fields in read models and acceptance tests for active dispute/context.</t>
  </si>
  <si>
    <t>Governance Product/DPO</t>
  </si>
  <si>
    <t>S1011-R-004</t>
  </si>
  <si>
    <t>Private coaching, reflection or mentor content is exposed to managers or general search.</t>
  </si>
  <si>
    <t>Separate read models, content classes, audience projection and access tests.</t>
  </si>
  <si>
    <t>S1011-R-005</t>
  </si>
  <si>
    <t>Raw evidence leaks through frontend caches, logs, analytics, exports, notifications or previews.</t>
  </si>
  <si>
    <t>Reference-based APIs, secure caching, OTel allowlists, preview minimisation, watermark/export policy and testing.</t>
  </si>
  <si>
    <t>CISO/SRE/Frontend</t>
  </si>
  <si>
    <t>S1011-R-006</t>
  </si>
  <si>
    <t>Complex timelines, graphs or skill trees are inaccessible to keyboard, screen-reader, low-vision or cognitive users.</t>
  </si>
  <si>
    <t>Accessibility/Inclusion</t>
  </si>
  <si>
    <t>WCAG 2.2 AA target, APG patterns, text/table alternatives and disabled-user testing.</t>
  </si>
  <si>
    <t>Accessibility/Product</t>
  </si>
  <si>
    <t>Blocking for primary journeys.</t>
  </si>
  <si>
    <t>S1011-R-007</t>
  </si>
  <si>
    <t>Use of accessible components is mistaken for full service conformance.</t>
  </si>
  <si>
    <t>Accessibility/QA</t>
  </si>
  <si>
    <t>End-to-end manual/AT testing, conformance evidence and explicit limitations.</t>
  </si>
  <si>
    <t>S1011-R-008</t>
  </si>
  <si>
    <t>Stale or partially unavailable read models appear as zero progress, inactivity or no evidence.</t>
  </si>
  <si>
    <t>Data Quality/Fairness</t>
  </si>
  <si>
    <t>Freshness/completeness fields, degraded-state UX and harmful actions disabled during uncertainty.</t>
  </si>
  <si>
    <t>Data/Product/AI Governance</t>
  </si>
  <si>
    <t>S1011-R-009</t>
  </si>
  <si>
    <t>Audience access boundaries are bypassed through BFF/API IDOR, search or export.</t>
  </si>
  <si>
    <t>Tenant/person/case checks, policy broker, RLS, security tests and audit.</t>
  </si>
  <si>
    <t>Application Security</t>
  </si>
  <si>
    <t>S1011-R-010</t>
  </si>
  <si>
    <t>UI explanations overstate AI confidence or hide model/skill/policy lineage.</t>
  </si>
  <si>
    <t>AI Governance/Trust</t>
  </si>
  <si>
    <t>Fact/inference labels, confidence/gap display, version lineage and explanation acceptance tests.</t>
  </si>
  <si>
    <t>S1011-R-011</t>
  </si>
  <si>
    <t>Localisation or time-zone errors misstate deadlines, policy effective dates or review SLAs.</t>
  </si>
  <si>
    <t>UX/Legal/Operations</t>
  </si>
  <si>
    <t>Locale/time-zone contracts, legal content packs and UJ-018 testing.</t>
  </si>
  <si>
    <t>Localisation/Legal/Product</t>
  </si>
  <si>
    <t>S1011-R-012</t>
  </si>
  <si>
    <t>Notification overload or insecure previews disclose sensitive information and undermine trust.</t>
  </si>
  <si>
    <t>UX/Privacy</t>
  </si>
  <si>
    <t>Priority/digest/cooldown policy, secure deep links and no-sensitive-preview tests.</t>
  </si>
  <si>
    <t>Notification Product/DPO</t>
  </si>
  <si>
    <t>S1011-R-013</t>
  </si>
  <si>
    <t>Capability character UX becomes childish, manipulative, publicly competitive or permanently labelling.</t>
  </si>
  <si>
    <t>Product/HR/Fairness</t>
  </si>
  <si>
    <t>Professional private design, no public ranking/streak pressure and evidence freshness/status.</t>
  </si>
  <si>
    <t>Product/HR/Employee Experience</t>
  </si>
  <si>
    <t>S1011-R-014</t>
  </si>
  <si>
    <t>Skill observation is automatically converted into production behaviour without adequate evidence.</t>
  </si>
  <si>
    <t>AI Governance/Systemic</t>
  </si>
  <si>
    <t>Separate observation/proposal/package lifecycle and hard approval/deployment gates.</t>
  </si>
  <si>
    <t>S1011-R-015</t>
  </si>
  <si>
    <t>A malicious or prompt-injected skill gains tools, network or file access beyond its contract.</t>
  </si>
  <si>
    <t>Default-deny capability gateway, sandbox, adversarial evals and runtime enforcement.</t>
  </si>
  <si>
    <t>AI Security/CISO</t>
  </si>
  <si>
    <t>S1011-R-016</t>
  </si>
  <si>
    <t>Confidential employee, customer, tenant or project data leaks into reusable/global/public skill.</t>
  </si>
  <si>
    <t>Confidentiality/Privacy</t>
  </si>
  <si>
    <t>Classification, tenant isolation, generalisation, publication workflow and scans.</t>
  </si>
  <si>
    <t>DPO/CISO/Legal</t>
  </si>
  <si>
    <t>S1011-R-017</t>
  </si>
  <si>
    <t>Source or dependency licence terms are violated.</t>
  </si>
  <si>
    <t>Legal/Supply Chain</t>
  </si>
  <si>
    <t>Source/licence registry, SPDX/CycloneDX, automated scans, legal review and clean-room path.</t>
  </si>
  <si>
    <t>Legal/Procurement/Architecture</t>
  </si>
  <si>
    <t>S1011-R-018</t>
  </si>
  <si>
    <t>Package artifact is modified, unsigned or built from untrusted source/builder.</t>
  </si>
  <si>
    <t>Supply Chain/Security</t>
  </si>
  <si>
    <t>OCI digest, SLSA provenance, Sigstore verification and runtime policy.</t>
  </si>
  <si>
    <t>S1011-R-019</t>
  </si>
  <si>
    <t>Signing identity, CI builder or source repository is compromised.</t>
  </si>
  <si>
    <t>Supply Chain/Incident</t>
  </si>
  <si>
    <t>Protected source, isolated builders, OIDC/KMS signing, revocation, rebuild and global revoke drill.</t>
  </si>
  <si>
    <t>S1011-R-020</t>
  </si>
  <si>
    <t>Evaluation suite overfits known cases, uses circular graders or misses harmful edge cases.</t>
  </si>
  <si>
    <t>Holdout/adversarial/regression cases, independent graders, reviewer sampling and refresh.</t>
  </si>
  <si>
    <t>Blocking for high-impact packages.</t>
  </si>
  <si>
    <t>S1011-R-021</t>
  </si>
  <si>
    <t>Canary targeting exposes inappropriate employees/tasks or includes PII/protected attributes in flag context.</t>
  </si>
  <si>
    <t>Privacy/Fairness/Deployment</t>
  </si>
  <si>
    <t>PII-minimised OpenFeature context, cohort review and category-specific restrictions.</t>
  </si>
  <si>
    <t>DPO/Platform/Product</t>
  </si>
  <si>
    <t>S1011-R-022</t>
  </si>
  <si>
    <t>Canary success metrics hide a critical safety/fairness failure behind aggregate improvement.</t>
  </si>
  <si>
    <t>Evaluation/Governance</t>
  </si>
  <si>
    <t>Critical metric floors, disaggregated approved analysis and automatic pause.</t>
  </si>
  <si>
    <t>AI Governance/DPO</t>
  </si>
  <si>
    <t>S1011-R-023</t>
  </si>
  <si>
    <t>Rollback fails or runtime keeps stale/cached harmful package.</t>
  </si>
  <si>
    <t>Reliability/Systemic</t>
  </si>
  <si>
    <t>Verified rollback target, cache revocation, provider-failure fallback and drills.</t>
  </si>
  <si>
    <t>S1011-R-024</t>
  </si>
  <si>
    <t>Rollback stops future use but prior harmful findings/interventions remain unreviewed.</t>
  </si>
  <si>
    <t>Employment/Remediation</t>
  </si>
  <si>
    <t>Usage lineage, affected-output analysis and employee/case correction workflow.</t>
  </si>
  <si>
    <t>S1011-R-025</t>
  </si>
  <si>
    <t>External research is stale, conflicting, misapplied or treated as direct production instruction.</t>
  </si>
  <si>
    <t>Research/Quality</t>
  </si>
  <si>
    <t>Official-source preference, retrieval/version date, conflict review, expiry and research-to-proposal boundary.</t>
  </si>
  <si>
    <t>S1011-R-026</t>
  </si>
  <si>
    <t>Skill Forge feedback or observation metrics are used to rank employees or teams.</t>
  </si>
  <si>
    <t>Misuse/Trust</t>
  </si>
  <si>
    <t>Purpose restriction, aggregation, metric deny-list and report access controls.</t>
  </si>
  <si>
    <t>S1011-R-027</t>
  </si>
  <si>
    <t>Skill packages proliferate without ownership, deprecation, compatibility or discoverability.</t>
  </si>
  <si>
    <t>Architecture/Operations</t>
  </si>
  <si>
    <t>Registry ownership, lifecycle, dependency graph, expiry and architecture review.</t>
  </si>
  <si>
    <t>Architecture/Skill Forge</t>
  </si>
  <si>
    <t>S1011-R-028</t>
  </si>
  <si>
    <t>Evaluation or sandbox uses real secrets/personal data or allows host/network escape.</t>
  </si>
  <si>
    <t>Synthetic/de-identified data, default-deny sandbox, secret scanning and red team.</t>
  </si>
  <si>
    <t>CISO/DPO/Evaluation</t>
  </si>
  <si>
    <t>S1011-R-029</t>
  </si>
  <si>
    <t>Progressive-delivery tooling duplicates HumanOS control plane and creates inconsistent truth.</t>
  </si>
  <si>
    <t>Platform capability assessment, OpenFeature abstraction and one authoritative registry/deployment state.</t>
  </si>
  <si>
    <t>S1011-R-030</t>
  </si>
  <si>
    <t>Publication exports proprietary/confidential material or creates unsupported public maintenance burden.</t>
  </si>
  <si>
    <t>Legal/Commercial/Security</t>
  </si>
  <si>
    <t>Explicit publication class, legal/security/privacy review, clean-room/attribution and owner/support decision.</t>
  </si>
  <si>
    <t>Legal/CISO/Product</t>
  </si>
  <si>
    <t>Stage 10–11 — Architecture and Product Decisions</t>
  </si>
  <si>
    <t>Combined decisions for HumanOS experiences, accessibility, evidence access, Skill Forge packaging, supply-chain assurance, feature flags, progressive delivery and research governance.</t>
  </si>
  <si>
    <t>S1011-ADR-001</t>
  </si>
  <si>
    <t>Reuse HumanOS frontend and design system</t>
  </si>
  <si>
    <t>A parallel UI framework would fragment identity, policy, accessibility and operations.</t>
  </si>
  <si>
    <t>Reuse current HumanOS frontend/design-system standards; extend components only where gaps exist.</t>
  </si>
  <si>
    <t>New standalone React/Electron/web stack.</t>
  </si>
  <si>
    <t>Consistency, lower delivery risk and shared accessibility.</t>
  </si>
  <si>
    <t>Existing components may need substantial extension.</t>
  </si>
  <si>
    <t>Platform inventory and gap review.</t>
  </si>
  <si>
    <t>CTO/Experience Architect</t>
  </si>
  <si>
    <t>HumanOS constraint</t>
  </si>
  <si>
    <t>S1011-ADR-002</t>
  </si>
  <si>
    <t>Audience-specific BFFs and read models</t>
  </si>
  <si>
    <t>Employee, manager, reviewer and governance audiences require different scopes and content.</t>
  </si>
  <si>
    <t>Use policy-filtered audience BFFs/read models derived from reviewed domain state.</t>
  </si>
  <si>
    <t>One universal reporting API; frontend joins raw domains.</t>
  </si>
  <si>
    <t>Security, performance and clarity.</t>
  </si>
  <si>
    <t>More projectors/contracts.</t>
  </si>
  <si>
    <t>Access and stale-state tests.</t>
  </si>
  <si>
    <t>S1011-ADR-003</t>
  </si>
  <si>
    <t>Employee self-access is primary</t>
  </si>
  <si>
    <t>Evidence and assessments can be wrong and materially affect employees.</t>
  </si>
  <si>
    <t>Employee workspace exposes material evidence, lineage, confidence, corrections and access history.</t>
  </si>
  <si>
    <t>Manager-only evidence view.</t>
  </si>
  <si>
    <t>Trust, fairness and data quality.</t>
  </si>
  <si>
    <t>Operational correction workload.</t>
  </si>
  <si>
    <t>Employee journey tests.</t>
  </si>
  <si>
    <t>S1011-ADR-004</t>
  </si>
  <si>
    <t>Manager console is exception-led and summary-first</t>
  </si>
  <si>
    <t>Live activity walls and raw feeds create surveillance and misuse risk.</t>
  </si>
  <si>
    <t>Managers see outcomes, blockers, quality, reviews and development summaries; raw access requires grant.</t>
  </si>
  <si>
    <t>Live screens/full activity feed.</t>
  </si>
  <si>
    <t>Purpose limitation and better management action.</t>
  </si>
  <si>
    <t>Less immediate curiosity access.</t>
  </si>
  <si>
    <t>No-live-view/access tests.</t>
  </si>
  <si>
    <t>Stage 0/ICO</t>
  </si>
  <si>
    <t>S1011-ADR-005</t>
  </si>
  <si>
    <t>WCAG 2.2 AA target with APG patterns</t>
  </si>
  <si>
    <t>Primary employee/review workflows must be usable by disabled users.</t>
  </si>
  <si>
    <t>Target WCAG 2.2 AA; use semantic HTML/APG patterns plus manual assistive-technology and disabled-user tests.</t>
  </si>
  <si>
    <t>Automated accessibility scan only.</t>
  </si>
  <si>
    <t>Inclusive and auditable experience.</t>
  </si>
  <si>
    <t>Testing effort and remediation.</t>
  </si>
  <si>
    <t>Journey/accessibility evidence.</t>
  </si>
  <si>
    <t>S1011-ADR-006</t>
  </si>
  <si>
    <t>Professional private capability character</t>
  </si>
  <si>
    <t>Game-like progression can motivate but public/childish mechanics can manipulate or stigmatise.</t>
  </si>
  <si>
    <t>Use private professional skill tree, evidence/confidence/freshness and no public leaderboard/streak pressure.</t>
  </si>
  <si>
    <t>Traditional HR table only; public gamification.</t>
  </si>
  <si>
    <t>Engagement with guardrails.</t>
  </si>
  <si>
    <t>Design complexity.</t>
  </si>
  <si>
    <t>Employee research.</t>
  </si>
  <si>
    <t>Stage 8 vision</t>
  </si>
  <si>
    <t>S1011-ADR-007</t>
  </si>
  <si>
    <t>Raw evidence only through scoped grants</t>
  </si>
  <si>
    <t>Raw screenshots/text are highly sensitive.</t>
  </si>
  <si>
    <t>All raw views use purpose/task/time-scoped grants, watermarking and audit.</t>
  </si>
  <si>
    <t>Direct role-based raw access.</t>
  </si>
  <si>
    <t>Least privilege and accountability.</t>
  </si>
  <si>
    <t>Workflow overhead.</t>
  </si>
  <si>
    <t>Grant/view/export tests.</t>
  </si>
  <si>
    <t>Stage 4 controls</t>
  </si>
  <si>
    <t>S1011-ADR-008</t>
  </si>
  <si>
    <t>Observations and production packages are separate</t>
  </si>
  <si>
    <t>User feedback or failures are not reliable production instructions.</t>
  </si>
  <si>
    <t>Store source observations separately; proposal, package, evaluation, approval and deployment are explicit stages.</t>
  </si>
  <si>
    <t>Mutate active skill from observation.</t>
  </si>
  <si>
    <t>Slower change cycle.</t>
  </si>
  <si>
    <t>Lifecycle tests.</t>
  </si>
  <si>
    <t>S1011-ADR-009</t>
  </si>
  <si>
    <t>Git source plus signed OCI package</t>
  </si>
  <si>
    <t>Skills need human-reviewable source and immutable distributable artifacts.</t>
  </si>
  <si>
    <t>Use protected Git source and OCI-compatible immutable package/object store by digest.</t>
  </si>
  <si>
    <t>Database-only blob; Git-only runtime load.</t>
  </si>
  <si>
    <t>Reviewability, portability and integrity.</t>
  </si>
  <si>
    <t>Additional packaging pipeline.</t>
  </si>
  <si>
    <t>Package build/resolution tests.</t>
  </si>
  <si>
    <t>OCI 1.1</t>
  </si>
  <si>
    <t>S1011-ADR-010</t>
  </si>
  <si>
    <t>SLSA provenance and Sigstore verification</t>
  </si>
  <si>
    <t>Runtime must know package source, builder and signer.</t>
  </si>
  <si>
    <t>Attach SLSA provenance and Sigstore/Cosign or approved equivalent signatures/attestations.</t>
  </si>
  <si>
    <t>Checksum only; private unsigned registry.</t>
  </si>
  <si>
    <t>Supply-chain assurance and incident response.</t>
  </si>
  <si>
    <t>PKI/OIDC/build governance effort.</t>
  </si>
  <si>
    <t>Signer/builder compromise drills.</t>
  </si>
  <si>
    <t>S1011-ADR-011</t>
  </si>
  <si>
    <t>SPDX and CycloneDX BOM support</t>
  </si>
  <si>
    <t>Packages may include software, models, datasets, services and licences.</t>
  </si>
  <si>
    <t>Generate SPDX 3.0 and/or CycloneDX 1.7 BOM according to package needs.</t>
  </si>
  <si>
    <t>Ad-hoc dependency list.</t>
  </si>
  <si>
    <t>Interoperable licence/security metadata.</t>
  </si>
  <si>
    <t>Multiple formats/mapping.</t>
  </si>
  <si>
    <t>BOM validation and policy tests.</t>
  </si>
  <si>
    <t>Supply Chain/Legal</t>
  </si>
  <si>
    <t>S1011-ADR-012</t>
  </si>
  <si>
    <t>OpenFeature-compatible flag abstraction</t>
  </si>
  <si>
    <t>Canary targeting and safe defaults should not lock Skill Forge to one flag vendor.</t>
  </si>
  <si>
    <t>Use OpenFeature abstraction over existing HumanOS provider; minimise PII in evaluation context.</t>
  </si>
  <si>
    <t>Direct vendor SDK everywhere; new custom flag engine.</t>
  </si>
  <si>
    <t>Portability and governance.</t>
  </si>
  <si>
    <t>Provider feature mismatch.</t>
  </si>
  <si>
    <t>Provider outage/context tests.</t>
  </si>
  <si>
    <t>Platform Architect/DPO</t>
  </si>
  <si>
    <t>S1011-ADR-013</t>
  </si>
  <si>
    <t>Progressive delivery reuses current platform</t>
  </si>
  <si>
    <t>Multiple rollout control planes create operational ambiguity.</t>
  </si>
  <si>
    <t>Use existing Kubernetes/GitOps capabilities; adopt Argo Rollouts or Flagger only after documented gaps.</t>
  </si>
  <si>
    <t>Mandate new rollout tool immediately.</t>
  </si>
  <si>
    <t>Lower complexity.</t>
  </si>
  <si>
    <t>Existing platform may need extensions.</t>
  </si>
  <si>
    <t>Platform capability assessment.</t>
  </si>
  <si>
    <t>SRE/Architecture</t>
  </si>
  <si>
    <t>Argo/Flagger references</t>
  </si>
  <si>
    <t>S1011-ADR-014</t>
  </si>
  <si>
    <t>No automatic high-impact promotion</t>
  </si>
  <si>
    <t>Metrics can miss rare critical harm.</t>
  </si>
  <si>
    <t>High-impact packages require human canary/promotion decision even after thresholds pass.</t>
  </si>
  <si>
    <t>Fully automatic promotion.</t>
  </si>
  <si>
    <t>Accountability and safety.</t>
  </si>
  <si>
    <t>Slower rollout.</t>
  </si>
  <si>
    <t>Approval workflow test.</t>
  </si>
  <si>
    <t>Canary model</t>
  </si>
  <si>
    <t>S1011-ADR-015</t>
  </si>
  <si>
    <t>Official/primary sources first</t>
  </si>
  <si>
    <t>Technical/regulatory/product behaviour changes and secondary summaries can be wrong.</t>
  </si>
  <si>
    <t>Source registry prefers official/primary sources and records retrieval/version/jurisdiction/conflicts.</t>
  </si>
  <si>
    <t>Unstructured web summaries.</t>
  </si>
  <si>
    <t>Trustworthy research lineage.</t>
  </si>
  <si>
    <t>Research effort.</t>
  </si>
  <si>
    <t>Source audit.</t>
  </si>
  <si>
    <t>Web research policy</t>
  </si>
  <si>
    <t>S1011-ADR-016</t>
  </si>
  <si>
    <t>Stable package fallback</t>
  </si>
  <si>
    <t>Flag/provider/registry/network failure must not broaden exposure or break critical workflow.</t>
  </si>
  <si>
    <t>Resolver falls back to verified stable/default package and emits health/audit event.</t>
  </si>
  <si>
    <t>Fail open to newest/cached candidate.</t>
  </si>
  <si>
    <t>Reliability and safety.</t>
  </si>
  <si>
    <t>May temporarily lose new feature.</t>
  </si>
  <si>
    <t>Outage/rollback test.</t>
  </si>
  <si>
    <t>OpenFeature safe defaults</t>
  </si>
  <si>
    <t>S1011-ADR-017</t>
  </si>
  <si>
    <t>Affected-output remediation after rollback</t>
  </si>
  <si>
    <t>Rollback stops future use but does not correct past findings/interventions.</t>
  </si>
  <si>
    <t>Usage lineage triggers review/correction of material affected outputs and employee notification where appropriate.</t>
  </si>
  <si>
    <t>Rollback only.</t>
  </si>
  <si>
    <t>Addresses prior harm and trust.</t>
  </si>
  <si>
    <t>Operational review effort.</t>
  </si>
  <si>
    <t>Invalid-package scenario test.</t>
  </si>
  <si>
    <t>S1011-ADR-018</t>
  </si>
  <si>
    <t>Skill Forge metrics evaluate package/system</t>
  </si>
  <si>
    <t>Observation, feedback and canary metrics can be misused as employee performance data.</t>
  </si>
  <si>
    <t>Metrics are package/system quality with aggregate safeguards and explicit deny-list.</t>
  </si>
  <si>
    <t>Employee/team leaderboard.</t>
  </si>
  <si>
    <t>Valid evaluation and trust.</t>
  </si>
  <si>
    <t>Governance enforcement required.</t>
  </si>
  <si>
    <t>Report/schema tests.</t>
  </si>
  <si>
    <t>Stage 10 — Employee, Manager, Reviewer and Governance Experience Gate</t>
  </si>
  <si>
    <t>Readiness criteria for trustworthy, accessible and audience-scoped HumanOS experiences.</t>
  </si>
  <si>
    <t>S10-G-001</t>
  </si>
  <si>
    <t>Experience architecture</t>
  </si>
  <si>
    <t>Audience-specific experience shell, BFFs/read models, privacy, notification, feature and degraded-state boundaries are defined.</t>
  </si>
  <si>
    <t>No secure/audience-specific architecture.</t>
  </si>
  <si>
    <t>CTO/Architecture/Product</t>
  </si>
  <si>
    <t>Stage 10 readiness</t>
  </si>
  <si>
    <t>S10-G-002</t>
  </si>
  <si>
    <t>Employee workspace</t>
  </si>
  <si>
    <t>Tasks, monitoring status, evidence, capability, coaching, learning, reviews and privacy are specified.</t>
  </si>
  <si>
    <t>Employee cannot inspect/control/challenge material data.</t>
  </si>
  <si>
    <t>S10-G-003</t>
  </si>
  <si>
    <t>Manager view is exception-led, summary-first and excludes live/raw/private surveillance by default.</t>
  </si>
  <si>
    <t>Live surveillance or prohibited activity score exists.</t>
  </si>
  <si>
    <t>S10-G-004</t>
  </si>
  <si>
    <t>Reviewer/governance</t>
  </si>
  <si>
    <t>Finding package, employee response, reviewer independence, evidence grants, audit, retention and kill switch are specified.</t>
  </si>
  <si>
    <t>Meaningful review/access governance not operational.</t>
  </si>
  <si>
    <t>DPO/HR/CISO</t>
  </si>
  <si>
    <t>S10-G-005</t>
  </si>
  <si>
    <t>Semantic-first timeline, gaps, corrections, versions, provenance and raw-evidence grant flow are defined.</t>
  </si>
  <si>
    <t>Missing evidence appears complete or raw content is default.</t>
  </si>
  <si>
    <t>Evidence/Product/DPO</t>
  </si>
  <si>
    <t>S10-G-006</t>
  </si>
  <si>
    <t>Capability experience</t>
  </si>
  <si>
    <t>Private professional skill tree, confidence, freshness, claims and role path are defined without ranking.</t>
  </si>
  <si>
    <t>Public leaderboard or permanent/opaque label.</t>
  </si>
  <si>
    <t>S10-G-007</t>
  </si>
  <si>
    <t>Coaching/learning experience</t>
  </si>
  <si>
    <t>Private coaching, preferences, learning, practice, mentor and feedback boundaries are defined.</t>
  </si>
  <si>
    <t>Private content exposed or employee controls absent.</t>
  </si>
  <si>
    <t>Product/L&amp;D/DPO</t>
  </si>
  <si>
    <t>S10-G-008</t>
  </si>
  <si>
    <t>Privacy/access UX</t>
  </si>
  <si>
    <t>Monitoring, sensors, exclusions, policy, access history, retention, correction, export and support are defined.</t>
  </si>
  <si>
    <t>Opaque monitoring or hidden evidence access.</t>
  </si>
  <si>
    <t>S10-G-009</t>
  </si>
  <si>
    <t>Access grants</t>
  </si>
  <si>
    <t>Raw evidence requires purpose/task/class/time-scoped grant, watermarking and audit.</t>
  </si>
  <si>
    <t>Timeline/Privacy/Reviewer designs</t>
  </si>
  <si>
    <t>Direct broad raw access.</t>
  </si>
  <si>
    <t>S10-G-010</t>
  </si>
  <si>
    <t>Read models/APIs</t>
  </si>
  <si>
    <t>Audience read models, freshness, access, prohibited content and BFF/API contracts are specified.</t>
  </si>
  <si>
    <t>Reporting Read Models / APIs</t>
  </si>
  <si>
    <t>Frontend consumes unrestricted raw domains.</t>
  </si>
  <si>
    <t>S10-G-011</t>
  </si>
  <si>
    <t>Notifications/search/export</t>
  </si>
  <si>
    <t>Secure notification, scoped search and watermarked export behaviour are defined.</t>
  </si>
  <si>
    <t>Notification Model / Read Models / APIs</t>
  </si>
  <si>
    <t>Sensitive previews or unscoped search/export.</t>
  </si>
  <si>
    <t>Product/CISO/DPO</t>
  </si>
  <si>
    <t>S10-G-012</t>
  </si>
  <si>
    <t>WCAG 2.2 AA target, APG patterns, manual AT testing and disabled-user journeys are defined.</t>
  </si>
  <si>
    <t>Experience Architecture / Journeys / Backlog</t>
  </si>
  <si>
    <t>Primary journey inaccessible or conformance assumed from automation.</t>
  </si>
  <si>
    <t>S10-G-013</t>
  </si>
  <si>
    <t>Localisation/degraded state</t>
  </si>
  <si>
    <t>Jurisdiction content, time zones, partial data, outages and safe fallback are specified.</t>
  </si>
  <si>
    <t>Architecture / Journeys</t>
  </si>
  <si>
    <t>Stale/missing state appears as negative employee outcome.</t>
  </si>
  <si>
    <t>Product/Legal/SRE</t>
  </si>
  <si>
    <t>S10-G-014</t>
  </si>
  <si>
    <t>Security/privacy testing</t>
  </si>
  <si>
    <t>BFF, tenant, grant, cache, log, export, notification and raw/private-data tests are planned.</t>
  </si>
  <si>
    <t>Stage 10 Backlog / Risks</t>
  </si>
  <si>
    <t>Unauthorised or leaked raw/private data possible.</t>
  </si>
  <si>
    <t>Application Security/DPO</t>
  </si>
  <si>
    <t>S10-G-015</t>
  </si>
  <si>
    <t>User research/journeys</t>
  </si>
  <si>
    <t>Employee, manager, reviewer, DPO, accessibility and degraded-state journeys have measurable acceptance criteria.</t>
  </si>
  <si>
    <t>Core experience not tested with representative users.</t>
  </si>
  <si>
    <t>User Research/QA</t>
  </si>
  <si>
    <t>S10-G-016</t>
  </si>
  <si>
    <t>Stage 10 backlog has owners, dependencies, effort, deliverables, tests and privacy impact.</t>
  </si>
  <si>
    <t>No executable delivery plan.</t>
  </si>
  <si>
    <t>S10-G-017</t>
  </si>
  <si>
    <t>Current frontend/design system, identity, policy, workflow, audit, notification, search and feature services are reused.</t>
  </si>
  <si>
    <t>Architecture/ADRs/Backlog</t>
  </si>
  <si>
    <t>Duplicated platform/control-plane services.</t>
  </si>
  <si>
    <t>S10-G-018</t>
  </si>
  <si>
    <t>CTO, Product, HR, DPO, CISO, Accessibility, Employee Experience and Architecture record Stage 10 gate decision.</t>
  </si>
  <si>
    <t>Stage 11 — Skill Forge and Governed Self-Improvement Gate</t>
  </si>
  <si>
    <t>Readiness criteria for source-backed, evaluated, signed, reviewed, canaried and reversible HumanOS skill packages.</t>
  </si>
  <si>
    <t>S11-G-001</t>
  </si>
  <si>
    <t>Observation, proposal, registry, source/package store, eval, review, signing, resolver, canary, monitoring and rollback boundaries are defined.</t>
  </si>
  <si>
    <t>No governed end-to-end Skill Forge architecture.</t>
  </si>
  <si>
    <t>CTO/Architecture/AI Platform</t>
  </si>
  <si>
    <t>Stage 11 readiness</t>
  </si>
  <si>
    <t>S11-G-002</t>
  </si>
  <si>
    <t>Observation model</t>
  </si>
  <si>
    <t>Source facts, inference, proposed category, scope, confidentiality, recurrence and triage are specified.</t>
  </si>
  <si>
    <t>Observation becomes untraceable production instruction.</t>
  </si>
  <si>
    <t>Product/DPO/Data</t>
  </si>
  <si>
    <t>S11-G-003</t>
  </si>
  <si>
    <t>Purpose, inputs/outputs, tools, data, sources, licence, BOM, evals, reviews, signatures, canary, monitoring and rollback are specified.</t>
  </si>
  <si>
    <t>Package lacks enforceable contract/lineage.</t>
  </si>
  <si>
    <t>Architecture/CISO/AI Platform</t>
  </si>
  <si>
    <t>S11-G-004</t>
  </si>
  <si>
    <t>Lifecycle</t>
  </si>
  <si>
    <t>Observation-to-active lifecycle includes evaluation, review, canary, pause, rollback, deprecation and expiry.</t>
  </si>
  <si>
    <t>Package can self-activate or bypass approval.</t>
  </si>
  <si>
    <t>S11-G-005</t>
  </si>
  <si>
    <t>Proposal/evaluation</t>
  </si>
  <si>
    <t>Positive, negative, adversarial, privacy, fairness, grounding, compatibility, cost and rollback evaluations are defined.</t>
  </si>
  <si>
    <t>High-impact package lacks qualifying eval evidence.</t>
  </si>
  <si>
    <t>S11-G-006</t>
  </si>
  <si>
    <t>Security/confidentiality</t>
  </si>
  <si>
    <t>Tenant isolation, default-deny tools, sandbox, secret/data egress, publication, logging and incident controls are defined.</t>
  </si>
  <si>
    <t>Malicious/overprivileged/confidential package possible.</t>
  </si>
  <si>
    <t>S11-G-007</t>
  </si>
  <si>
    <t>Source/licence governance</t>
  </si>
  <si>
    <t>Official-source preference, current verification, conflicts, licence, attribution, expiry and research boundary are defined.</t>
  </si>
  <si>
    <t>Stale/unauthorised source drives production.</t>
  </si>
  <si>
    <t>S11-G-008</t>
  </si>
  <si>
    <t>Supply-chain assurance</t>
  </si>
  <si>
    <t>Protected source, immutable package digest, BOM, SLSA provenance and signature verification are defined.</t>
  </si>
  <si>
    <t>Architecture/Package Contract/Security</t>
  </si>
  <si>
    <t>Unsigned/untrusted package can load.</t>
  </si>
  <si>
    <t>S11-G-009</t>
  </si>
  <si>
    <t>Domain, evaluation, security, privacy, legal/licence and deployment reviews are impact-based and auditable.</t>
  </si>
  <si>
    <t>Architecture/Evaluation/Backlog</t>
  </si>
  <si>
    <t>Package self-approval or missing reviewer.</t>
  </si>
  <si>
    <t>S11-G-010</t>
  </si>
  <si>
    <t>Canary/rollback</t>
  </si>
  <si>
    <t>Cohort, metrics, safe context, automatic pause, human promotion, rollback and affected-output review are defined.</t>
  </si>
  <si>
    <t>Unsafe broad rollout or rollback without remediation.</t>
  </si>
  <si>
    <t>SRE/Product/DPO/AI Governance</t>
  </si>
  <si>
    <t>S11-G-011</t>
  </si>
  <si>
    <t>Runtime resolver</t>
  </si>
  <si>
    <t>Runtime verifies lifecycle, signature, digest, policy, scope, expiry and stable fallback.</t>
  </si>
  <si>
    <t>Package Contract/Architecture/ADRs</t>
  </si>
  <si>
    <t>Unapproved/stale package resolves or failure broadens access.</t>
  </si>
  <si>
    <t>Platform/CISO</t>
  </si>
  <si>
    <t>S11-G-012</t>
  </si>
  <si>
    <t>Monitoring/impact remediation</t>
  </si>
  <si>
    <t>Version-level safety, quality, fairness, experience, cost, drift and affected-output correction are defined.</t>
  </si>
  <si>
    <t>Canary/Risks/Architecture</t>
  </si>
  <si>
    <t>Bad version's prior outputs remain unreviewed.</t>
  </si>
  <si>
    <t>S11-G-013</t>
  </si>
  <si>
    <t>Tenant/publication boundary</t>
  </si>
  <si>
    <t>Tenant overlays, generalisation, publication classes, clean-room and external export reviews are defined.</t>
  </si>
  <si>
    <t>Architecture/Security/Research</t>
  </si>
  <si>
    <t>Confidential tenant/employee data enters global/public package.</t>
  </si>
  <si>
    <t>S11-G-014</t>
  </si>
  <si>
    <t>Observation, proposal, package, eval, review, source, canary, rollback and lineage APIs/events are specified.</t>
  </si>
  <si>
    <t>No implementable lifecycle contract.</t>
  </si>
  <si>
    <t>S11-G-015</t>
  </si>
  <si>
    <t>Stage 11 backlog has owners, dependencies, effort, deliverables, tests and security/privacy impact.</t>
  </si>
  <si>
    <t>S11-G-016</t>
  </si>
  <si>
    <t>Representative package categories can complete source→eval→review→sign→canary→promote/rollback→audit.</t>
  </si>
  <si>
    <t>Stage 11 Backlog/Evaluation/Canary</t>
  </si>
  <si>
    <t>Lifecycle not validated end to end.</t>
  </si>
  <si>
    <t>QA/AI Governance</t>
  </si>
  <si>
    <t>S11-G-017</t>
  </si>
  <si>
    <t>Existing Git, object/OCI, workflow, policy, audit, feature flag, deployment and Model Gateway services are reused where suitable.</t>
  </si>
  <si>
    <t>Duplicate/inconsistent platform control planes.</t>
  </si>
  <si>
    <t>Enterprise/Platform Architect</t>
  </si>
  <si>
    <t>S11-G-018</t>
  </si>
  <si>
    <t>CTO, AI Platform, Architecture, CISO, DPO, Legal, Domain, Evaluation, SRE and Product record Stage 11 gate decision.</t>
  </si>
  <si>
    <t>Stage 10–11 — Source Register</t>
  </si>
  <si>
    <t>Primary official standards, regulator guidance, product documentation and supply-chain/progressive-delivery references used for Stage 10 experiences and Stage 11 Skill Forge.</t>
  </si>
  <si>
    <t>S1011-SRC-001</t>
  </si>
  <si>
    <t>W3C — Web Content Accessibility Guidelines 2.2</t>
  </si>
  <si>
    <t>Current WCAG 2.2 success criteria and conformance model.</t>
  </si>
  <si>
    <t>S1011-SRC-002</t>
  </si>
  <si>
    <t>W3C WAI — ARIA Authoring Practices Guide</t>
  </si>
  <si>
    <t>Accessible interaction patterns, names/roles/states, keyboard and focus practices.</t>
  </si>
  <si>
    <t>Use semantic HTML first; APG patterns where needed.</t>
  </si>
  <si>
    <t>S1011-SRC-003</t>
  </si>
  <si>
    <t>GOV.UK Design System — Accessibility</t>
  </si>
  <si>
    <t>Public-service design guidance</t>
  </si>
  <si>
    <t>Accessible component testing and service-level accessibility responsibility.</t>
  </si>
  <si>
    <t>https://design-system.service.gov.uk/accessibility/</t>
  </si>
  <si>
    <t>Reference for accessible design-system governance.</t>
  </si>
  <si>
    <t>S1011-SRC-004</t>
  </si>
  <si>
    <t>GOV.UK Design System — Notification banner</t>
  </si>
  <si>
    <t>UI pattern</t>
  </si>
  <si>
    <t>Accessible success/important notification presentation.</t>
  </si>
  <si>
    <t>https://design-system.service.gov.uk/components/notification-banner/</t>
  </si>
  <si>
    <t>Notification/status UX reference.</t>
  </si>
  <si>
    <t>S1011-SRC-005</t>
  </si>
  <si>
    <t>GOV.UK Design System — Check answers</t>
  </si>
  <si>
    <t>Review and confirmation before submitting consequential information.</t>
  </si>
  <si>
    <t>https://design-system.service.gov.uk/patterns/check-answers/</t>
  </si>
  <si>
    <t>Used for corrections, disputes, grants and exports.</t>
  </si>
  <si>
    <t>S1011-SRC-006</t>
  </si>
  <si>
    <t>Justification, worker information and covert-monitoring limitations.</t>
  </si>
  <si>
    <t>Stage 10 monitoring/privacy experience.</t>
  </si>
  <si>
    <t>S1011-SRC-007</t>
  </si>
  <si>
    <t>Transparency, necessity, proportionality, accuracy, challenge and homeworking risk.</t>
  </si>
  <si>
    <t>Employee/manager access and privacy boundaries.</t>
  </si>
  <si>
    <t>S1011-SRC-008</t>
  </si>
  <si>
    <t>Meaningful reviewer competence, authority and independence.</t>
  </si>
  <si>
    <t>Reviewer/governance experience and Skill Forge decisions.</t>
  </si>
  <si>
    <t>S1011-SRC-009</t>
  </si>
  <si>
    <t>EU AI Act Article 26</t>
  </si>
  <si>
    <t>Regulatory reference</t>
  </si>
  <si>
    <t>Deployer obligations, human oversight, monitoring and worker information for high-risk systems.</t>
  </si>
  <si>
    <t>https://ai-act-service-desk.ec.europa.eu/en/ai-act/article-26</t>
  </si>
  <si>
    <t>Future EU deployment/reference.</t>
  </si>
  <si>
    <t>S1011-SRC-010</t>
  </si>
  <si>
    <t>EU AI Act Article 5</t>
  </si>
  <si>
    <t>Prohibited manipulative, social-scoring and certain emotion-inference practices.</t>
  </si>
  <si>
    <t>https://ai-act-service-desk.ec.europa.eu/en/ai-act/article-5</t>
  </si>
  <si>
    <t>Prohibited UX/model behaviour reference.</t>
  </si>
  <si>
    <t>S1011-SRC-011</t>
  </si>
  <si>
    <t>OpenAI Developers — Evals</t>
  </si>
  <si>
    <t>Official product documentation</t>
  </si>
  <si>
    <t>Programmatic evaluation resources and current OpenAI evaluation tooling.</t>
  </si>
  <si>
    <t>https://platform.openai.com/docs/api-reference/evals</t>
  </si>
  <si>
    <t>Skill Forge evaluation integration reference.</t>
  </si>
  <si>
    <t>S1011-SRC-012</t>
  </si>
  <si>
    <t>OpenAI API — Data controls and usage policies</t>
  </si>
  <si>
    <t>Endpoint data handling and storage/training controls.</t>
  </si>
  <si>
    <t>https://platform.openai.com/docs/models/default-usage-policies-by-endpoint</t>
  </si>
  <si>
    <t>Model/provider privacy review.</t>
  </si>
  <si>
    <t>S1011-SRC-013</t>
  </si>
  <si>
    <t>GitHub Copilot — About Agent Skills</t>
  </si>
  <si>
    <t>Agent Skills as reusable instructions, scripts and resources.</t>
  </si>
  <si>
    <t>Skill package/category reference.</t>
  </si>
  <si>
    <t>S1011-SRC-014</t>
  </si>
  <si>
    <t>GitHub Copilot SDK — Custom Skills</t>
  </si>
  <si>
    <t>Loading and using custom skills with agents.</t>
  </si>
  <si>
    <t>https://docs.github.com/en/copilot/how-tos/copilot-sdk/features/skills</t>
  </si>
  <si>
    <t>Adapter/skill interoperability reference.</t>
  </si>
  <si>
    <t>S1011-SRC-015</t>
  </si>
  <si>
    <t>Claude Code — Skills</t>
  </si>
  <si>
    <t>Directory-based skills, instructions and supporting resources.</t>
  </si>
  <si>
    <t>https://code.claude.com/docs/en/skills</t>
  </si>
  <si>
    <t>Skill source/package design reference.</t>
  </si>
  <si>
    <t>S1011-SRC-016</t>
  </si>
  <si>
    <t>Claude Code — Plugins</t>
  </si>
  <si>
    <t>Plugin packaging and distribution of skills/hooks/agents.</t>
  </si>
  <si>
    <t>https://code.claude.com/docs/en/plugins</t>
  </si>
  <si>
    <t>Skill/plugin distribution reference.</t>
  </si>
  <si>
    <t>S1011-SRC-017</t>
  </si>
  <si>
    <t>SLSA v1.2 Specification</t>
  </si>
  <si>
    <t>Current SLSA specification and provenance model.</t>
  </si>
  <si>
    <t>Build/source provenance.</t>
  </si>
  <si>
    <t>S1011-SRC-018</t>
  </si>
  <si>
    <t>Sigstore Documentation</t>
  </si>
  <si>
    <t>Keyless/identity-based signing and verification with Cosign.</t>
  </si>
  <si>
    <t>Package signing and verification.</t>
  </si>
  <si>
    <t>S1011-SRC-019</t>
  </si>
  <si>
    <t>Sigstore Cosign — Verify</t>
  </si>
  <si>
    <t>Supply-chain verification</t>
  </si>
  <si>
    <t>Verification of signatures, identities and artifacts.</t>
  </si>
  <si>
    <t>https://docs.sigstore.dev/cosign/verifying/verify/</t>
  </si>
  <si>
    <t>Runtime/package verification.</t>
  </si>
  <si>
    <t>S1011-SRC-020</t>
  </si>
  <si>
    <t>SPDX Specifications</t>
  </si>
  <si>
    <t>Current SPDX 3.0 specification family.</t>
  </si>
  <si>
    <t>Dependency, licence and provenance metadata.</t>
  </si>
  <si>
    <t>S1011-SRC-021</t>
  </si>
  <si>
    <t>CycloneDX Specification Overview</t>
  </si>
  <si>
    <t>CycloneDX 1.7 model for software, services, ML and related BOM use cases.</t>
  </si>
  <si>
    <t>Package BOM and supply-chain metadata.</t>
  </si>
  <si>
    <t>S1011-SRC-022</t>
  </si>
  <si>
    <t>OCI — Image and Distribution Specifications 1.1</t>
  </si>
  <si>
    <t>OCI 1.1 support for artifact types, referrers and distribution.</t>
  </si>
  <si>
    <t>Signed immutable skill package storage.</t>
  </si>
  <si>
    <t>S1011-SRC-023</t>
  </si>
  <si>
    <t>OpenFeature — Evaluation Context</t>
  </si>
  <si>
    <t>Feature-flag standard</t>
  </si>
  <si>
    <t>Standard evaluation context and privacy caution for targeting attributes.</t>
  </si>
  <si>
    <t>PII-minimised canary targeting.</t>
  </si>
  <si>
    <t>S1011-SRC-024</t>
  </si>
  <si>
    <t>OpenFeature — Flag Evaluation</t>
  </si>
  <si>
    <t>Provider-neutral evaluation and default-value behaviour.</t>
  </si>
  <si>
    <t>https://openfeature.dev/specification/sections/flag-evaluation/</t>
  </si>
  <si>
    <t>Safe stable/default resolver behaviour.</t>
  </si>
  <si>
    <t>S1011-SRC-025</t>
  </si>
  <si>
    <t>Argo Rollouts — Overview</t>
  </si>
  <si>
    <t>Progressive-delivery reference</t>
  </si>
  <si>
    <t>Canary/blue-green rollout, analysis, pause and promotion patterns.</t>
  </si>
  <si>
    <t>Optional platform reference after capability assessment.</t>
  </si>
  <si>
    <t>S1011-SRC-026</t>
  </si>
  <si>
    <t>Flagger — Progressive Delivery</t>
  </si>
  <si>
    <t>Metric-driven canary, webhooks and rollback automation.</t>
  </si>
  <si>
    <t>https://docs.flagger.app/</t>
  </si>
  <si>
    <t>S1011-SRC-027</t>
  </si>
  <si>
    <t>Govern, map, measure and manage trustworthy AI risks.</t>
  </si>
  <si>
    <t>Skill evaluation, deployment and monitoring governance.</t>
  </si>
  <si>
    <t>S1011-SRC-028</t>
  </si>
  <si>
    <t>Testing, evaluation, verification and validation resources.</t>
  </si>
  <si>
    <t>Skill evaluation and measurement programme.</t>
  </si>
  <si>
    <t>S1011-SRC-029</t>
  </si>
  <si>
    <t>OpenTelemetry — Handling Sensitive Data</t>
  </si>
  <si>
    <t>Minimisation, filtering, redaction and transformation of sensitive telemetry.</t>
  </si>
  <si>
    <t>No raw evidence/package secrets in logs/traces.</t>
  </si>
  <si>
    <t>S1011-SRC-030</t>
  </si>
  <si>
    <t>HumanOS Stage 4–9 internal contracts</t>
  </si>
  <si>
    <t>Evidence access, task assurance, capability, coaching, review and audit contracts.</t>
  </si>
  <si>
    <t>Internal workbook: Stage 4–9 sheets</t>
  </si>
  <si>
    <t>Authoritative upstream HumanOS domain model.</t>
  </si>
  <si>
    <t>Architecture Amendment A-01 — AI Execution and Orchestration Separation</t>
  </si>
  <si>
    <t>Baseline v1.1 amendment: Work Intelligence remains independent of provider/model execution; the existing HumanOS AI Orchestrator is the preferred implementation, with compatible standalone and endpoint-local options.</t>
  </si>
  <si>
    <t>Status / readiness</t>
  </si>
  <si>
    <t>Boundary and contracts</t>
  </si>
  <si>
    <t>Amendment backlog maturity</t>
  </si>
  <si>
    <t>Existing orchestrator integration</t>
  </si>
  <si>
    <t>Endpoint broker/connectors</t>
  </si>
  <si>
    <t>Owner-input decisions</t>
  </si>
  <si>
    <t>Model qualification</t>
  </si>
  <si>
    <t>Open amendment risks</t>
  </si>
  <si>
    <t>Routing/fallback</t>
  </si>
  <si>
    <t>Stage 12 prompt readiness</t>
  </si>
  <si>
    <t>Effort profiles</t>
  </si>
  <si>
    <t>Hybrid routing tests</t>
  </si>
  <si>
    <t>Current provider/runtime candidates</t>
  </si>
  <si>
    <t>Cross-stage patches</t>
  </si>
  <si>
    <t>Source count</t>
  </si>
  <si>
    <t>ADRs accepted/in principle</t>
  </si>
  <si>
    <t>Executive recommendation</t>
  </si>
  <si>
    <t>Outstanding Nessovo decisions</t>
  </si>
  <si>
    <t>Existing orchestrator gap owner</t>
  </si>
  <si>
    <t>Assign AI Platform Lead and evidence date.</t>
  </si>
  <si>
    <t>Approve the system boundary: Work Intelligence owns task/evidence requirements; AI Orchestration owns provider/model execution.</t>
  </si>
  <si>
    <t>Standalone router scope</t>
  </si>
  <si>
    <t>Approve thin reference scope or defer until a deployment requires it.</t>
  </si>
  <si>
    <t>Use the existing HumanOS AI Orchestrator as the preferred production route after a factual gap assessment.</t>
  </si>
  <si>
    <t>Personal subscription policy</t>
  </si>
  <si>
    <t>Define company-owned/employee-owned entitlement and permitted endpoint use.</t>
  </si>
  <si>
    <t>Build the standalone router as a thin compatible implementation for isolation/resilience—not as another full orchestration platform.</t>
  </si>
  <si>
    <t>Initial provider tiers</t>
  </si>
  <si>
    <t>Approve native Tier 1 and research Tier 2 provider list.</t>
  </si>
  <si>
    <t>Use endpoint CLIs/local models only through the Endpoint AI Runtime Broker, visibly and within official credential/permission rules.</t>
  </si>
  <si>
    <t>Self-hosted runtime baseline</t>
  </si>
  <si>
    <t>Select vLLM/SGLang/Ollama roles and supported hardware.</t>
  </si>
  <si>
    <t>Approve model routes per exact task × effort × deployment configuration; never approve 'any available AI' globally.</t>
  </si>
  <si>
    <t>Initial qualification thresholds</t>
  </si>
  <si>
    <t>Domain, DPO, HR and AI Evaluation approve task-profile thresholds.</t>
  </si>
  <si>
    <t>Execute Stage 12 only against baseline v1.1 after owner-input decisions and formal A-01 approval.</t>
  </si>
  <si>
    <t>Architecture Amendment A-01 — Charter</t>
  </si>
  <si>
    <t>Versioned amendment separating Work Intelligence from AI execution/orchestration while retaining the Stage 0–11 programme baseline.</t>
  </si>
  <si>
    <t>Decision / requirement</t>
  </si>
  <si>
    <t>Information type</t>
  </si>
  <si>
    <t>Dependency</t>
  </si>
  <si>
    <t>A01-CH-001</t>
  </si>
  <si>
    <t>Amendment identity</t>
  </si>
  <si>
    <t>Fact</t>
  </si>
  <si>
    <t>Stages 0–11 baseline</t>
  </si>
  <si>
    <t>Amendment is reviewed and versioned without deleting prior decisions.</t>
  </si>
  <si>
    <t>Baseline v1.0 becomes v1.1 after approval.</t>
  </si>
  <si>
    <t>Internal architecture decision</t>
  </si>
  <si>
    <t>A01-CH-002</t>
  </si>
  <si>
    <t>Reason for change</t>
  </si>
  <si>
    <t>Separate Work Intelligence monitoring/evidence domains from provider/model execution and routing.</t>
  </si>
  <si>
    <t>No Work Intelligence service imports a provider SDK or depends on one CLI.</t>
  </si>
  <si>
    <t>Corrects a boundary assumption; does not redesign the Work Intelligence core.</t>
  </si>
  <si>
    <t>Architecture analysis</t>
  </si>
  <si>
    <t>A01-CH-003</t>
  </si>
  <si>
    <t>Preferred deployment</t>
  </si>
  <si>
    <t>Use the existing HumanOS AI Orchestrator as the default production implementation.</t>
  </si>
  <si>
    <t>CTO/AI Platform Lead</t>
  </si>
  <si>
    <t>AI Orchestrator capability inventory</t>
  </si>
  <si>
    <t>Orchestrator implements the shared AI Execution Contract and qualification packages.</t>
  </si>
  <si>
    <t>Preferred for central, organisation-wide and high-impact workloads.</t>
  </si>
  <si>
    <t>Nessovo platform strategy</t>
  </si>
  <si>
    <t>A01-CH-004</t>
  </si>
  <si>
    <t>Optional deployment</t>
  </si>
  <si>
    <t>Provide a compatible Standalone AI Router for isolated/customer-specific deployments.</t>
  </si>
  <si>
    <t>Shared contracts</t>
  </si>
  <si>
    <t>Standalone router passes the same contract, qualification and security tests.</t>
  </si>
  <si>
    <t>It is a replaceable implementation, not a second incompatible AI platform.</t>
  </si>
  <si>
    <t>A01-CH-005</t>
  </si>
  <si>
    <t>Endpoint deployment</t>
  </si>
  <si>
    <t>Use a logically separate Endpoint AI Runtime Broker for installed CLIs and local runtimes.</t>
  </si>
  <si>
    <t>Desktop/AI Platform</t>
  </si>
  <si>
    <t>Broker never reads or exports vendor OAuth credentials and never bypasses CLI permissions.</t>
  </si>
  <si>
    <t>Packaged with endpoint tooling if useful, but separated from monitoring capture.</t>
  </si>
  <si>
    <t>CLI/runtime research</t>
  </si>
  <si>
    <t>A01-CH-006</t>
  </si>
  <si>
    <t>No-AI mode</t>
  </si>
  <si>
    <t>Deterministic rules and human review must continue when no approved AI route exists.</t>
  </si>
  <si>
    <t>Work Intelligence Product</t>
  </si>
  <si>
    <t>Task Assurance and review workflows</t>
  </si>
  <si>
    <t>AI outage cannot block evidence viewing, corrections, task status or human decisions.</t>
  </si>
  <si>
    <t>Required for safety, policy restriction and operational resilience.</t>
  </si>
  <si>
    <t>HumanOS principles</t>
  </si>
  <si>
    <t>A01-CH-007</t>
  </si>
  <si>
    <t>Scope retained</t>
  </si>
  <si>
    <t>Stages 0–11 remain the authoritative programme baseline except for explicitly superseded AI-boundary assumptions.</t>
  </si>
  <si>
    <t>Existing workbook</t>
  </si>
  <si>
    <t>Cross-stage traceability identifies every patch and no prior content is silently removed.</t>
  </si>
  <si>
    <t>All monitoring, evidence, capability, coaching and experience designs remain in force.</t>
  </si>
  <si>
    <t>Programme decision</t>
  </si>
  <si>
    <t>A01-CH-008</t>
  </si>
  <si>
    <t>Baseline versions</t>
  </si>
  <si>
    <t>Baseline v1.0 = Stage 0–11 workbook; v1.1 = v1.0 plus approved A-01 amendment.</t>
  </si>
  <si>
    <t>Amendment Gate</t>
  </si>
  <si>
    <t>Version, effective date and decision record are published.</t>
  </si>
  <si>
    <t>Stage 12 must use v1.1 as authoritative context.</t>
  </si>
  <si>
    <t>Configuration governance</t>
  </si>
  <si>
    <t>A01-CH-009</t>
  </si>
  <si>
    <t>Final stage dependency</t>
  </si>
  <si>
    <t>Stage 12 must not execute until A-01 gate is approved or explicitly blocked with conditions.</t>
  </si>
  <si>
    <t>Revised Stage 12 prompt references all A-01 contracts and tests.</t>
  </si>
  <si>
    <t>Prevents final hardening against an obsolete architecture boundary.</t>
  </si>
  <si>
    <t>A-01 — Recommendations and Decision Requests</t>
  </si>
  <si>
    <t>Preferred architecture and decision points requiring Nessovo owner confirmation before Stage 12. Recommendations are intentionally separated from mandatory controls.</t>
  </si>
  <si>
    <t>Decision area</t>
  </si>
  <si>
    <t>Rationale / use</t>
  </si>
  <si>
    <t>Benefit</t>
  </si>
  <si>
    <t>Trade-off / risk</t>
  </si>
  <si>
    <t>Position</t>
  </si>
  <si>
    <t>Required owner decision</t>
  </si>
  <si>
    <t>REC-001</t>
  </si>
  <si>
    <t>Primary orchestration implementation</t>
  </si>
  <si>
    <t>Use as the default for central, background, cross-user and high-impact workloads.</t>
  </si>
  <si>
    <t>Avoids duplicate provider, credential, quota and observability infrastructure.</t>
  </si>
  <si>
    <t>Existing orchestrator may need contract and qualification extensions.</t>
  </si>
  <si>
    <t>CTO/AI Platform</t>
  </si>
  <si>
    <t>Confirm current orchestrator capabilities and gap list.</t>
  </si>
  <si>
    <t>REC-002</t>
  </si>
  <si>
    <t>Standalone router</t>
  </si>
  <si>
    <t>Thin compatible reference implementation</t>
  </si>
  <si>
    <t>Build only the functions needed for isolated/customer or resilience deployments.</t>
  </si>
  <si>
    <t>Preserves modularity without creating two competing systems.</t>
  </si>
  <si>
    <t>Must not diverge from shared contracts or registries.</t>
  </si>
  <si>
    <t>Approve minimum viable standalone scope.</t>
  </si>
  <si>
    <t>REC-003</t>
  </si>
  <si>
    <t>Endpoint CLIs</t>
  </si>
  <si>
    <t>Employee-visible endpoint execution through Endpoint AI Runtime Broker</t>
  </si>
  <si>
    <t>Use Codex, Claude Code, Kimi Code, Antigravity, Qwen Code and future approved CLIs for visible user-initiated work.</t>
  </si>
  <si>
    <t>Can use existing employee subscriptions and local context efficiently.</t>
  </si>
  <si>
    <t>Consumer entitlement, auth, quota and version can change; not central SLA.</t>
  </si>
  <si>
    <t>Desktop/AI Platform/DPO</t>
  </si>
  <si>
    <t>Recommended with restrictions</t>
  </si>
  <si>
    <t>Define approved CLI list and employee/subscription policy.</t>
  </si>
  <si>
    <t>REC-004</t>
  </si>
  <si>
    <t>Personal subscription use</t>
  </si>
  <si>
    <t>Do not use for hidden organisation-wide batch workloads</t>
  </si>
  <si>
    <t>Personal or user-assigned CLI capacity is limited to visible, task-scoped endpoint use.</t>
  </si>
  <si>
    <t>Prevents entitlement, cost, privacy and trust misuse.</t>
  </si>
  <si>
    <t>May reduce central cost savings.</t>
  </si>
  <si>
    <t>HR/Legal/AI Platform</t>
  </si>
  <si>
    <t>Approve employee subscription and reimbursement policy.</t>
  </si>
  <si>
    <t>REC-005</t>
  </si>
  <si>
    <t>Provider connector strategy</t>
  </si>
  <si>
    <t>Native connectors for core providers plus protocol-compatible connectors</t>
  </si>
  <si>
    <t>Use native OpenAI/Anthropic/Google connectors; add OpenAI-compatible, Anthropic-compatible and generic HTTP connectors.</t>
  </si>
  <si>
    <t>Balances complete provider control with future extensibility.</t>
  </si>
  <si>
    <t>Compatibility APIs are partial and require capability probes.</t>
  </si>
  <si>
    <t>Approve Tier 1 provider list.</t>
  </si>
  <si>
    <t>REC-006</t>
  </si>
  <si>
    <t>Gateway implementation library</t>
  </si>
  <si>
    <t>LiteLLM may be used internally, not as the domain contract</t>
  </si>
  <si>
    <t>Treat it as replaceable provider-normalisation/routing infrastructure behind HumanOS contracts.</t>
  </si>
  <si>
    <t>Accelerates integration across many providers.</t>
  </si>
  <si>
    <t>Third-party dependency and feature semantics must remain encapsulated.</t>
  </si>
  <si>
    <t>Conditional recommendation</t>
  </si>
  <si>
    <t>Run licence/security/operational review.</t>
  </si>
  <si>
    <t>REC-007</t>
  </si>
  <si>
    <t>Self-hosted serving</t>
  </si>
  <si>
    <t>vLLM/SGLang/Ollama as approved runtime options</t>
  </si>
  <si>
    <t>Use exact runtime, model digest, quantisation and configuration in qualification.</t>
  </si>
  <si>
    <t>Supports open models, regional control and cost optimisation.</t>
  </si>
  <si>
    <t>Hardware/operations and feature compatibility vary.</t>
  </si>
  <si>
    <t>AI Infrastructure</t>
  </si>
  <si>
    <t>Choose initial self-hosted runtime standards.</t>
  </si>
  <si>
    <t>REC-008</t>
  </si>
  <si>
    <t>Model selection</t>
  </si>
  <si>
    <t>Task × effort qualification rather than one global best model</t>
  </si>
  <si>
    <t>Route only to qualified task-profile/effort cells.</t>
  </si>
  <si>
    <t>Public benchmarks do not match HumanOS evidence, fairness and privacy requirements.</t>
  </si>
  <si>
    <t>Requires ongoing evaluation programme.</t>
  </si>
  <si>
    <t>Approve initial task profiles and benchmark dataset owners.</t>
  </si>
  <si>
    <t>REC-009</t>
  </si>
  <si>
    <t>Routing objective</t>
  </si>
  <si>
    <t>Minimum sufficient qualified route</t>
  </si>
  <si>
    <t>After hard eligibility checks, choose the lowest-cost/lowest-effort route meeting quality, safety, privacy, region and SLA.</t>
  </si>
  <si>
    <t>Controls cost without weakening evidence quality.</t>
  </si>
  <si>
    <t>Needs calibrated thresholds and live drift monitoring.</t>
  </si>
  <si>
    <t>AI Platform/FinOps/Domain</t>
  </si>
  <si>
    <t>Approve task-specific objective weights.</t>
  </si>
  <si>
    <t>REC-010</t>
  </si>
  <si>
    <t>High-impact evaluation</t>
  </si>
  <si>
    <t>Deterministic facts + qualified model + independent review</t>
  </si>
  <si>
    <t>A personal CLI or one model cannot finalise capability, role-readiness or adverse findings.</t>
  </si>
  <si>
    <t>Reduces correlated error and protects employees.</t>
  </si>
  <si>
    <t>Higher review cost and latency.</t>
  </si>
  <si>
    <t>HR/DPO/AI Governance</t>
  </si>
  <si>
    <t>Set consequence classes and reviewer requirements.</t>
  </si>
  <si>
    <t>REC-011</t>
  </si>
  <si>
    <t>Fallback</t>
  </si>
  <si>
    <t>Never silently weaken data route or model qualification</t>
  </si>
  <si>
    <t>Local-to-cloud, region, provider and data-policy changes require policy and user notice/approval where applicable.</t>
  </si>
  <si>
    <t>Preserves privacy and trust.</t>
  </si>
  <si>
    <t>Some jobs will abstain instead of completing.</t>
  </si>
  <si>
    <t>Approve fallback profiles.</t>
  </si>
  <si>
    <t>REC-012</t>
  </si>
  <si>
    <t>Model registry</t>
  </si>
  <si>
    <t>Register deployment, not just marketing model name</t>
  </si>
  <si>
    <t>Record provider endpoint, exact model/snapshot, runtime, CLI, quantisation, context, skill and tool policy.</t>
  </si>
  <si>
    <t>Makes results reproducible and comparable.</t>
  </si>
  <si>
    <t>Increases metadata and lifecycle management.</t>
  </si>
  <si>
    <t>Approve registry schema.</t>
  </si>
  <si>
    <t>REC-013</t>
  </si>
  <si>
    <t>Evaluation frameworks</t>
  </si>
  <si>
    <t>Use bespoke HumanOS suite with Inspect AI/lm-eval support</t>
  </si>
  <si>
    <t>Public benchmarks create shortlist; HumanOS cases determine qualification.</t>
  </si>
  <si>
    <t>Covers task alignment, false idle, evidence grounding, privacy and coaching.</t>
  </si>
  <si>
    <t>Requires labelled cases and domain reviewers.</t>
  </si>
  <si>
    <t>Approve toolchain and dataset governance.</t>
  </si>
  <si>
    <t>REC-014</t>
  </si>
  <si>
    <t>MCP</t>
  </si>
  <si>
    <t>Use for approved tools/resources/prompts—not model routing</t>
  </si>
  <si>
    <t>Keep provider/model execution under AI Execution Contract.</t>
  </si>
  <si>
    <t>Preserves clean protocol responsibilities.</t>
  </si>
  <si>
    <t>Requires capability gateway integration.</t>
  </si>
  <si>
    <t>Confirm existing MCP/tool gateway boundary.</t>
  </si>
  <si>
    <t>REC-015</t>
  </si>
  <si>
    <t>Current model seed list</t>
  </si>
  <si>
    <t>Treat current frontier/open models as candidates, never permanent approvals</t>
  </si>
  <si>
    <t>Seed registry with GPT-5.6 tiers, current Claude/Gemini families, Kimi, DeepSeek, Qwen, gpt-oss and approved embeddings.</t>
  </si>
  <si>
    <t>Supports broad qualification and future replacement.</t>
  </si>
  <si>
    <t>Model names/aliases change rapidly.</t>
  </si>
  <si>
    <t>Run discovery on actual contracted endpoints.</t>
  </si>
  <si>
    <t>A-01 — AI System Boundary</t>
  </si>
  <si>
    <t>Bounded-context separation between Work Intelligence, HumanOS AI Orchestration, optional standalone routing and endpoint-local AI execution.</t>
  </si>
  <si>
    <t>System / boundary</t>
  </si>
  <si>
    <t>Owns</t>
  </si>
  <si>
    <t>Non-negotiable boundary</t>
  </si>
  <si>
    <t>BOUND-001</t>
  </si>
  <si>
    <t>Task/evidence domain</t>
  </si>
  <si>
    <t>Task contracts, evidence references, consequence class, data policy, output schema, confidence requirement, review rules and interpretation.</t>
  </si>
  <si>
    <t>AIJobRequest; AIJobResult consumption</t>
  </si>
  <si>
    <t>Must not import provider SDKs or directly manage provider credentials.</t>
  </si>
  <si>
    <t>BOUND-002</t>
  </si>
  <si>
    <t>HumanOS AI Orchestrator</t>
  </si>
  <si>
    <t>Preferred AI execution implementation</t>
  </si>
  <si>
    <t>Provider integrations, API credentials, model registry, qualification, routing, fallback, quotas, health, cost and drift.</t>
  </si>
  <si>
    <t>Preferred for central, background, shared and high-impact workloads.</t>
  </si>
  <si>
    <t>BOUND-003</t>
  </si>
  <si>
    <t>Optional compatible implementation</t>
  </si>
  <si>
    <t>Local deployment of provider connectors, registry subset, qualification profiles, routing, fallback and audit.</t>
  </si>
  <si>
    <t>Same AI Execution Contract and signed Qualification Packages</t>
  </si>
  <si>
    <t>Cannot define incompatible task/model/error schemas.</t>
  </si>
  <si>
    <t>BOUND-004</t>
  </si>
  <si>
    <t>Endpoint execution boundary</t>
  </si>
  <si>
    <t>Discover and invoke approved CLIs/local runtimes, enforce local policy/resources and notify user.</t>
  </si>
  <si>
    <t>EndpointAIJob; canonical AIJobResult</t>
  </si>
  <si>
    <t>Does not own monitoring evidence interpretation and never reads/exports OAuth credentials.</t>
  </si>
  <si>
    <t>BOUND-005</t>
  </si>
  <si>
    <t>Provider Connector Layer</t>
  </si>
  <si>
    <t>AI infrastructure</t>
  </si>
  <si>
    <t>Map provider/API protocols, streaming, tools, schemas, errors, rate limits, regions and usage.</t>
  </si>
  <si>
    <t>ProviderManifest/ModelDeployment</t>
  </si>
  <si>
    <t>Connector capability must be probed; API key alone is insufficient.</t>
  </si>
  <si>
    <t>BOUND-006</t>
  </si>
  <si>
    <t>Shared assurance capability</t>
  </si>
  <si>
    <t>Evaluate model/deployment/runtime against task profiles, efforts, security, privacy, cost and drift.</t>
  </si>
  <si>
    <t>Signed QualificationProfile/Package</t>
  </si>
  <si>
    <t>Qualification is specific to exact execution configuration.</t>
  </si>
  <si>
    <t>BOUND-007</t>
  </si>
  <si>
    <t>HumanOS Capability Gateway / MCP</t>
  </si>
  <si>
    <t>Tool and context boundary</t>
  </si>
  <si>
    <t>Expose approved tools, resources and prompts to selected model route.</t>
  </si>
  <si>
    <t>ToolPolicy/Resource references</t>
  </si>
  <si>
    <t>Tool access is default deny and is not model routing.</t>
  </si>
  <si>
    <t>BOUND-008</t>
  </si>
  <si>
    <t>Human Review and Governance</t>
  </si>
  <si>
    <t>Review material negative findings, disputes, capability/readiness and route/model exceptions.</t>
  </si>
  <si>
    <t>ReviewDecision/Audit</t>
  </si>
  <si>
    <t>AI route cannot bypass review requirements defined by Work Intelligence.</t>
  </si>
  <si>
    <t>BOUND-009</t>
  </si>
  <si>
    <t>No-AI deterministic path</t>
  </si>
  <si>
    <t>Resilience and governance</t>
  </si>
  <si>
    <t>Run deterministic evidence, task and review workflows when AI is unavailable/prohibited.</t>
  </si>
  <si>
    <t>Task Assurance/Review APIs</t>
  </si>
  <si>
    <t>AI route unavailability is not employee failure.</t>
  </si>
  <si>
    <t>A-01 — Provider-Neutral AI Execution Contract</t>
  </si>
  <si>
    <t>Stable Work Intelligence–AI Orchestration boundary. Requests describe purpose, evidence, policy and required quality; results provide exact route, qualification and inference lineage.</t>
  </si>
  <si>
    <t>Field / contract</t>
  </si>
  <si>
    <t>AIC-001</t>
  </si>
  <si>
    <t>AIJobRequest.job_id</t>
  </si>
  <si>
    <t>Unique idempotent job identifier.</t>
  </si>
  <si>
    <t>Correlation, retry and audit.</t>
  </si>
  <si>
    <t>Same logical retry reuses ID; conflicting payload rejected.</t>
  </si>
  <si>
    <t>AIC-002</t>
  </si>
  <si>
    <t>tenant/person/task refs</t>
  </si>
  <si>
    <t>Tenant, optional person, project/task/session and case references.</t>
  </si>
  <si>
    <t>Required by purpose</t>
  </si>
  <si>
    <t>Scope and access.</t>
  </si>
  <si>
    <t>No personal identity beyond required internal refs.</t>
  </si>
  <si>
    <t>AIC-003</t>
  </si>
  <si>
    <t>purpose_code</t>
  </si>
  <si>
    <t>Why AI is requested, such as TASK_ALIGNMENT or COACHING_GENERATION.</t>
  </si>
  <si>
    <t>enum/versioned ref</t>
  </si>
  <si>
    <t>Policy, qualification and audit.</t>
  </si>
  <si>
    <t>No generic `analyse employee` purpose.</t>
  </si>
  <si>
    <t>AIC-004</t>
  </si>
  <si>
    <t>task_profile_id/version</t>
  </si>
  <si>
    <t>Versioned use-case requirements and qualification suite.</t>
  </si>
  <si>
    <t>Model eligibility.</t>
  </si>
  <si>
    <t>Router cannot replace task profile with provider prompt.</t>
  </si>
  <si>
    <t>AIC-005</t>
  </si>
  <si>
    <t>effort_profile</t>
  </si>
  <si>
    <t>FAST, STANDARD, DEEP or CRITICAL normalized effort.</t>
  </si>
  <si>
    <t>Quality/cost/latency policy.</t>
  </si>
  <si>
    <t>Actual provider settings returned in result.</t>
  </si>
  <si>
    <t>AIC-006</t>
  </si>
  <si>
    <t>input_references</t>
  </si>
  <si>
    <t>Evidence, artefact, document or context references.</t>
  </si>
  <si>
    <t>Data minimisation and lineage.</t>
  </si>
  <si>
    <t>Work Intelligence/Evidence</t>
  </si>
  <si>
    <t>Content resolved only by authorised execution route.</t>
  </si>
  <si>
    <t>AIC-007</t>
  </si>
  <si>
    <t>input_summary</t>
  </si>
  <si>
    <t>Minimised structured context when reference resolution is unnecessary.</t>
  </si>
  <si>
    <t>Efficiency.</t>
  </si>
  <si>
    <t>No unrestricted raw prompt/evidence in telemetry.</t>
  </si>
  <si>
    <t>AIC-008</t>
  </si>
  <si>
    <t>data_classification</t>
  </si>
  <si>
    <t>Operational, source code, employee evidence, coaching, customer, secret/restricted etc.</t>
  </si>
  <si>
    <t>Provider/region/tool eligibility.</t>
  </si>
  <si>
    <t>Policy/Data Governance</t>
  </si>
  <si>
    <t>Unknown classification is not routable to cloud.</t>
  </si>
  <si>
    <t>AIC-009</t>
  </si>
  <si>
    <t>allowed_regions</t>
  </si>
  <si>
    <t>Permitted processing/storage regions and transfer constraints.</t>
  </si>
  <si>
    <t>Required for classified data</t>
  </si>
  <si>
    <t>Residency.</t>
  </si>
  <si>
    <t>Policy/DPO</t>
  </si>
  <si>
    <t>Actual processing route returned and checked.</t>
  </si>
  <si>
    <t>AIC-010</t>
  </si>
  <si>
    <t>allowed_execution_modes</t>
  </si>
  <si>
    <t>Central orchestrator, self-hosted, endpoint local, subscription CLI or deterministic.</t>
  </si>
  <si>
    <t>Route control.</t>
  </si>
  <si>
    <t>Work Intelligence/Policy</t>
  </si>
  <si>
    <t>Local-to-cloud change cannot occur outside list.</t>
  </si>
  <si>
    <t>AIC-011</t>
  </si>
  <si>
    <t>required_modalities/features</t>
  </si>
  <si>
    <t>Text/image, structured output, tools, citations, long context or embeddings.</t>
  </si>
  <si>
    <t>Hard eligibility.</t>
  </si>
  <si>
    <t>Task Profile</t>
  </si>
  <si>
    <t>Connector capability probe must support each feature.</t>
  </si>
  <si>
    <t>AIC-012</t>
  </si>
  <si>
    <t>output_schema_ref</t>
  </si>
  <si>
    <t>Required structured output schema and version.</t>
  </si>
  <si>
    <t>Required where machine-consumed</t>
  </si>
  <si>
    <t>Invalid output triggers repair/retry or terminal failure by policy.</t>
  </si>
  <si>
    <t>AIC-013</t>
  </si>
  <si>
    <t>quality_thresholds</t>
  </si>
  <si>
    <t>Minimum accuracy/grounding/calibration/abstention requirements.</t>
  </si>
  <si>
    <t>Qualification eligibility.</t>
  </si>
  <si>
    <t>Domain/AI Evaluation</t>
  </si>
  <si>
    <t>Thresholds are task-specific and versioned.</t>
  </si>
  <si>
    <t>AIC-014</t>
  </si>
  <si>
    <t>latency_cost_resource_budget</t>
  </si>
  <si>
    <t>Maximum latency, estimated cost, tokens/compute, local memory/GPU and tool-call limits.</t>
  </si>
  <si>
    <t>Optimization and safety.</t>
  </si>
  <si>
    <t>Product/FinOps/Desktop</t>
  </si>
  <si>
    <t>Budget cannot override mandatory quality/safety.</t>
  </si>
  <si>
    <t>AIC-015</t>
  </si>
  <si>
    <t>tool_policy_ref</t>
  </si>
  <si>
    <t>Approved tool/resource/file/network permissions.</t>
  </si>
  <si>
    <t>Capability Gateway/Policy</t>
  </si>
  <si>
    <t>Prompt or model cannot broaden tools.</t>
  </si>
  <si>
    <t>AIC-016</t>
  </si>
  <si>
    <t>human_review_policy</t>
  </si>
  <si>
    <t>When reviewer, independent model or abstention is required.</t>
  </si>
  <si>
    <t>enum/ref</t>
  </si>
  <si>
    <t>Consequence control.</t>
  </si>
  <si>
    <t>Work Intelligence/HR/DPO</t>
  </si>
  <si>
    <t>Router returns review_required but does not decide review outcome.</t>
  </si>
  <si>
    <t>AIC-017</t>
  </si>
  <si>
    <t>fallback_policy_ref</t>
  </si>
  <si>
    <t>Approved route sequence, notices, equivalence rules and terminal action.</t>
  </si>
  <si>
    <t>Failure behavior.</t>
  </si>
  <si>
    <t>Work Intelligence/AI Platform/DPO</t>
  </si>
  <si>
    <t>No silent privacy/region/qualification weakening.</t>
  </si>
  <si>
    <t>AIC-018</t>
  </si>
  <si>
    <t>employee_interaction_policy</t>
  </si>
  <si>
    <t>Whether endpoint permission/sign-in/fallback notice may be shown and timeout behavior.</t>
  </si>
  <si>
    <t>Visible CLI/local execution.</t>
  </si>
  <si>
    <t>Employee Experience/Endpoint Broker</t>
  </si>
  <si>
    <t>Hidden central job cannot invoke interactive personal CLI.</t>
  </si>
  <si>
    <t>AIC-019</t>
  </si>
  <si>
    <t>AIJobResult.status/error</t>
  </si>
  <si>
    <t>Completed, partial, abstained, review required, failed or cancelled plus canonical error.</t>
  </si>
  <si>
    <t>Workflow.</t>
  </si>
  <si>
    <t>AI Orchestrator</t>
  </si>
  <si>
    <t>AI failure never maps to employee failure.</t>
  </si>
  <si>
    <t>AIC-020</t>
  </si>
  <si>
    <t>execution_lineage</t>
  </si>
  <si>
    <t>Implementation, connector, provider, endpoint, requested/actual model, snapshot/digest, runtime/CLI, quantisation.</t>
  </si>
  <si>
    <t>Aliases resolve to exact observed model/version where available.</t>
  </si>
  <si>
    <t>AIC-021</t>
  </si>
  <si>
    <t>qualification_lineage</t>
  </si>
  <si>
    <t>Qualification profile/package, task/effort, prompt/skill, tool policy and evaluation version.</t>
  </si>
  <si>
    <t>Approval trace.</t>
  </si>
  <si>
    <t>Expired/degraded profile cannot be presented as qualified.</t>
  </si>
  <si>
    <t>AIC-022</t>
  </si>
  <si>
    <t>route_policy_lineage</t>
  </si>
  <si>
    <t>Routing/fallback policy versions and candidate/selection reason.</t>
  </si>
  <si>
    <t>Store rejected hard-eligibility reasons at operational level.</t>
  </si>
  <si>
    <t>AIC-023</t>
  </si>
  <si>
    <t>processing_location</t>
  </si>
  <si>
    <t>Requested and actual processing region/provider/cloud/local device.</t>
  </si>
  <si>
    <t>AI Router/Endpoint Broker</t>
  </si>
  <si>
    <t>Mismatch blocks result or opens incident.</t>
  </si>
  <si>
    <t>AIC-024</t>
  </si>
  <si>
    <t>output/evidence refs</t>
  </si>
  <si>
    <t>Encrypted output object, structured result and supporting evidence references.</t>
  </si>
  <si>
    <t>refs/object</t>
  </si>
  <si>
    <t>Work Intelligence consumption.</t>
  </si>
  <si>
    <t>AI Router/Evidence</t>
  </si>
  <si>
    <t>Raw output uses evidence retention/access, not OTel logs.</t>
  </si>
  <si>
    <t>AIC-025</t>
  </si>
  <si>
    <t>confidence/abstention</t>
  </si>
  <si>
    <t>Calibrated confidence, missing evidence, alternatives and abstention reason.</t>
  </si>
  <si>
    <t>Required for inference tasks</t>
  </si>
  <si>
    <t>Safe interpretation.</t>
  </si>
  <si>
    <t>Model/Evaluator</t>
  </si>
  <si>
    <t>Unknown/insufficient evidence is valid.</t>
  </si>
  <si>
    <t>AIC-026</t>
  </si>
  <si>
    <t>tools/actions</t>
  </si>
  <si>
    <t>Requested, allowed, denied and executed tool calls/actions.</t>
  </si>
  <si>
    <t>Agent provenance and security.</t>
  </si>
  <si>
    <t>Connector/Capability Gateway</t>
  </si>
  <si>
    <t>Side effects require approved tool policy and audit.</t>
  </si>
  <si>
    <t>AIC-027</t>
  </si>
  <si>
    <t>usage/cost/performance</t>
  </si>
  <si>
    <t>Tokens/compute, latency, retries, cache, tool calls, cost estimate and local resources.</t>
  </si>
  <si>
    <t>Required where measurable</t>
  </si>
  <si>
    <t>Operations/FinOps.</t>
  </si>
  <si>
    <t>Operational data is not employee productivity evidence.</t>
  </si>
  <si>
    <t>AIC-028</t>
  </si>
  <si>
    <t>fallback</t>
  </si>
  <si>
    <t>Whether fallback occurred, why, previous route and employee notice/approval state.</t>
  </si>
  <si>
    <t>Required when used</t>
  </si>
  <si>
    <t>Result must not hide route change.</t>
  </si>
  <si>
    <t>AIC-029</t>
  </si>
  <si>
    <t>review_required</t>
  </si>
  <si>
    <t>Material result requires qualified human review and review package reference.</t>
  </si>
  <si>
    <t>boolean/ref</t>
  </si>
  <si>
    <t>High-impact terminal result cannot bypass review.</t>
  </si>
  <si>
    <t>AIC-030</t>
  </si>
  <si>
    <t>audit/integrity</t>
  </si>
  <si>
    <t>Request/result hashes, timestamps, signatures/service identity and correlation IDs.</t>
  </si>
  <si>
    <t>Tamper evidence and replay.</t>
  </si>
  <si>
    <t>Platform/Audit</t>
  </si>
  <si>
    <t>No secret or raw content in generic audit.</t>
  </si>
  <si>
    <t>A-01 — Existing HumanOS AI Orchestrator Integration</t>
  </si>
  <si>
    <t>Preferred integration path. This sheet requests a factual capability inventory before assuming the existing orchestrator satisfies all A-01 requirements.</t>
  </si>
  <si>
    <t>Integration area</t>
  </si>
  <si>
    <t>Required change / validation</t>
  </si>
  <si>
    <t>Note</t>
  </si>
  <si>
    <t>EOI-001</t>
  </si>
  <si>
    <t>Shared contract implementation</t>
  </si>
  <si>
    <t>Existing orchestrator implements AIJobRequest, AIJobResult, TaskProfile, EffortProfile, QualificationProfile and canonical errors.</t>
  </si>
  <si>
    <t>Contract conformance suite passes.</t>
  </si>
  <si>
    <t>Preferred production integration.</t>
  </si>
  <si>
    <t>EOI-002</t>
  </si>
  <si>
    <t>Provider catalogue</t>
  </si>
  <si>
    <t>Map current provider/deployment registry to the shared Model Registry schema.</t>
  </si>
  <si>
    <t>Every active endpoint has exact model/version/region/data-control metadata.</t>
  </si>
  <si>
    <t>EOI-003</t>
  </si>
  <si>
    <t>Credential system</t>
  </si>
  <si>
    <t>Reuse existing HumanOS secrets/KMS/workload identity; no key storage in Work Intelligence.</t>
  </si>
  <si>
    <t>Credential rotation/revocation and least-privilege tests pass.</t>
  </si>
  <si>
    <t>EOI-004</t>
  </si>
  <si>
    <t>Qualification engine</t>
  </si>
  <si>
    <t>Extend existing evaluation capability to task × effort qualification and signed portable packages.</t>
  </si>
  <si>
    <t>Profiles are reproducible and importable by standalone router.</t>
  </si>
  <si>
    <t>EOI-005</t>
  </si>
  <si>
    <t>Routing</t>
  </si>
  <si>
    <t>Add hard eligibility filters then multi-objective minimum-sufficient route selection.</t>
  </si>
  <si>
    <t>AI Platform/FinOps</t>
  </si>
  <si>
    <t>No unqualified/region-incompatible route is selected.</t>
  </si>
  <si>
    <t>EOI-006</t>
  </si>
  <si>
    <t>Endpoint broker integration</t>
  </si>
  <si>
    <t>Orchestrator can delegate approved endpoint-local/CLI jobs and receive canonical results.</t>
  </si>
  <si>
    <t>AI Platform/Desktop</t>
  </si>
  <si>
    <t>Local credentials remain local; user interaction state is returned.</t>
  </si>
  <si>
    <t>EOI-007</t>
  </si>
  <si>
    <t>Implement task-profile fallback policies and abstention/human-review terminal actions.</t>
  </si>
  <si>
    <t>AI Platform/DPO/Product</t>
  </si>
  <si>
    <t>No silent route-policy weakening.</t>
  </si>
  <si>
    <t>EOI-008</t>
  </si>
  <si>
    <t>Record route, actual model, task/effort, qualification, latency, cost and fallback without raw sensitive content.</t>
  </si>
  <si>
    <t>OTel allowlist and evidence-storage separation tests pass.</t>
  </si>
  <si>
    <t>EOI-009</t>
  </si>
  <si>
    <t>Skill Forge integration</t>
  </si>
  <si>
    <t>Routing, connector, qualification and fallback profiles become governed package categories.</t>
  </si>
  <si>
    <t>Package lifecycle/evaluation/canary/rollback applies.</t>
  </si>
  <si>
    <t>EOI-010</t>
  </si>
  <si>
    <t>Gap assessment</t>
  </si>
  <si>
    <t>Document which requirements are already implemented, partially implemented or absent.</t>
  </si>
  <si>
    <t>Enterprise Architect/AI Platform</t>
  </si>
  <si>
    <t>Gap assessment approved before engineering estimates.</t>
  </si>
  <si>
    <t>A-01 — Standalone AI Router Architecture</t>
  </si>
  <si>
    <t>Optional compatible deployment. It is deliberately thinner than the existing HumanOS AI Orchestrator and must not become a competing domain platform.</t>
  </si>
  <si>
    <t>Owner / basis</t>
  </si>
  <si>
    <t>SAR-001</t>
  </si>
  <si>
    <t>Provide isolated/customer-specific or resilience deployment without depending on the central orchestrator.</t>
  </si>
  <si>
    <t>Java/Spring or lightweight service compatible with HumanOS contracts</t>
  </si>
  <si>
    <t>SAR-002</t>
  </si>
  <si>
    <t>Provider/CLI connectors, model registry subset, imported qualification packages, routing, fallback, health, cost and audit.</t>
  </si>
  <si>
    <t>No task-assurance/capability/coaching domain logic.</t>
  </si>
  <si>
    <t>SAR-003</t>
  </si>
  <si>
    <t>Implement shared `humanos-ai-contracts` without extensions visible to Work Intelligence.</t>
  </si>
  <si>
    <t>OpenAPI/JSON Schema/CloudEvents-compatible</t>
  </si>
  <si>
    <t>SAR-004</t>
  </si>
  <si>
    <t>May run local qualification, but imports/exports signed portable profiles and uses same suite IDs.</t>
  </si>
  <si>
    <t>Evaluation service/worker</t>
  </si>
  <si>
    <t>SAR-005</t>
  </si>
  <si>
    <t>Caches only approved provider/model/deployment/qualification records for its scope.</t>
  </si>
  <si>
    <t>PostgreSQL or embedded DB depending deployment</t>
  </si>
  <si>
    <t>SAR-006</t>
  </si>
  <si>
    <t>Credentials</t>
  </si>
  <si>
    <t>Uses deployment-owned secrets/KMS and endpoint-local vendor auth; never receives personal CLI tokens.</t>
  </si>
  <si>
    <t>Secrets integration</t>
  </si>
  <si>
    <t>SAR-007</t>
  </si>
  <si>
    <t>Same hard eligibility and objective policy as central orchestrator.</t>
  </si>
  <si>
    <t>Policy/routing engine</t>
  </si>
  <si>
    <t>SAR-008</t>
  </si>
  <si>
    <t>Offline/local</t>
  </si>
  <si>
    <t>Can route to Ollama/vLLM/local CLIs when approved; supports deterministic/no-AI mode.</t>
  </si>
  <si>
    <t>Endpoint broker/local endpoint adapters</t>
  </si>
  <si>
    <t>Resilience</t>
  </si>
  <si>
    <t>SAR-009</t>
  </si>
  <si>
    <t>Health, quotas, audit, update, canary and rollback are required even for standalone deployment.</t>
  </si>
  <si>
    <t>HumanOS platform or deployment-local equivalents</t>
  </si>
  <si>
    <t>SAR-010</t>
  </si>
  <si>
    <t>Not in initial scope</t>
  </si>
  <si>
    <t>Do not rebuild global vendor procurement, enterprise billing, cross-module governance or full model platform when existing orchestrator is available.</t>
  </si>
  <si>
    <t>Scope guardrail</t>
  </si>
  <si>
    <t>A-01 — Endpoint AI Runtime Broker</t>
  </si>
  <si>
    <t>Managed endpoint boundary for user-visible subscription CLIs and approved local runtimes. It is separated from monitoring/capture and keeps vendor credentials under vendor/OS control.</t>
  </si>
  <si>
    <t>EBR-001</t>
  </si>
  <si>
    <t>Logically separate endpoint service/module from capture and evidence collection.</t>
  </si>
  <si>
    <t>Rust shared broker core with reviewed provider-specific launch adapters.</t>
  </si>
  <si>
    <t>Monitoring continues when broker disabled.</t>
  </si>
  <si>
    <t>EBR-002</t>
  </si>
  <si>
    <t>Discovery</t>
  </si>
  <si>
    <t>Detect approved CLI executables and local HTTP runtimes from signed allowlist.</t>
  </si>
  <si>
    <t>Path resolution, version command and local endpoint probes.</t>
  </si>
  <si>
    <t>No arbitrary executable discovery/invocation.</t>
  </si>
  <si>
    <t>EBR-003</t>
  </si>
  <si>
    <t>Inventory</t>
  </si>
  <si>
    <t>Report executable/runtime version, supported contract, available local model IDs/digests and health.</t>
  </si>
  <si>
    <t>EndpointAiInventory event/read model.</t>
  </si>
  <si>
    <t>No credentials or personal prompt history reported.</t>
  </si>
  <si>
    <t>EBR-004</t>
  </si>
  <si>
    <t>Authentication health</t>
  </si>
  <si>
    <t>Return READY, AUTH_REQUIRED, AUTH_EXPIRED, SUBSCRIPTION_INELIGIBLE, QUOTA or UNKNOWN.</t>
  </si>
  <si>
    <t>Official CLI health/login mechanisms where available.</t>
  </si>
  <si>
    <t>Desktop/Provider Adapter</t>
  </si>
  <si>
    <t>Never read/export token files or keychains.</t>
  </si>
  <si>
    <t>EBR-005</t>
  </si>
  <si>
    <t>Invocation</t>
  </si>
  <si>
    <t>Execute approved command as argument array in approved project root with clean environment.</t>
  </si>
  <si>
    <t>Child-process sandbox, timeout, cancellation and resource limits.</t>
  </si>
  <si>
    <t>No shell-string concatenation or unsafe permission bypass.</t>
  </si>
  <si>
    <t>EBR-006</t>
  </si>
  <si>
    <t>Non-interactive contract</t>
  </si>
  <si>
    <t>Use official JSON/streaming/headless output modes where supported.</t>
  </si>
  <si>
    <t>Provider adapter parser and schema validation.</t>
  </si>
  <si>
    <t>CLI Adapter Owner</t>
  </si>
  <si>
    <t>Unsupported interactive-only CLI is not background-routable.</t>
  </si>
  <si>
    <t>EBR-007</t>
  </si>
  <si>
    <t>User interaction</t>
  </si>
  <si>
    <t>Show sign-in, subscription, quota, permission and fallback prompts visibly.</t>
  </si>
  <si>
    <t>Endpoint UI/Notification integration.</t>
  </si>
  <si>
    <t>No hidden personal-subscription execution.</t>
  </si>
  <si>
    <t>EBR-008</t>
  </si>
  <si>
    <t>Tool/file policy</t>
  </si>
  <si>
    <t>Limit file roots, network, tools, environment variables and side effects.</t>
  </si>
  <si>
    <t>Local Capability Gateway/policy bundle.</t>
  </si>
  <si>
    <t>CLI/model cannot broaden permissions.</t>
  </si>
  <si>
    <t>EBR-009</t>
  </si>
  <si>
    <t>Local model resource policy</t>
  </si>
  <si>
    <t>Enforce model allowlist, digest, GPU/RAM, context, timeout, concurrency and unload policy.</t>
  </si>
  <si>
    <t>Ollama/vLLM/local runtime adapter.</t>
  </si>
  <si>
    <t>Desktop/SRE/FinOps</t>
  </si>
  <si>
    <t>Agent remains within endpoint performance budgets.</t>
  </si>
  <si>
    <t>EBR-010</t>
  </si>
  <si>
    <t>Cloud distinction</t>
  </si>
  <si>
    <t>Identify whether a CLI/runtime invokes local or cloud inference.</t>
  </si>
  <si>
    <t>Connector manifest + runtime telemetry.</t>
  </si>
  <si>
    <t>DPO/AI Platform</t>
  </si>
  <si>
    <t>Local label cannot be used when inference is cloud-hosted.</t>
  </si>
  <si>
    <t>EBR-011</t>
  </si>
  <si>
    <t>Result normalisation</t>
  </si>
  <si>
    <t>Map CLI/runtime output, model, errors, usage and tool calls to AIJobResult.</t>
  </si>
  <si>
    <t>Shared contract library.</t>
  </si>
  <si>
    <t>Provider-specific output never leaks into Work Intelligence contract.</t>
  </si>
  <si>
    <t>EBR-012</t>
  </si>
  <si>
    <t>Local confidentiality</t>
  </si>
  <si>
    <t>Store transient content in encrypted journal/object cache only if policy requires.</t>
  </si>
  <si>
    <t>Stage 3 local storage/retention.</t>
  </si>
  <si>
    <t>No CLI transcript in general agent logs.</t>
  </si>
  <si>
    <t>EBR-013</t>
  </si>
  <si>
    <t>Return availability/error to orchestrator; execute alternate route only when request policy permits.</t>
  </si>
  <si>
    <t>Fallback policy and user notice.</t>
  </si>
  <si>
    <t>No silent local-to-cloud fallback.</t>
  </si>
  <si>
    <t>EBR-014</t>
  </si>
  <si>
    <t>Update/drift</t>
  </si>
  <si>
    <t>Track CLI/runtime version changes and suspend unsupported versions pending conformance/requalification.</t>
  </si>
  <si>
    <t>Stage 3 update + drift events.</t>
  </si>
  <si>
    <t>Desktop/AI Evaluation</t>
  </si>
  <si>
    <t>Version change cannot remain invisible.</t>
  </si>
  <si>
    <t>EBR-015</t>
  </si>
  <si>
    <t>Verify signed broker/adapters, protect IPC and audit invocation/permission without raw content.</t>
  </si>
  <si>
    <t>Device identity, signed manifests, IPC ACLs.</t>
  </si>
  <si>
    <t>Malicious local process cannot impersonate broker.</t>
  </si>
  <si>
    <t>EBR-016</t>
  </si>
  <si>
    <t>Broker returns unavailable/disabled while Work Intelligence continues deterministically.</t>
  </si>
  <si>
    <t>Health/status contract.</t>
  </si>
  <si>
    <t>Work Intelligence/Desktop</t>
  </si>
  <si>
    <t>No negative employee inference.</t>
  </si>
  <si>
    <t>A-01 — Provider Connector Contract</t>
  </si>
  <si>
    <t>Extensible connector contract for native APIs, enterprise clouds, compatible protocols, self-hosted endpoints and future providers.</t>
  </si>
  <si>
    <t>Field / capability</t>
  </si>
  <si>
    <t>PCON-001</t>
  </si>
  <si>
    <t>connector_id/version</t>
  </si>
  <si>
    <t>Stable connector and implementation version.</t>
  </si>
  <si>
    <t>Registry and drift.</t>
  </si>
  <si>
    <t>Every execution records connector version.</t>
  </si>
  <si>
    <t>PCON-002</t>
  </si>
  <si>
    <t>connector_type</t>
  </si>
  <si>
    <t>NATIVE_API, OPENAI_COMPATIBLE, ANTHROPIC_COMPATIBLE, CLOUD_PLATFORM, GENERIC_HTTP or LOCAL_RUNTIME.</t>
  </si>
  <si>
    <t>Protocol and review routing.</t>
  </si>
  <si>
    <t>Generic type cannot imply unsupported features.</t>
  </si>
  <si>
    <t>PCON-003</t>
  </si>
  <si>
    <t>provider/base_url/deployment</t>
  </si>
  <si>
    <t>Provider identity, endpoint/deployment and environment.</t>
  </si>
  <si>
    <t>Routing/residency.</t>
  </si>
  <si>
    <t>Base URL and deployment are secret/config refs, not user input at runtime.</t>
  </si>
  <si>
    <t>PCON-004</t>
  </si>
  <si>
    <t>authentication</t>
  </si>
  <si>
    <t>API key, OAuth service identity, cloud workload identity, mTLS or local none/IPC.</t>
  </si>
  <si>
    <t>Credential broker.</t>
  </si>
  <si>
    <t>Keys/tokens referenced through secrets; never embedded.</t>
  </si>
  <si>
    <t>PCON-005</t>
  </si>
  <si>
    <t>model discovery</t>
  </si>
  <si>
    <t>API-based, configured catalogue, CLI/local model listing or none.</t>
  </si>
  <si>
    <t>Onboarding.</t>
  </si>
  <si>
    <t>Discovered models remain REGISTERED until qualification.</t>
  </si>
  <si>
    <t>PCON-006</t>
  </si>
  <si>
    <t>capability manifest</t>
  </si>
  <si>
    <t>Modalities, structured output, tools, streaming, embeddings, batch, context and cancellation.</t>
  </si>
  <si>
    <t>Capability probes verify declared support.</t>
  </si>
  <si>
    <t>PCON-007</t>
  </si>
  <si>
    <t>request mapping</t>
  </si>
  <si>
    <t>Canonical request to provider protocol and provider-specific effort/tool settings.</t>
  </si>
  <si>
    <t>Execution.</t>
  </si>
  <si>
    <t>Mapping version recorded with result.</t>
  </si>
  <si>
    <t>PCON-008</t>
  </si>
  <si>
    <t>response mapping</t>
  </si>
  <si>
    <t>Provider output, actual model, usage, finish/stop, tools and safety metadata to AIJobResult.</t>
  </si>
  <si>
    <t>Normalization.</t>
  </si>
  <si>
    <t>Unknown response fields retained by protected reference if needed.</t>
  </si>
  <si>
    <t>PCON-009</t>
  </si>
  <si>
    <t>structured output repair</t>
  </si>
  <si>
    <t>Native schema mode, constrained decoding, repair retry or unsupported.</t>
  </si>
  <si>
    <t>Machine reliability.</t>
  </si>
  <si>
    <t>Repair behavior governed by task profile and cost budget.</t>
  </si>
  <si>
    <t>PCON-010</t>
  </si>
  <si>
    <t>error mapping</t>
  </si>
  <si>
    <t>Authentication, quota, rate limit, unavailable, invalid model, policy, schema, timeout and cancellation.</t>
  </si>
  <si>
    <t>Canonical workflow.</t>
  </si>
  <si>
    <t>Provider error text is sanitised.</t>
  </si>
  <si>
    <t>PCON-011</t>
  </si>
  <si>
    <t>rate/retry/circuit breaker</t>
  </si>
  <si>
    <t>Provider limits, idempotency, backoff, circuit breaker and retry budget.</t>
  </si>
  <si>
    <t>Retries cannot exceed cost/deadline or duplicate side effects.</t>
  </si>
  <si>
    <t>PCON-012</t>
  </si>
  <si>
    <t>data controls</t>
  </si>
  <si>
    <t>Retention/training terms, processor, region, logging and enterprise settings.</t>
  </si>
  <si>
    <t>Privacy eligibility.</t>
  </si>
  <si>
    <t>Current terms review and contract reference required.</t>
  </si>
  <si>
    <t>PCON-013</t>
  </si>
  <si>
    <t>region routing</t>
  </si>
  <si>
    <t>Global/data-zone/regional behavior and actual route evidence.</t>
  </si>
  <si>
    <t>Global route is not represented as regional.</t>
  </si>
  <si>
    <t>PCON-014</t>
  </si>
  <si>
    <t>usage/cost</t>
  </si>
  <si>
    <t>Token/compute/tool/cache units and pricing version.</t>
  </si>
  <si>
    <t>FinOps.</t>
  </si>
  <si>
    <t>Cost estimate records pricing version and unknown state.</t>
  </si>
  <si>
    <t>PCON-015</t>
  </si>
  <si>
    <t>health</t>
  </si>
  <si>
    <t>Authentication, endpoint, model availability, latency, quota and deprecation health.</t>
  </si>
  <si>
    <t>Routing eligibility.</t>
  </si>
  <si>
    <t>Health failure does not create employee/task failure.</t>
  </si>
  <si>
    <t>PCON-016</t>
  </si>
  <si>
    <t>conformance suite</t>
  </si>
  <si>
    <t>Provider protocol, error, cancellation, schema, tool and data-policy tests.</t>
  </si>
  <si>
    <t>Connector gate.</t>
  </si>
  <si>
    <t>New connector/version cannot become ACTIVE without pass.</t>
  </si>
  <si>
    <t>A-01 — CLI Connector Contract</t>
  </si>
  <si>
    <t>Contract for approved installed AI CLIs. User-local authentication remains local, execution is visible where required, and unsafe permission bypass is prohibited.</t>
  </si>
  <si>
    <t>CLIC-001</t>
  </si>
  <si>
    <t>cli_adapter_id/version</t>
  </si>
  <si>
    <t>Stable CLI adapter and tested implementation version.</t>
  </si>
  <si>
    <t>Registry/drift.</t>
  </si>
  <si>
    <t>Every invocation records adapter and executable versions.</t>
  </si>
  <si>
    <t>CLIC-002</t>
  </si>
  <si>
    <t>executable resolution</t>
  </si>
  <si>
    <t>Approved names/paths, publisher/signature/hash checks and install source.</t>
  </si>
  <si>
    <t>Safe discovery.</t>
  </si>
  <si>
    <t>No arbitrary executable or PATH hijack.</t>
  </si>
  <si>
    <t>CLIC-003</t>
  </si>
  <si>
    <t>version command/range</t>
  </si>
  <si>
    <t>Official version command and supported version constraints.</t>
  </si>
  <si>
    <t>Unsupported change returns CLI_VERSION_UNSUPPORTED.</t>
  </si>
  <si>
    <t>CLIC-004</t>
  </si>
  <si>
    <t>authentication mode</t>
  </si>
  <si>
    <t>User-local OAuth/subscription, API key, cloud identity or local runtime.</t>
  </si>
  <si>
    <t>Credential boundary.</t>
  </si>
  <si>
    <t>Broker never reads/exports user OAuth.</t>
  </si>
  <si>
    <t>CLIC-005</t>
  </si>
  <si>
    <t>health/auth probe</t>
  </si>
  <si>
    <t>Official non-secret health/login readiness probe.</t>
  </si>
  <si>
    <t>Employee guidance.</t>
  </si>
  <si>
    <t>If unsupported, state UNKNOWN and require visible confirmation.</t>
  </si>
  <si>
    <t>CLIC-006</t>
  </si>
  <si>
    <t>non-interactive invocation</t>
  </si>
  <si>
    <t>Official headless/print/JSON/stream mode and input transport.</t>
  </si>
  <si>
    <t>Required for routed jobs</t>
  </si>
  <si>
    <t>Automation.</t>
  </si>
  <si>
    <t>Interactive-only mode remains employee manual tool, not router backend.</t>
  </si>
  <si>
    <t>CLIC-007</t>
  </si>
  <si>
    <t>model selection</t>
  </si>
  <si>
    <t>Supported model flag/alias and actual model/version extraction where available.</t>
  </si>
  <si>
    <t>Unresolved alias is recorded and may limit qualification.</t>
  </si>
  <si>
    <t>CLIC-008</t>
  </si>
  <si>
    <t>effort mapping</t>
  </si>
  <si>
    <t>Map FAST/STANDARD/DEEP/CRITICAL to documented CLI/provider controls.</t>
  </si>
  <si>
    <t>Task routing.</t>
  </si>
  <si>
    <t>Actual flags/budgets returned.</t>
  </si>
  <si>
    <t>CLIC-009</t>
  </si>
  <si>
    <t>output schema</t>
  </si>
  <si>
    <t>JSON/stream parser, stdout/stderr separation, exit codes and schema validation.</t>
  </si>
  <si>
    <t>Human-readable text cannot be parsed as trusted structure without validation.</t>
  </si>
  <si>
    <t>CLIC-010</t>
  </si>
  <si>
    <t>permission/tool policy</t>
  </si>
  <si>
    <t>Allowed/denied tools, permission prompts and working-directory/file/network constraints.</t>
  </si>
  <si>
    <t>Never invoke unsafe/bypass permission modes.</t>
  </si>
  <si>
    <t>CLIC-011</t>
  </si>
  <si>
    <t>environment</t>
  </si>
  <si>
    <t>Clean allowlisted environment variables, proxy and credential references.</t>
  </si>
  <si>
    <t>Security.</t>
  </si>
  <si>
    <t>No complete parent environment or secret dump.</t>
  </si>
  <si>
    <t>CLIC-012</t>
  </si>
  <si>
    <t>process/resource controls</t>
  </si>
  <si>
    <t>Timeout, cancellation, max turns, output size, CPU/GPU/RAM and child-process tree.</t>
  </si>
  <si>
    <t>Endpoint safety.</t>
  </si>
  <si>
    <t>Kill entire process group on cancellation/timeout.</t>
  </si>
  <si>
    <t>CLIC-013</t>
  </si>
  <si>
    <t>subscription policy</t>
  </si>
  <si>
    <t>Permitted user-visible use, organisation ownership/reimbursement and prohibited hidden batch use.</t>
  </si>
  <si>
    <t>Legal/trust.</t>
  </si>
  <si>
    <t>User entitlement cannot become organisation-wide service SLA.</t>
  </si>
  <si>
    <t>CLIC-014</t>
  </si>
  <si>
    <t>employee messaging</t>
  </si>
  <si>
    <t>Install, sign-in, quota, permission, route change and manual continuation messages.</t>
  </si>
  <si>
    <t>Experience.</t>
  </si>
  <si>
    <t>No blame; no task/evidence loss claim without evidence.</t>
  </si>
  <si>
    <t>CLIC-015</t>
  </si>
  <si>
    <t>conformance/requalification</t>
  </si>
  <si>
    <t>Fixtures for auth, quota, version, schema, tools, cancellation, output and security.</t>
  </si>
  <si>
    <t>Material CLI/provider behavior change triggers suspension/requalification.</t>
  </si>
  <si>
    <t>A-01 — Model Deployment Registry</t>
  </si>
  <si>
    <t>Registry schema records the exact provider endpoint, model version, runtime, quantisation, data controls, region and qualification cells. Model family names alone are not routable.</t>
  </si>
  <si>
    <t>MR-001</t>
  </si>
  <si>
    <t>model_deployment_id</t>
  </si>
  <si>
    <t>Stable deployment/runtime identifier distinct from marketing model family.</t>
  </si>
  <si>
    <t>Routing and audit.</t>
  </si>
  <si>
    <t>A model alias alone is not sufficient.</t>
  </si>
  <si>
    <t>MR-002</t>
  </si>
  <si>
    <t>provider/connector_id</t>
  </si>
  <si>
    <t>Provider and approved connector implementation/version.</t>
  </si>
  <si>
    <t>Execution lineage.</t>
  </si>
  <si>
    <t>Connector version is recorded on every result.</t>
  </si>
  <si>
    <t>MR-003</t>
  </si>
  <si>
    <t>endpoint/deployment</t>
  </si>
  <si>
    <t>Base endpoint, cloud deployment, account/project and environment references.</t>
  </si>
  <si>
    <t>Region, auth and SLA.</t>
  </si>
  <si>
    <t>AI Platform/Cloud</t>
  </si>
  <si>
    <t>Endpoint is an opaque config/secret reference.</t>
  </si>
  <si>
    <t>MR-004</t>
  </si>
  <si>
    <t>model_family</t>
  </si>
  <si>
    <t>Human-readable family such as GPT-5.6, Claude, Gemini, Kimi, DeepSeek or Qwen.</t>
  </si>
  <si>
    <t>Discovery/UI.</t>
  </si>
  <si>
    <t>Family is not the qualified unit.</t>
  </si>
  <si>
    <t>MR-005</t>
  </si>
  <si>
    <t>requested_model_id</t>
  </si>
  <si>
    <t>Configured provider model ID or alias.</t>
  </si>
  <si>
    <t>Request mapping.</t>
  </si>
  <si>
    <t>Connector Owner</t>
  </si>
  <si>
    <t>Aliases are permitted only when actual response model is captured.</t>
  </si>
  <si>
    <t>MR-006</t>
  </si>
  <si>
    <t>exact_snapshot/revision</t>
  </si>
  <si>
    <t>Pinned provider snapshot, API version or model revision when available.</t>
  </si>
  <si>
    <t>Recommended/required for high impact</t>
  </si>
  <si>
    <t>Unpinned/rolling model has shorter qualification validity.</t>
  </si>
  <si>
    <t>MR-007</t>
  </si>
  <si>
    <t>weight_digest</t>
  </si>
  <si>
    <t>Cryptographic digest/revision of self-hosted model weights.</t>
  </si>
  <si>
    <t>Required for self-hosted</t>
  </si>
  <si>
    <t>Integrity/reproducibility.</t>
  </si>
  <si>
    <t>Digest must match package/registry.</t>
  </si>
  <si>
    <t>MR-008</t>
  </si>
  <si>
    <t>runtime/version</t>
  </si>
  <si>
    <t>API, vLLM, SGLang, Ollama, llama.cpp, MLX, CLI or other runtime and exact version.</t>
  </si>
  <si>
    <t>Behavior/performance.</t>
  </si>
  <si>
    <t>AI Infrastructure/Desktop</t>
  </si>
  <si>
    <t>Runtime changes may trigger requalification.</t>
  </si>
  <si>
    <t>MR-009</t>
  </si>
  <si>
    <t>quantisation/precision</t>
  </si>
  <si>
    <t>FP/BF16/FP8/INT8/INT4/GGUF/AWQ/GPTQ and parameters.</t>
  </si>
  <si>
    <t>Required for self-hosted/local</t>
  </si>
  <si>
    <t>Quality/resource profile.</t>
  </si>
  <si>
    <t>Different quantisation is a different qualification cell.</t>
  </si>
  <si>
    <t>MR-010</t>
  </si>
  <si>
    <t>context/output configuration</t>
  </si>
  <si>
    <t>Context window, max output, chat template, reasoning/thinking mode and cache settings.</t>
  </si>
  <si>
    <t>Task compatibility.</t>
  </si>
  <si>
    <t>Connector/Qualification</t>
  </si>
  <si>
    <t>Configured limits—not marketing maximum—control eligibility.</t>
  </si>
  <si>
    <t>MR-011</t>
  </si>
  <si>
    <t>modalities/features</t>
  </si>
  <si>
    <t>Text/image/audio/video, tools, structured output, embeddings, batch and streaming.</t>
  </si>
  <si>
    <t>Probe status overrides vendor claim.</t>
  </si>
  <si>
    <t>MR-012</t>
  </si>
  <si>
    <t>Open-weight licence, API terms, commercial rights and restrictions.</t>
  </si>
  <si>
    <t>Legal eligibility.</t>
  </si>
  <si>
    <t>Current review date and source required.</t>
  </si>
  <si>
    <t>MR-013</t>
  </si>
  <si>
    <t>data_controls</t>
  </si>
  <si>
    <t>Training use, retention, logging, provider access, DPA and enterprise settings.</t>
  </si>
  <si>
    <t>DPO/Legal/AI Platform</t>
  </si>
  <si>
    <t>Consumer and enterprise/API terms are reviewed separately.</t>
  </si>
  <si>
    <t>MR-014</t>
  </si>
  <si>
    <t>model_origin</t>
  </si>
  <si>
    <t>Organisation/country that created or released the model.</t>
  </si>
  <si>
    <t>Transparency/research.</t>
  </si>
  <si>
    <t>Origin is separate from processing location.</t>
  </si>
  <si>
    <t>MR-015</t>
  </si>
  <si>
    <t>hosting_provider/region</t>
  </si>
  <si>
    <t>Actual operator and processing/storage region/deployment type.</t>
  </si>
  <si>
    <t>Cloud/AI Platform</t>
  </si>
  <si>
    <t>Global/data-zone/regional distinctions recorded.</t>
  </si>
  <si>
    <t>MR-016</t>
  </si>
  <si>
    <t>hardware/resource profile</t>
  </si>
  <si>
    <t>GPU/CPU/RAM/storage and concurrency requirements.</t>
  </si>
  <si>
    <t>Required for local/self-hosted</t>
  </si>
  <si>
    <t>Capacity/cost.</t>
  </si>
  <si>
    <t>Endpoint route requires measured hardware compatibility.</t>
  </si>
  <si>
    <t>MR-017</t>
  </si>
  <si>
    <t>price/SLA version</t>
  </si>
  <si>
    <t>Pricing units, effective date, quota/rate limits and service commitments.</t>
  </si>
  <si>
    <t>FinOps/routing.</t>
  </si>
  <si>
    <t>FinOps/Provider Owner</t>
  </si>
  <si>
    <t>Unknown price/quota limits route eligibility or budget confidence.</t>
  </si>
  <si>
    <t>MR-018</t>
  </si>
  <si>
    <t>qualification profiles</t>
  </si>
  <si>
    <t>Approved task × effort profiles and expiry.</t>
  </si>
  <si>
    <t>Required before ACTIVE</t>
  </si>
  <si>
    <t>Routing.</t>
  </si>
  <si>
    <t>No blanket `qualified model` flag.</t>
  </si>
  <si>
    <t>MR-019</t>
  </si>
  <si>
    <t>lifecycle</t>
  </si>
  <si>
    <t>Registered, benchmarking, qualified, shadow, canary, active, degraded, suspended, expired or deprecated.</t>
  </si>
  <si>
    <t>Operations.</t>
  </si>
  <si>
    <t>ACTIVE is scoped to qualification cells and policies.</t>
  </si>
  <si>
    <t>MR-020</t>
  </si>
  <si>
    <t>replacement/fallback</t>
  </si>
  <si>
    <t>Approved equivalent routes and migration/deprecation plan.</t>
  </si>
  <si>
    <t>Required for critical route</t>
  </si>
  <si>
    <t>AI Platform/Domain Owner</t>
  </si>
  <si>
    <t>Fallback equivalence must be tested.</t>
  </si>
  <si>
    <t>A-01 — Current Provider and Runtime Landscape</t>
  </si>
  <si>
    <t>Research seed list as of 19 July 2026. Entries are qualification candidates, not approvals; live discovery and current terms/region checks are mandatory.</t>
  </si>
  <si>
    <t>Provider / runtime</t>
  </si>
  <si>
    <t>Integration modes</t>
  </si>
  <si>
    <t>Current candidate families</t>
  </si>
  <si>
    <t>Potential HumanOS uses</t>
  </si>
  <si>
    <t>Important controls</t>
  </si>
  <si>
    <t>Official source</t>
  </si>
  <si>
    <t>Status / note</t>
  </si>
  <si>
    <t>PL-001</t>
  </si>
  <si>
    <t>Native API; Codex CLI</t>
  </si>
  <si>
    <t>GPT-5.6 Sol/Terra/Luna; GPT-5.3-Codex; gpt-oss open weights</t>
  </si>
  <si>
    <t>Complex reasoning/coding; balanced and high-volume tiers; agentic coding; open local/server options</t>
  </si>
  <si>
    <t>Exact snapshots, API data controls and CLI subscription policy must be recorded.</t>
  </si>
  <si>
    <t>Tier 1 candidate</t>
  </si>
  <si>
    <t>Current as of 2026-07-19; qualification required.</t>
  </si>
  <si>
    <t>PL-002</t>
  </si>
  <si>
    <t>Anthropic</t>
  </si>
  <si>
    <t>Native API; Claude Code CLI; Bedrock/Vertex routes</t>
  </si>
  <si>
    <t>Current Claude Fable/Opus/Sonnet/Haiku families subject to discovery</t>
  </si>
  <si>
    <t>Complex review, coding agents, coaching and long-context reasoning</t>
  </si>
  <si>
    <t>Use official CLI/API modes; capture actual model and data route; gateway/provider terms differ.</t>
  </si>
  <si>
    <t>Discover contracted current models at onboarding.</t>
  </si>
  <si>
    <t>PL-003</t>
  </si>
  <si>
    <t>Google</t>
  </si>
  <si>
    <t>Gemini API; Vertex AI; Antigravity CLI/managed agents</t>
  </si>
  <si>
    <t>Gemini 3.1 Pro Preview, Gemini 3.5 Flash, Gemini 3.1 Flash-Lite and current managed agents</t>
  </si>
  <si>
    <t>Multimodal reasoning, high-volume agentic/coding, enterprise cloud routing</t>
  </si>
  <si>
    <t>Model aliases/deprecations change; global/data-zone/region behavior must be explicit.</t>
  </si>
  <si>
    <t>Antigravity and Gemini CLI are versioned separately.</t>
  </si>
  <si>
    <t>PL-004</t>
  </si>
  <si>
    <t>Moonshot AI / Kimi</t>
  </si>
  <si>
    <t>Native/OpenAI/Anthropic-compatible API; Kimi Code CLI</t>
  </si>
  <si>
    <t>Kimi K2.7 Code / Kimi-for-coding and current Kimi API models</t>
  </si>
  <si>
    <t>Coding agents, tool use and cost/quality comparison</t>
  </si>
  <si>
    <t>Subscription coding and enterprise API use are distinct; preserve official client identity.</t>
  </si>
  <si>
    <t>Tier 2 qualification</t>
  </si>
  <si>
    <t>Evaluate current terms, region and exact model.</t>
  </si>
  <si>
    <t>PL-005</t>
  </si>
  <si>
    <t>DeepSeek</t>
  </si>
  <si>
    <t>OpenAI/Anthropic-compatible API; self-hosted weights where available</t>
  </si>
  <si>
    <t>DeepSeek V4 Pro/Flash and supported open releases</t>
  </si>
  <si>
    <t>Coding, reasoning and cost-sensitive server workloads</t>
  </si>
  <si>
    <t>Current aliases and deprecation dates require discovery; hosting region separate from model origin.</t>
  </si>
  <si>
    <t>https://api-docs.deepseek.com/quick_start/pricing</t>
  </si>
  <si>
    <t>Use official change log/model IDs.</t>
  </si>
  <si>
    <t>PL-006</t>
  </si>
  <si>
    <t>Qwen / Alibaba</t>
  </si>
  <si>
    <t>Qwen Code CLI; APIs/cloud; self-hosted open weights</t>
  </si>
  <si>
    <t>Qwen3.6 and current Qwen Coder/embedding families</t>
  </si>
  <si>
    <t>Workstation/server coding, multilingual/code retrieval, local deployment</t>
  </si>
  <si>
    <t>Record Apache/licence variant, runtime, quantisation and actual endpoint operator.</t>
  </si>
  <si>
    <t>https://github.com/QwenLM/Qwen3</t>
  </si>
  <si>
    <t>CLI/auth offering can change; qualification per deployment.</t>
  </si>
  <si>
    <t>PL-007</t>
  </si>
  <si>
    <t>Zhipu / GLM</t>
  </si>
  <si>
    <t>API and self-hosted/open models where licensed</t>
  </si>
  <si>
    <t>Current GLM long-context/coding families</t>
  </si>
  <si>
    <t>Long-context repository/task analysis and self-hosted comparison</t>
  </si>
  <si>
    <t>Large models require datacentre capacity and licence/terms review.</t>
  </si>
  <si>
    <t>Research candidate</t>
  </si>
  <si>
    <t>https://huggingface.co/zai-org</t>
  </si>
  <si>
    <t>Not approved until exact deployment qualified.</t>
  </si>
  <si>
    <t>PL-008</t>
  </si>
  <si>
    <t>MiniMax</t>
  </si>
  <si>
    <t>API and hosted/open model variants</t>
  </si>
  <si>
    <t>Current MiniMax coding/multimodal families</t>
  </si>
  <si>
    <t>Coding, agent and multimodal comparison</t>
  </si>
  <si>
    <t>Community/commercial licence and cloud region/data controls need legal review.</t>
  </si>
  <si>
    <t>https://huggingface.co/MiniMaxAI</t>
  </si>
  <si>
    <t>Not equivalent to permissive open licence.</t>
  </si>
  <si>
    <t>PL-009</t>
  </si>
  <si>
    <t>Ollama</t>
  </si>
  <si>
    <t>Local API/CLI and Ollama Cloud</t>
  </si>
  <si>
    <t>Any installed/hosted supported model</t>
  </si>
  <si>
    <t>Endpoint-local privacy processing, local coding, embeddings and development tools</t>
  </si>
  <si>
    <t>Local API compatibility is partial; cloud route/region is separate; keep local service protected.</t>
  </si>
  <si>
    <t>Runtime/connector candidate</t>
  </si>
  <si>
    <t>Model digest/runtime/context must be qualified.</t>
  </si>
  <si>
    <t>PL-010</t>
  </si>
  <si>
    <t>vLLM</t>
  </si>
  <si>
    <t>Self-hosted OpenAI/Anthropic-compatible serving</t>
  </si>
  <si>
    <t>Supported open models</t>
  </si>
  <si>
    <t>Nessovo-controlled GPU serving and high-throughput APIs</t>
  </si>
  <si>
    <t>Runtime version, chat/tool template, quantisation and model compatibility matter.</t>
  </si>
  <si>
    <t>Preferred self-host candidate</t>
  </si>
  <si>
    <t>Benchmark against SGLang/Ollama for selected models.</t>
  </si>
  <si>
    <t>PL-011</t>
  </si>
  <si>
    <t>SGLang</t>
  </si>
  <si>
    <t>Self-hosted high-performance serving</t>
  </si>
  <si>
    <t>High-throughput/agent serving and benchmark comparison</t>
  </si>
  <si>
    <t>Feature/model compatibility and operations need qualification.</t>
  </si>
  <si>
    <t>Self-host candidate</t>
  </si>
  <si>
    <t>https://docs.sglang.ai/</t>
  </si>
  <si>
    <t>Use for measured comparison, not default assumption.</t>
  </si>
  <si>
    <t>PL-012</t>
  </si>
  <si>
    <t>LiteLLM</t>
  </si>
  <si>
    <t>Gateway/proxy library</t>
  </si>
  <si>
    <t>100+ provider integrations</t>
  </si>
  <si>
    <t>Connector normalization, retry/fallback, budgets and observability</t>
  </si>
  <si>
    <t>Keep behind HumanOS contracts; third-party dependency and routing semantics require review.</t>
  </si>
  <si>
    <t>Conditional implementation option</t>
  </si>
  <si>
    <t>Not the Work Intelligence domain contract.</t>
  </si>
  <si>
    <t>A-01 — Work Intelligence AI Task Profile Registry</t>
  </si>
  <si>
    <t>Versioned purposes define required inputs, capabilities, thresholds, privacy and review rules. Model routing begins with the task profile—not a provider name.</t>
  </si>
  <si>
    <t>Task profile</t>
  </si>
  <si>
    <t>Inputs/modalities</t>
  </si>
  <si>
    <t>Required strengths</t>
  </si>
  <si>
    <t>Non-negotiable controls</t>
  </si>
  <si>
    <t>Allowed effort</t>
  </si>
  <si>
    <t>TP-001</t>
  </si>
  <si>
    <t>WI_EVIDENCE_EXTRACTION</t>
  </si>
  <si>
    <t>Extract objective, criteria, actors, artefacts and evidence references into schema.</t>
  </si>
  <si>
    <t>Text; optional visual</t>
  </si>
  <si>
    <t>Structured output, precision, grounding</t>
  </si>
  <si>
    <t>Low hallucination; abstain on missing source</t>
  </si>
  <si>
    <t>FAST/STANDARD</t>
  </si>
  <si>
    <t>Work Intelligence Product/Data</t>
  </si>
  <si>
    <t>TP-002</t>
  </si>
  <si>
    <t>WI_EPISODE_SEGMENTATION</t>
  </si>
  <si>
    <t>Segment event timeline into work episodes with alternatives and gaps.</t>
  </si>
  <si>
    <t>Text/events/visual refs</t>
  </si>
  <si>
    <t>Temporal reasoning, uncertainty</t>
  </si>
  <si>
    <t>Missing telemetry cannot become idle</t>
  </si>
  <si>
    <t>STANDARD/DEEP</t>
  </si>
  <si>
    <t>TP-003</t>
  </si>
  <si>
    <t>WI_TASK_ALIGNMENT</t>
  </si>
  <si>
    <t>Classify episodes against active/other tasks and supporting work.</t>
  </si>
  <si>
    <t>Task contract + evidence</t>
  </si>
  <si>
    <t>Context reasoning, calibration, abstention</t>
  </si>
  <si>
    <t>POSSIBLY_UNRELATED and INSUFFICIENT_EVIDENCE required</t>
  </si>
  <si>
    <t>STANDARD/CRITICAL</t>
  </si>
  <si>
    <t>TP-004</t>
  </si>
  <si>
    <t>WI_PROVENANCE_ATTRIBUTION</t>
  </si>
  <si>
    <t>Create human/AI/automation/system/mixed/unknown origin candidates.</t>
  </si>
  <si>
    <t>Semantic/process/file/text/visual</t>
  </si>
  <si>
    <t>Correlation, uncertainty, evidence hierarchy</t>
  </si>
  <si>
    <t>Do not force actor or overclaim causality</t>
  </si>
  <si>
    <t>TP-005</t>
  </si>
  <si>
    <t>WI_ACCEPTANCE_CRITERIA</t>
  </si>
  <si>
    <t>Recommend criterion/gate satisfaction from evidence.</t>
  </si>
  <si>
    <t>Task contract + artefacts/results</t>
  </si>
  <si>
    <t>Contract following and evidence grounding</t>
  </si>
  <si>
    <t>Deterministic facts dominate; review for material conflict</t>
  </si>
  <si>
    <t>TP-006</t>
  </si>
  <si>
    <t>WI_QUALITY_REVIEW</t>
  </si>
  <si>
    <t>Identify missing verification, regressions, security, scope and alternate valid methods.</t>
  </si>
  <si>
    <t>Code/docs/test/review refs</t>
  </si>
  <si>
    <t>Domain/coding reasoning</t>
  </si>
  <si>
    <t>No quality conclusion from volume/time</t>
  </si>
  <si>
    <t>DEEP/CRITICAL</t>
  </si>
  <si>
    <t>Domain Review/QA</t>
  </si>
  <si>
    <t>TP-007</t>
  </si>
  <si>
    <t>WI_VISUAL_INTERPRETATION</t>
  </si>
  <si>
    <t>Interpret redacted UI state where semantic evidence is unavailable.</t>
  </si>
  <si>
    <t>Image + UI/accessibility refs</t>
  </si>
  <si>
    <t>Multimodal UI understanding</t>
  </si>
  <si>
    <t>Lower reliability than authoritative semantic evidence</t>
  </si>
  <si>
    <t>Visual Evidence/AI</t>
  </si>
  <si>
    <t>TP-008</t>
  </si>
  <si>
    <t>WI_CAPABILITY_RECOMMENDATION</t>
  </si>
  <si>
    <t>Recommend multidimensional capability evidence/state changes.</t>
  </si>
  <si>
    <t>Repeated-evidence reasoning, fairness, uncertainty</t>
  </si>
  <si>
    <t>No single-task or direct state write; human review</t>
  </si>
  <si>
    <t>Capability/AI Governance</t>
  </si>
  <si>
    <t>TP-009</t>
  </si>
  <si>
    <t>WI_ROLE_READINESS</t>
  </si>
  <si>
    <t>Compare reviewed capability state with a RoleVersion.</t>
  </si>
  <si>
    <t>Role requirements + state/evidence</t>
  </si>
  <si>
    <t>Multidimensional comparison and critical floors</t>
  </si>
  <si>
    <t>Advisory; no automatic employment action</t>
  </si>
  <si>
    <t>TP-010</t>
  </si>
  <si>
    <t>WI_COACHING_GENERATION</t>
  </si>
  <si>
    <t>Generate private, evidence-linked and actionable coaching.</t>
  </si>
  <si>
    <t>Approved task/gap/preferences summary</t>
  </si>
  <si>
    <t>Safe tone, relevance, actionability</t>
  </si>
  <si>
    <t>Private; no punitive/protected inference; safety validator</t>
  </si>
  <si>
    <t>Growth Coach/HR</t>
  </si>
  <si>
    <t>TP-011</t>
  </si>
  <si>
    <t>WI_REDACTION_SUPPORT</t>
  </si>
  <si>
    <t>Detect likely secrets/sensitive content as defence in depth.</t>
  </si>
  <si>
    <t>Local text/image candidate</t>
  </si>
  <si>
    <t>High recall, local execution, safe suppression</t>
  </si>
  <si>
    <t>Never sole secure-field control; false-negative corpus blocks</t>
  </si>
  <si>
    <t>TP-012</t>
  </si>
  <si>
    <t>WI_EMBEDDING_RETRIEVAL</t>
  </si>
  <si>
    <t>Create code/multilingual embeddings for approved evidence/search.</t>
  </si>
  <si>
    <t>Text/code refs</t>
  </si>
  <si>
    <t>Retrieval quality, local/region control</t>
  </si>
  <si>
    <t>No raw restricted embedding without policy</t>
  </si>
  <si>
    <t>FAST</t>
  </si>
  <si>
    <t>Data/AI Platform</t>
  </si>
  <si>
    <t>TP-013</t>
  </si>
  <si>
    <t>WI_RESEARCH_SYNTHESIS</t>
  </si>
  <si>
    <t>Synthesize current sources and conflicts for Skill Forge proposals.</t>
  </si>
  <si>
    <t>Source refs/documents</t>
  </si>
  <si>
    <t>Source grounding and conflict handling</t>
  </si>
  <si>
    <t>Research remains candidate; cite source/version/date</t>
  </si>
  <si>
    <t>DEEP</t>
  </si>
  <si>
    <t>TP-014</t>
  </si>
  <si>
    <t>WI_EVALUATOR_JUDGE</t>
  </si>
  <si>
    <t>Grade another model/package result using independent rubric.</t>
  </si>
  <si>
    <t>Output, evidence and rubric</t>
  </si>
  <si>
    <t>Calibration, independence, consistency</t>
  </si>
  <si>
    <t>Generator cannot be sole judge for high impact</t>
  </si>
  <si>
    <t>TP-015</t>
  </si>
  <si>
    <t>WI_CODE_ASSISTANCE</t>
  </si>
  <si>
    <t>Employee-visible coding/task assistance through CLI/API/local route.</t>
  </si>
  <si>
    <t>Project/task context</t>
  </si>
  <si>
    <t>Coding, tools, tests, file/process provenance</t>
  </si>
  <si>
    <t>Human reviews output; not central capability proof</t>
  </si>
  <si>
    <t>FAST/STANDARD/DEEP</t>
  </si>
  <si>
    <t>Developer Experience</t>
  </si>
  <si>
    <t>A-01 — Normalised Effort Profiles</t>
  </si>
  <si>
    <t>Provider-neutral effort levels are translated by each connector into documented reasoning, token, time, tool, verification and review controls.</t>
  </si>
  <si>
    <t>Effort</t>
  </si>
  <si>
    <t>Intended use</t>
  </si>
  <si>
    <t>Execution controls</t>
  </si>
  <si>
    <t>Quality / safety floor</t>
  </si>
  <si>
    <t>Typical scope</t>
  </si>
  <si>
    <t>EPRO-001</t>
  </si>
  <si>
    <t>Low-risk extraction, routing, embeddings and simple classification.</t>
  </si>
  <si>
    <t>Short timeout/context/output; one pass; low tool/turn budget.</t>
  </si>
  <si>
    <t>Must still meet task quality/schema/privacy floors.</t>
  </si>
  <si>
    <t>Cheapest qualified route.</t>
  </si>
  <si>
    <t>Low-impact or deterministic-validation tasks.</t>
  </si>
  <si>
    <t>EPRO-002</t>
  </si>
  <si>
    <t>STANDARD</t>
  </si>
  <si>
    <t>Routine evidence, task and coaching analysis.</t>
  </si>
  <si>
    <t>Moderate reasoning/context; structured output; limited verification.</t>
  </si>
  <si>
    <t>Default for normal reviewed workflows.</t>
  </si>
  <si>
    <t>Balance quality, latency and cost.</t>
  </si>
  <si>
    <t>Most interactive and background tasks.</t>
  </si>
  <si>
    <t>EPRO-003</t>
  </si>
  <si>
    <t>Complex code, provenance, contradictions, long context or difficult coaching.</t>
  </si>
  <si>
    <t>Higher reasoning/time/context/tool budget; verification pass.</t>
  </si>
  <si>
    <t>Use only when task difficulty/uncertainty justifies it.</t>
  </si>
  <si>
    <t>Quality-first within approved budget.</t>
  </si>
  <si>
    <t>Complex technical and ambiguous tasks.</t>
  </si>
  <si>
    <t>EPRO-004</t>
  </si>
  <si>
    <t>CRITICAL</t>
  </si>
  <si>
    <t>Material negative, high-impact capability/readiness, security or disputed findings.</t>
  </si>
  <si>
    <t>Strongest qualified route; independent validation and mandatory human review.</t>
  </si>
  <si>
    <t>No personal CLI as sole route; abstain when no approved route.</t>
  </si>
  <si>
    <t>Safety and accountability over cost/latency.</t>
  </si>
  <si>
    <t>Consequential recommendations only.</t>
  </si>
  <si>
    <t>A-01 — Model, Provider, Runtime and CLI Qualification Lifecycle</t>
  </si>
  <si>
    <t>A new key, endpoint, model or CLI is easy to register but cannot receive production work until relevant exact configuration/task/effort cells are evaluated and approved.</t>
  </si>
  <si>
    <t>MQL-001</t>
  </si>
  <si>
    <t>REGISTERED</t>
  </si>
  <si>
    <t>Connector/deployment/model record exists.</t>
  </si>
  <si>
    <t>Owner registers credential/endpoint/runtime.</t>
  </si>
  <si>
    <t>CREDENTIAL_VALIDATED / REJECTED</t>
  </si>
  <si>
    <t>Not routable.</t>
  </si>
  <si>
    <t>MQL-002</t>
  </si>
  <si>
    <t>CREDENTIAL_VALIDATED</t>
  </si>
  <si>
    <t>Minimal authenticated/IPC connection probe passed.</t>
  </si>
  <si>
    <t>Connection test.</t>
  </si>
  <si>
    <t>DISCOVERED / SUSPENDED</t>
  </si>
  <si>
    <t>Connection success is not model approval.</t>
  </si>
  <si>
    <t>AI Platform/CISO</t>
  </si>
  <si>
    <t>MQL-003</t>
  </si>
  <si>
    <t>DISCOVERED</t>
  </si>
  <si>
    <t>Models and declared capabilities inventoried.</t>
  </si>
  <si>
    <t>Provider/model listing or configured catalogue.</t>
  </si>
  <si>
    <t>CAPABILITY_PROBED / REJECTED</t>
  </si>
  <si>
    <t>Discovered models remain inactive.</t>
  </si>
  <si>
    <t>MQL-004</t>
  </si>
  <si>
    <t>CAPABILITY_PROBED</t>
  </si>
  <si>
    <t>Structured output, tools, modalities, context, cancellation, errors and usage probed.</t>
  </si>
  <si>
    <t>Conformance probes.</t>
  </si>
  <si>
    <t>SECURITY_TERMS_REVIEWED / REJECTED</t>
  </si>
  <si>
    <t>Probe results override unsupported marketing claims.</t>
  </si>
  <si>
    <t>QA/Connector Owner</t>
  </si>
  <si>
    <t>MQL-005</t>
  </si>
  <si>
    <t>SECURITY_TERMS_REVIEWED</t>
  </si>
  <si>
    <t>Credentials, tools, region, retention, training, licence and subscription terms reviewed.</t>
  </si>
  <si>
    <t>Security/privacy/legal review.</t>
  </si>
  <si>
    <t>BENCHMARKING / REJECTED</t>
  </si>
  <si>
    <t>Consumer and enterprise routes reviewed separately.</t>
  </si>
  <si>
    <t>MQL-006</t>
  </si>
  <si>
    <t>BENCHMARKING</t>
  </si>
  <si>
    <t>Relevant task × effort suites run on exact execution configuration.</t>
  </si>
  <si>
    <t>Qualification job.</t>
  </si>
  <si>
    <t>QUALIFIED_FOR_TASKS / FAILED / REVIEW_REQUIRED</t>
  </si>
  <si>
    <t>Public benchmark alone cannot qualify.</t>
  </si>
  <si>
    <t>MQL-007</t>
  </si>
  <si>
    <t>QUALIFIED_FOR_TASKS</t>
  </si>
  <si>
    <t>One or more task/effort cells meet thresholds with signed profile.</t>
  </si>
  <si>
    <t>Evaluation/review approval.</t>
  </si>
  <si>
    <t>SHADOW / EXPIRED / SUSPENDED</t>
  </si>
  <si>
    <t>No blanket all-task approval.</t>
  </si>
  <si>
    <t>MQL-008</t>
  </si>
  <si>
    <t>SHADOW</t>
  </si>
  <si>
    <t>Candidate runs without changing user-visible result/action.</t>
  </si>
  <si>
    <t>Shadow plan.</t>
  </si>
  <si>
    <t>CANARY / BENCHMARKING / SUSPENDED</t>
  </si>
  <si>
    <t>Differences and errors reviewed.</t>
  </si>
  <si>
    <t>MQL-009</t>
  </si>
  <si>
    <t>Bounded approved task/cohort exposure.</t>
  </si>
  <si>
    <t>Canary approval.</t>
  </si>
  <si>
    <t>ACTIVE / PAUSED / SUSPENDED / BENCHMARKING</t>
  </si>
  <si>
    <t>Automatic pause and stable fallback.</t>
  </si>
  <si>
    <t>Deployment/AI Governance</t>
  </si>
  <si>
    <t>MQL-010</t>
  </si>
  <si>
    <t>Route eligible for approved task/effort/policy cells.</t>
  </si>
  <si>
    <t>DEGRADED / SUSPENDED / EXPIRED / DEPRECATED</t>
  </si>
  <si>
    <t>Monitoring and expiry remain active.</t>
  </si>
  <si>
    <t>MQL-011</t>
  </si>
  <si>
    <t>DEGRADED</t>
  </si>
  <si>
    <t>Health, quality, cost or coverage is below normal but safe restricted use may remain.</t>
  </si>
  <si>
    <t>Monitoring alert.</t>
  </si>
  <si>
    <t>ACTIVE / SUSPENDED / BENCHMARKING</t>
  </si>
  <si>
    <t>Routing weight/scope reduced and warnings recorded.</t>
  </si>
  <si>
    <t>AI Platform/SRE</t>
  </si>
  <si>
    <t>MQL-012</t>
  </si>
  <si>
    <t>SUSPENDED</t>
  </si>
  <si>
    <t>Route is not eligible because of risk, drift, auth, terms, incident or failed threshold.</t>
  </si>
  <si>
    <t>BENCHMARKING / REJECTED / DEPRECATED</t>
  </si>
  <si>
    <t>No new jobs; affected outputs reviewed if material.</t>
  </si>
  <si>
    <t>CISO/DPO/AI Platform</t>
  </si>
  <si>
    <t>MQL-013</t>
  </si>
  <si>
    <t>Qualification or source/terms review date passed.</t>
  </si>
  <si>
    <t>Expiry date/event.</t>
  </si>
  <si>
    <t>BENCHMARKING / DEPRECATED</t>
  </si>
  <si>
    <t>No new routing until renewed.</t>
  </si>
  <si>
    <t>MQL-014</t>
  </si>
  <si>
    <t>Provider/model/runtime is being retired.</t>
  </si>
  <si>
    <t>Provider/internal decision.</t>
  </si>
  <si>
    <t>SUSPENDED / CLOSED</t>
  </si>
  <si>
    <t>Migration/fallback plan required.</t>
  </si>
  <si>
    <t>MQL-015</t>
  </si>
  <si>
    <t>Connector/model/deployment cannot be approved.</t>
  </si>
  <si>
    <t>Review/eval failure.</t>
  </si>
  <si>
    <t>REGISTER_NEW_VERSION / CLOSED</t>
  </si>
  <si>
    <t>Reason retained and source recorded.</t>
  </si>
  <si>
    <t>Review Authority</t>
  </si>
  <si>
    <t>A-01 — Model Qualification Suite</t>
  </si>
  <si>
    <t>HumanOS-specific evaluation suite. Public/vendor benchmarks are shortlist inputs only; qualification uses representative evidence, fairness, privacy, reliability and cost cases.</t>
  </si>
  <si>
    <t>Evaluation area</t>
  </si>
  <si>
    <t>Dataset / method</t>
  </si>
  <si>
    <t>Acceptance rule</t>
  </si>
  <si>
    <t>MQS-001</t>
  </si>
  <si>
    <t>Connector conformance</t>
  </si>
  <si>
    <t>Authentication, model list, request, streaming, cancellation, timeout and error mapping.</t>
  </si>
  <si>
    <t>Provider/CLI fixtures</t>
  </si>
  <si>
    <t>All required protocol cases pass.</t>
  </si>
  <si>
    <t>Connector Owner/QA</t>
  </si>
  <si>
    <t>MQS-002</t>
  </si>
  <si>
    <t>Structured output</t>
  </si>
  <si>
    <t>Valid JSON/schema, enum/ref integrity and repair behavior.</t>
  </si>
  <si>
    <t>Task schemas</t>
  </si>
  <si>
    <t>Meets task-specific validity threshold.</t>
  </si>
  <si>
    <t>MQS-003</t>
  </si>
  <si>
    <t>Evidence extraction</t>
  </si>
  <si>
    <t>Objective/criterion/evidence/entity extraction precision and recall.</t>
  </si>
  <si>
    <t>Reviewed HumanOS cases</t>
  </si>
  <si>
    <t>Task-profile thresholds met.</t>
  </si>
  <si>
    <t>Domain/Data</t>
  </si>
  <si>
    <t>MQS-004</t>
  </si>
  <si>
    <t>Evidence grounding</t>
  </si>
  <si>
    <t>Every material claim maps to valid source/evidence ref.</t>
  </si>
  <si>
    <t>Positive/negative grounding cases</t>
  </si>
  <si>
    <t>Grounding precision/coverage threshold met.</t>
  </si>
  <si>
    <t>MQS-005</t>
  </si>
  <si>
    <t>Abstention</t>
  </si>
  <si>
    <t>Unknown/insufficient/conflicting evidence produces safe abstention/review.</t>
  </si>
  <si>
    <t>Ambiguous/gap cases</t>
  </si>
  <si>
    <t>Abstention accuracy/calibration threshold.</t>
  </si>
  <si>
    <t>MQS-006</t>
  </si>
  <si>
    <t>Temporal boundary and class accuracy with alternatives.</t>
  </si>
  <si>
    <t>Labelled timelines</t>
  </si>
  <si>
    <t>F1/over-segmentation thresholds met.</t>
  </si>
  <si>
    <t>MQS-007</t>
  </si>
  <si>
    <t>On-task/supporting/other/blocker/wait/unrelated/private/insufficient classes.</t>
  </si>
  <si>
    <t>Labelled Stage 7 cases</t>
  </si>
  <si>
    <t>Precision/recall and false-negative floors met.</t>
  </si>
  <si>
    <t>Task Product/DPO</t>
  </si>
  <si>
    <t>MQS-008</t>
  </si>
  <si>
    <t>False idle</t>
  </si>
  <si>
    <t>Reading, review, meetings, build/test/agent wait and telemetry gap cases.</t>
  </si>
  <si>
    <t>Labelled false-idle corpus</t>
  </si>
  <si>
    <t>False-idle below approved threshold.</t>
  </si>
  <si>
    <t>HR/Product/AI</t>
  </si>
  <si>
    <t>MQS-009</t>
  </si>
  <si>
    <t>Provenance attribution</t>
  </si>
  <si>
    <t>Human/AI/automation/system/mixed/unknown links and confidence.</t>
  </si>
  <si>
    <t>Semantic/file/process/text cases</t>
  </si>
  <si>
    <t>No forced attribution; calibrated edge quality.</t>
  </si>
  <si>
    <t>MQS-010</t>
  </si>
  <si>
    <t>Criterion/gate satisfaction, partial, blocked, contradiction and alternate method.</t>
  </si>
  <si>
    <t>Task contracts/evidence</t>
  </si>
  <si>
    <t>Domain correctness and grounding thresholds.</t>
  </si>
  <si>
    <t>Task Assurance/Domain</t>
  </si>
  <si>
    <t>MQS-011</t>
  </si>
  <si>
    <t>Code/domain quality</t>
  </si>
  <si>
    <t>Java/Spring, Python, TS, Rust, Flutter, Swift, CI and infrastructure review cases.</t>
  </si>
  <si>
    <t>Nessovo representative tasks</t>
  </si>
  <si>
    <t>Per-language/domain thresholds.</t>
  </si>
  <si>
    <t>Engineering/QA</t>
  </si>
  <si>
    <t>MQS-012</t>
  </si>
  <si>
    <t>Capability recommendation</t>
  </si>
  <si>
    <t>Repeated evidence, difficulty, independence, transfer, recovery, blockers and accommodations.</t>
  </si>
  <si>
    <t>Stage 8 evaluation cases</t>
  </si>
  <si>
    <t>No single-task/blocker/accommodation invalid conclusion.</t>
  </si>
  <si>
    <t>Capability/HR/DPO</t>
  </si>
  <si>
    <t>MQS-013</t>
  </si>
  <si>
    <t>Critical floor, confidence, freshness, dispute and advisory boundary.</t>
  </si>
  <si>
    <t>Role/capability cases</t>
  </si>
  <si>
    <t>No READY with critical unknown/gap.</t>
  </si>
  <si>
    <t>MQS-014</t>
  </si>
  <si>
    <t>Coaching quality</t>
  </si>
  <si>
    <t>Relevance, tone, actionability, privacy, timing and human escalation.</t>
  </si>
  <si>
    <t>Employee-facing cases</t>
  </si>
  <si>
    <t>Safety/usefulness/wrong-context thresholds.</t>
  </si>
  <si>
    <t>MQS-015</t>
  </si>
  <si>
    <t>IDE/browser/terminal/mobile tools, redacted/low-quality screenshots and semantic conflicts.</t>
  </si>
  <si>
    <t>Multimodal corpus</t>
  </si>
  <si>
    <t>Semantic evidence priority and visual accuracy thresholds.</t>
  </si>
  <si>
    <t>Visual Evidence/Accessibility</t>
  </si>
  <si>
    <t>MQS-016</t>
  </si>
  <si>
    <t>Secret/privacy</t>
  </si>
  <si>
    <t>Passwords, auth codes, keys, customer/employee data and excluded content.</t>
  </si>
  <si>
    <t>Synthetic adversarial corpus</t>
  </si>
  <si>
    <t>Zero known high-severity leakage.</t>
  </si>
  <si>
    <t>MQS-017</t>
  </si>
  <si>
    <t>Prompt injection/tool abuse</t>
  </si>
  <si>
    <t>Malicious repo/web/screen/tool instructions and permission escalation.</t>
  </si>
  <si>
    <t>Red-team cases</t>
  </si>
  <si>
    <t>Policy/tool boundary maintained.</t>
  </si>
  <si>
    <t>MQS-018</t>
  </si>
  <si>
    <t>Cross-tenant/region</t>
  </si>
  <si>
    <t>Tenant isolation, data-region and fallback route constraints.</t>
  </si>
  <si>
    <t>Security/integration cases</t>
  </si>
  <si>
    <t>Zero cross-tenant or unapproved route.</t>
  </si>
  <si>
    <t>CISO/DPO/Platform</t>
  </si>
  <si>
    <t>MQS-019</t>
  </si>
  <si>
    <t>Confidence versus correctness; Brier/ECE and selective accuracy.</t>
  </si>
  <si>
    <t>Holdout labelled cases</t>
  </si>
  <si>
    <t>Task-specific calibration threshold.</t>
  </si>
  <si>
    <t>MQS-020</t>
  </si>
  <si>
    <t>Independent judging</t>
  </si>
  <si>
    <t>Different-provider/model judge plus deterministic/human sample for high impact.</t>
  </si>
  <si>
    <t>Qualification output</t>
  </si>
  <si>
    <t>No generator-only qualification.</t>
  </si>
  <si>
    <t>AI Governance/Domain</t>
  </si>
  <si>
    <t>MQS-021</t>
  </si>
  <si>
    <t>Latency, throughput, cancellation, local CPU/GPU/RAM/battery and concurrency.</t>
  </si>
  <si>
    <t>Representative workload</t>
  </si>
  <si>
    <t>Within task/deployment budgets.</t>
  </si>
  <si>
    <t>MQS-022</t>
  </si>
  <si>
    <t>Input/output/cache/tool/compute/reviewer cost per job and scenario.</t>
  </si>
  <si>
    <t>Usage/pricing/hardware</t>
  </si>
  <si>
    <t>Within approved task budget or explicit condition.</t>
  </si>
  <si>
    <t>MQS-023</t>
  </si>
  <si>
    <t>Reliability/fallback</t>
  </si>
  <si>
    <t>Outage, rate limit, quota, auth expiry, schema failure and no-route behavior.</t>
  </si>
  <si>
    <t>Chaos/failure injection</t>
  </si>
  <si>
    <t>Approved fallback/abstention and user messaging.</t>
  </si>
  <si>
    <t>MQS-024</t>
  </si>
  <si>
    <t>Drift/regression</t>
  </si>
  <si>
    <t>Provider alias, model/runtime/CLI/prompt/tool policy changes.</t>
  </si>
  <si>
    <t>No critical regression; requalification triggers work.</t>
  </si>
  <si>
    <t>AI Evaluation/Owner</t>
  </si>
  <si>
    <t>MQS-025</t>
  </si>
  <si>
    <t>Employee/reviewer UX</t>
  </si>
  <si>
    <t>Route explanation, error, fallback, evidence and review comprehension.</t>
  </si>
  <si>
    <t>Journey/usability tests</t>
  </si>
  <si>
    <t>Comprehension and correction workflows pass.</t>
  </si>
  <si>
    <t>A-01 — Model-to-Task Routing Policy</t>
  </si>
  <si>
    <t>Routing chooses the minimum-cost/minimum-effort qualified route only after hard data, region, feature, safety and qualification eligibility checks.</t>
  </si>
  <si>
    <t>Routing rule / task</t>
  </si>
  <si>
    <t>Preferred route class</t>
  </si>
  <si>
    <t>Optimization objective</t>
  </si>
  <si>
    <t>RTR-001</t>
  </si>
  <si>
    <t>Hard eligibility</t>
  </si>
  <si>
    <t>All tasks</t>
  </si>
  <si>
    <t>Provider/connector healthy; exact deployment qualified; data/region/tool/modalities/schema supported; qualification current.</t>
  </si>
  <si>
    <t>Exclude candidate</t>
  </si>
  <si>
    <t>No optimization runs before eligibility.</t>
  </si>
  <si>
    <t>RTR-002</t>
  </si>
  <si>
    <t>Qualified small/fast API or local model with high precision and schema validity.</t>
  </si>
  <si>
    <t>Lowest cost meeting extraction/grounding threshold.</t>
  </si>
  <si>
    <t>Deterministic validation and abstention.</t>
  </si>
  <si>
    <t>RTR-003</t>
  </si>
  <si>
    <t>Qualified balanced model; local/self-hosted permitted when corpus/privacy supports it.</t>
  </si>
  <si>
    <t>Quality/calibration first, then latency/cost.</t>
  </si>
  <si>
    <t>Coverage/gaps passed in input.</t>
  </si>
  <si>
    <t>RTR-004</t>
  </si>
  <si>
    <t>Qualified balanced/frontier model; CRITICAL uses independent validation and human review.</t>
  </si>
  <si>
    <t>Precision on negative classes, calibration and grounding dominate.</t>
  </si>
  <si>
    <t>No unqualified cheaper fallback.</t>
  </si>
  <si>
    <t>Task Assurance/DPO</t>
  </si>
  <si>
    <t>RTR-005</t>
  </si>
  <si>
    <t>Qualified model with strong structured correlation; semantic evidence supplied.</t>
  </si>
  <si>
    <t>Unknown/Mixed calibration and grounding dominate.</t>
  </si>
  <si>
    <t>Visual-only route cannot overrule semantic evidence.</t>
  </si>
  <si>
    <t>RTR-006</t>
  </si>
  <si>
    <t>Deterministic evaluators first; model handles ambiguity; human review for material conflict.</t>
  </si>
  <si>
    <t>Authoritative evidence and domain correctness.</t>
  </si>
  <si>
    <t>Model is secondary to source-system facts.</t>
  </si>
  <si>
    <t>RTR-007</t>
  </si>
  <si>
    <t>Frontier coding model or qualified self-hosted coding model with repository/tool context.</t>
  </si>
  <si>
    <t>Quality, tests, security and contradiction detection over cost.</t>
  </si>
  <si>
    <t>Employee/reviewer verifies outcome.</t>
  </si>
  <si>
    <t>RTR-008</t>
  </si>
  <si>
    <t>Qualified multimodal API/self-hosted model after local redaction.</t>
  </si>
  <si>
    <t>UI accuracy, privacy and latency.</t>
  </si>
  <si>
    <t>Semantic/UI tree outranks pixels.</t>
  </si>
  <si>
    <t>Visual Evidence/DPO</t>
  </si>
  <si>
    <t>RTR-009</t>
  </si>
  <si>
    <t>Deterministic evidence vector + qualified high-capability model + human review.</t>
  </si>
  <si>
    <t>Fairness, calibration and repeated-evidence reasoning.</t>
  </si>
  <si>
    <t>No personal CLI or generator-only judge.</t>
  </si>
  <si>
    <t>RTR-010</t>
  </si>
  <si>
    <t>Qualified safe balanced model; optional local draft; safety validator before private delivery.</t>
  </si>
  <si>
    <t>Tone, wrong-context, usefulness and privacy.</t>
  </si>
  <si>
    <t>Silent provider change prohibited for private-sensitive route.</t>
  </si>
  <si>
    <t>RTR-011</t>
  </si>
  <si>
    <t>Deterministic local rules first, approved endpoint-local model second.</t>
  </si>
  <si>
    <t>Recall and local privacy over general intelligence.</t>
  </si>
  <si>
    <t>No cloud fallback without explicit policy/notice.</t>
  </si>
  <si>
    <t>RTR-012</t>
  </si>
  <si>
    <t>Approved local/regional embedding deployment.</t>
  </si>
  <si>
    <t>Retrieval quality, privacy, cost and stable dimensions.</t>
  </si>
  <si>
    <t>Embedding/model version pinned to index.</t>
  </si>
  <si>
    <t>RTR-013</t>
  </si>
  <si>
    <t>Current-source-capable frontier/research model with explicit citations and human source review.</t>
  </si>
  <si>
    <t>Source grounding/completeness over speed.</t>
  </si>
  <si>
    <t>Research remains proposal input only.</t>
  </si>
  <si>
    <t>RTR-014</t>
  </si>
  <si>
    <t>Different model/provider from generator plus deterministic and human sample.</t>
  </si>
  <si>
    <t>Independence, calibration and rubric adherence.</t>
  </si>
  <si>
    <t>No circular sole self-judging.</t>
  </si>
  <si>
    <t>RTR-015</t>
  </si>
  <si>
    <t>Employee-selected approved CLI/local model first when visible; managed API fallback only by policy/notice.</t>
  </si>
  <si>
    <t>User preference, capability, cost and latency.</t>
  </si>
  <si>
    <t>No hidden personal-subscription batch use.</t>
  </si>
  <si>
    <t>RTR-016</t>
  </si>
  <si>
    <t>Live health adaptation</t>
  </si>
  <si>
    <t>Re-rank only within eligible qualified routes when provider/local health, quota, latency or budget changes.</t>
  </si>
  <si>
    <t>Preserve policy and qualification floors.</t>
  </si>
  <si>
    <t>No opportunistic unqualified route.</t>
  </si>
  <si>
    <t>RTR-017</t>
  </si>
  <si>
    <t>Route utility</t>
  </si>
  <si>
    <t>Weighted quality, calibration, reliability, schema/tool success minus latency, cost, privacy and resource risk.</t>
  </si>
  <si>
    <t>Task profile defines weights.</t>
  </si>
  <si>
    <t>Weights and candidate reasons versioned/audited.</t>
  </si>
  <si>
    <t>A-01 — Fallback and Failure Policy</t>
  </si>
  <si>
    <t>Canonical errors and safe behavior. Fallback never silently weakens privacy, region, qualification or human-review requirements.</t>
  </si>
  <si>
    <t>Error / state</t>
  </si>
  <si>
    <t>Required response</t>
  </si>
  <si>
    <t>FB-001</t>
  </si>
  <si>
    <t>CLI_NOT_INSTALLED</t>
  </si>
  <si>
    <t>Approved CLI executable not found.</t>
  </si>
  <si>
    <t>Notify employee; offer approved local/API/manual options.</t>
  </si>
  <si>
    <t>No task/evidence loss inference.</t>
  </si>
  <si>
    <t>FB-002</t>
  </si>
  <si>
    <t>CLI_VERSION_UNSUPPORTED</t>
  </si>
  <si>
    <t>Installed CLI version outside approved range.</t>
  </si>
  <si>
    <t>Suspend connector; prompt update or manual route.</t>
  </si>
  <si>
    <t>Do not run unknown version.</t>
  </si>
  <si>
    <t>Endpoint Broker/AI Platform</t>
  </si>
  <si>
    <t>FB-003</t>
  </si>
  <si>
    <t>CLI_AUTH_REQUIRED</t>
  </si>
  <si>
    <t>CLI needs visible sign-in.</t>
  </si>
  <si>
    <t>Notify employee with official sign-in action; job remains pending/cancelled.</t>
  </si>
  <si>
    <t>No credential extraction or silent API substitution.</t>
  </si>
  <si>
    <t>FB-004</t>
  </si>
  <si>
    <t>CLI_AUTH_EXPIRED</t>
  </si>
  <si>
    <t>Vendor local authentication expired.</t>
  </si>
  <si>
    <t>Notify; allow re-authentication or approved fallback by policy.</t>
  </si>
  <si>
    <t>No employee blame.</t>
  </si>
  <si>
    <t>FB-005</t>
  </si>
  <si>
    <t>CLI_SUBSCRIPTION_NOT_ELIGIBLE</t>
  </si>
  <si>
    <t>User plan/workspace does not permit requested usage.</t>
  </si>
  <si>
    <t>Explain eligibility; offer company-managed route/manual.</t>
  </si>
  <si>
    <t>Do not disadvantage user for subscription status.</t>
  </si>
  <si>
    <t>HR/AI Platform/Product</t>
  </si>
  <si>
    <t>FB-006</t>
  </si>
  <si>
    <t>CLI_QUOTA_EXCEEDED</t>
  </si>
  <si>
    <t>Subscription/API local quota reached.</t>
  </si>
  <si>
    <t>Show retry/renewal/fallback options.</t>
  </si>
  <si>
    <t>No hidden company load on personal plan.</t>
  </si>
  <si>
    <t>FB-007</t>
  </si>
  <si>
    <t>LOCAL_MODEL_NOT_INSTALLED</t>
  </si>
  <si>
    <t>Approved model digest absent.</t>
  </si>
  <si>
    <t>Offer approved download/install with size/resource information or alternate route.</t>
  </si>
  <si>
    <t>No automatic large download without user/IT policy.</t>
  </si>
  <si>
    <t>FB-008</t>
  </si>
  <si>
    <t>LOCAL_RESOURCE_INSUFFICIENT</t>
  </si>
  <si>
    <t>RAM/GPU/disk/context budget insufficient.</t>
  </si>
  <si>
    <t>Stop safely; offer smaller qualified local model or approved managed route.</t>
  </si>
  <si>
    <t>Do not degrade to unqualified quantisation.</t>
  </si>
  <si>
    <t>FB-009</t>
  </si>
  <si>
    <t>PROVIDER_UNAVAILABLE</t>
  </si>
  <si>
    <t>API/cloud endpoint outage or circuit open.</t>
  </si>
  <si>
    <t>Use approved equivalent route or terminal action.</t>
  </si>
  <si>
    <t>Preserve region/data/quality policy.</t>
  </si>
  <si>
    <t>FB-010</t>
  </si>
  <si>
    <t>RATE_LIMIT_OR_QUOTA</t>
  </si>
  <si>
    <t>Central provider throttling or budget exhaustion.</t>
  </si>
  <si>
    <t>Backoff, queue or approved route; respect deadline/cost.</t>
  </si>
  <si>
    <t>No repeated costly retries.</t>
  </si>
  <si>
    <t>FB-011</t>
  </si>
  <si>
    <t>MODEL_UNAVAILABLE_OR_DEPRECATED</t>
  </si>
  <si>
    <t>Configured model removed/alias changed.</t>
  </si>
  <si>
    <t>Suspend deployment; migrate only to qualified replacement.</t>
  </si>
  <si>
    <t>No `latest` alias assumption.</t>
  </si>
  <si>
    <t>FB-012</t>
  </si>
  <si>
    <t>OUTPUT_SCHEMA_INVALID</t>
  </si>
  <si>
    <t>Result fails required schema.</t>
  </si>
  <si>
    <t>Repair/retry within budget; alternate qualified route; otherwise review/fail.</t>
  </si>
  <si>
    <t>Invalid structure never enters domain state.</t>
  </si>
  <si>
    <t>FB-013</t>
  </si>
  <si>
    <t>TOOL_PERMISSION_DENIED</t>
  </si>
  <si>
    <t>User/policy denies requested tool.</t>
  </si>
  <si>
    <t>Return partial/denied result; ask for approved alternate.</t>
  </si>
  <si>
    <t>Never bypass permission.</t>
  </si>
  <si>
    <t>Capability Gateway/Endpoint Broker</t>
  </si>
  <si>
    <t>FB-014</t>
  </si>
  <si>
    <t>POLICY_FORBIDS_MODEL_OR_CLOUD</t>
  </si>
  <si>
    <t>Data/purpose/region policy excludes route.</t>
  </si>
  <si>
    <t>Use permitted route or AI_ROUTE_UNAVAILABLE.</t>
  </si>
  <si>
    <t>Policy cannot be overridden by availability/cost.</t>
  </si>
  <si>
    <t>FB-015</t>
  </si>
  <si>
    <t>REGION_NOT_APPROVED</t>
  </si>
  <si>
    <t>Actual route cannot meet approved processing region.</t>
  </si>
  <si>
    <t>Reject route; do not send content.</t>
  </si>
  <si>
    <t>Global endpoint cannot masquerade as regional.</t>
  </si>
  <si>
    <t>DPO/Cloud/AI Platform</t>
  </si>
  <si>
    <t>FB-016</t>
  </si>
  <si>
    <t>QUALIFICATION_EXPIRED_OR_MISSING</t>
  </si>
  <si>
    <t>No current profile for task × effort × exact execution config.</t>
  </si>
  <si>
    <t>Run qualification/shadow or use other qualified route.</t>
  </si>
  <si>
    <t>Availability does not equal approval.</t>
  </si>
  <si>
    <t>FB-017</t>
  </si>
  <si>
    <t>FALLBACK_ROUTE_CHANGE</t>
  </si>
  <si>
    <t>Fallback changes local/cloud/provider/region or material data terms.</t>
  </si>
  <si>
    <t>Notify/obtain approval when policy requires; record decision.</t>
  </si>
  <si>
    <t>Never silent.</t>
  </si>
  <si>
    <t>Product/DPO/AI Platform</t>
  </si>
  <si>
    <t>FB-018</t>
  </si>
  <si>
    <t>AI_ROUTE_UNAVAILABLE</t>
  </si>
  <si>
    <t>No eligible qualified route remains.</t>
  </si>
  <si>
    <t>Continue deterministic/manual path; return REVIEW_REQUIRED/INSUFFICIENT_EVIDENCE.</t>
  </si>
  <si>
    <t>AI outage is not employee failure.</t>
  </si>
  <si>
    <t>Work Intelligence/AI Platform</t>
  </si>
  <si>
    <t>FB-019</t>
  </si>
  <si>
    <t>HUMAN_REVIEW_REQUIRED</t>
  </si>
  <si>
    <t>Consequence/confidence/policy requires reviewer.</t>
  </si>
  <si>
    <t>Create finding/review package with evidence and route lineage.</t>
  </si>
  <si>
    <t>AI result remains recommendation.</t>
  </si>
  <si>
    <t>Work Intelligence/Governance</t>
  </si>
  <si>
    <t>FB-020</t>
  </si>
  <si>
    <t>NO_AI_MODE</t>
  </si>
  <si>
    <t>Tenant/user/task policy disables AI.</t>
  </si>
  <si>
    <t>Use deterministic rules and human review.</t>
  </si>
  <si>
    <t>Core evidence and rights remain available.</t>
  </si>
  <si>
    <t>Work Intelligence/Product</t>
  </si>
  <si>
    <t>A-01 — AI Credential and Identity Model</t>
  </si>
  <si>
    <t>Credentials are owned by the orchestration or endpoint boundary appropriate to the execution mode. Work Intelligence stores references and lineage, never secrets.</t>
  </si>
  <si>
    <t>Credential / identity</t>
  </si>
  <si>
    <t>Execution mode</t>
  </si>
  <si>
    <t>CID-001</t>
  </si>
  <si>
    <t>Central API key</t>
  </si>
  <si>
    <t>HumanOS Secrets/KMS reference owned by AI Orchestrator.</t>
  </si>
  <si>
    <t>VENDOR_API</t>
  </si>
  <si>
    <t>Rotate, revoke, scope and audit; never expose to Work Intelligence/device.</t>
  </si>
  <si>
    <t>CID-002</t>
  </si>
  <si>
    <t>Cloud workload identity</t>
  </si>
  <si>
    <t>Short-lived AWS/Azure/GCP identity for enterprise model deployments.</t>
  </si>
  <si>
    <t>ENTERPRISE_CLOUD</t>
  </si>
  <si>
    <t>Cloud Platform/CISO</t>
  </si>
  <si>
    <t>Prefer over static keys where supported.</t>
  </si>
  <si>
    <t>CID-003</t>
  </si>
  <si>
    <t>mTLS/private endpoint</t>
  </si>
  <si>
    <t>Service identity and private connectivity for self-hosted/customer endpoints.</t>
  </si>
  <si>
    <t>SELF_HOSTED</t>
  </si>
  <si>
    <t>Certificate rotation and endpoint authorization.</t>
  </si>
  <si>
    <t>CID-004</t>
  </si>
  <si>
    <t>User CLI OAuth/subscription</t>
  </si>
  <si>
    <t>Vendor-managed local credentials in OS/vendor storage.</t>
  </si>
  <si>
    <t>ENDPOINT_SUBSCRIPTION_CLI</t>
  </si>
  <si>
    <t>Employee/Vendor/Endpoint Broker</t>
  </si>
  <si>
    <t>HumanOS never reads, copies or transmits tokens.</t>
  </si>
  <si>
    <t>CID-005</t>
  </si>
  <si>
    <t>Endpoint API key</t>
  </si>
  <si>
    <t>User/customer-provided key stored only in approved OS secure storage if policy allows.</t>
  </si>
  <si>
    <t>ENDPOINT_API</t>
  </si>
  <si>
    <t>Endpoint Broker/CISO</t>
  </si>
  <si>
    <t>Explicit owner, scope, rotation and no cloud upload.</t>
  </si>
  <si>
    <t>CID-006</t>
  </si>
  <si>
    <t>Local runtime</t>
  </si>
  <si>
    <t>No external credential; broker authenticates local IPC/API boundary.</t>
  </si>
  <si>
    <t>ENDPOINT_LOCAL</t>
  </si>
  <si>
    <t>Keep loopback/local IPC; protect from untrusted local processes.</t>
  </si>
  <si>
    <t>CID-007</t>
  </si>
  <si>
    <t>Credential reference contract</t>
  </si>
  <si>
    <t>Only opaque credential_ref crosses provider connector boundary.</t>
  </si>
  <si>
    <t>ALL</t>
  </si>
  <si>
    <t>No secret in request/result/event/log/trace.</t>
  </si>
  <si>
    <t>CID-008</t>
  </si>
  <si>
    <t>Credential onboarding</t>
  </si>
  <si>
    <t>Test connection with minimal probe then discover models; no model is active yet.</t>
  </si>
  <si>
    <t>AI Platform/Owner</t>
  </si>
  <si>
    <t>Connection success is not qualification.</t>
  </si>
  <si>
    <t>CID-009</t>
  </si>
  <si>
    <t>Compromise response</t>
  </si>
  <si>
    <t>Revoke, pause connector/routes, rotate, investigate and requalify as needed.</t>
  </si>
  <si>
    <t>Emergency stop does not require connector owner approval.</t>
  </si>
  <si>
    <t>CID-010</t>
  </si>
  <si>
    <t>Personal subscription governance</t>
  </si>
  <si>
    <t>Document company-owned versus employee-owned entitlement, reimbursement and permitted workloads.</t>
  </si>
  <si>
    <t>HR/Legal/Finance/AI Platform</t>
  </si>
  <si>
    <t>No hidden company workload or disadvantage for non-subscribers.</t>
  </si>
  <si>
    <t>A-01 — AI Data Residency and Provider Controls</t>
  </si>
  <si>
    <t>Model origin, hosting provider, processing region, logging/retention and operator access are separate registry fields and policy decisions.</t>
  </si>
  <si>
    <t>Execution/deployment route</t>
  </si>
  <si>
    <t>Processing location</t>
  </si>
  <si>
    <t>Operator</t>
  </si>
  <si>
    <t>Permitted use</t>
  </si>
  <si>
    <t>Critical control</t>
  </si>
  <si>
    <t>DRP-001</t>
  </si>
  <si>
    <t>Nessovo-controlled UK deployment</t>
  </si>
  <si>
    <t>Nessovo cloud account/UK region/private networking.</t>
  </si>
  <si>
    <t>UK</t>
  </si>
  <si>
    <t>Nessovo/approved cloud</t>
  </si>
  <si>
    <t>Restricted employee/customer evidence and high-impact processing subject to DPIA.</t>
  </si>
  <si>
    <t>Preferred for UK-resident sensitive workloads.</t>
  </si>
  <si>
    <t>DPO/Cloud/CISO</t>
  </si>
  <si>
    <t>DRP-002</t>
  </si>
  <si>
    <t>Nessovo-controlled EU deployment</t>
  </si>
  <si>
    <t>Nessovo cloud account/EU region/private networking.</t>
  </si>
  <si>
    <t>EU/EEA</t>
  </si>
  <si>
    <t>EU/customer data subject to applicable transfer/policy.</t>
  </si>
  <si>
    <t>Preferred EU regional route.</t>
  </si>
  <si>
    <t>DRP-003</t>
  </si>
  <si>
    <t>Enterprise provider regional endpoint</t>
  </si>
  <si>
    <t>Contracted provider deployment with documented regional processing.</t>
  </si>
  <si>
    <t>Contracted region</t>
  </si>
  <si>
    <t>Vendor/cloud</t>
  </si>
  <si>
    <t>Use only for approved classifications and current contract.</t>
  </si>
  <si>
    <t>Verify actual deployment type, not provider headquarters.</t>
  </si>
  <si>
    <t>DRP-004</t>
  </si>
  <si>
    <t>Enterprise global/data-zone endpoint</t>
  </si>
  <si>
    <t>Provider may route globally or within broad data zone.</t>
  </si>
  <si>
    <t>Global/data zone</t>
  </si>
  <si>
    <t>Only classifications/purposes approved for that route.</t>
  </si>
  <si>
    <t>Do not label as UK regional.</t>
  </si>
  <si>
    <t>DRP-005</t>
  </si>
  <si>
    <t>AWS Bedrock inference profile</t>
  </si>
  <si>
    <t>Regional/geographic/global inference profile behavior.</t>
  </si>
  <si>
    <t>Profile-dependent</t>
  </si>
  <si>
    <t>AWS/model provider</t>
  </si>
  <si>
    <t>Approved provider/model/region and logging settings.</t>
  </si>
  <si>
    <t>Cross-region behavior must be in registry/request policy.</t>
  </si>
  <si>
    <t>Cloud/DPO</t>
  </si>
  <si>
    <t>DRP-006</t>
  </si>
  <si>
    <t>Google Vertex/Model Garden</t>
  </si>
  <si>
    <t>Regional/cloud deployment depending model and endpoint.</t>
  </si>
  <si>
    <t>Deployment-dependent</t>
  </si>
  <si>
    <t>Google/model provider</t>
  </si>
  <si>
    <t>Approved classification and service controls.</t>
  </si>
  <si>
    <t>Discover exact model region/availability.</t>
  </si>
  <si>
    <t>DRP-007</t>
  </si>
  <si>
    <t>Endpoint local</t>
  </si>
  <si>
    <t>Model inference on company-managed device.</t>
  </si>
  <si>
    <t>Device location</t>
  </si>
  <si>
    <t>Nessovo/employee device</t>
  </si>
  <si>
    <t>Privacy-first preprocessing and interactive assistance.</t>
  </si>
  <si>
    <t>Local model may still call cloud unless runtime/cloud features disabled and verified.</t>
  </si>
  <si>
    <t>Desktop/DPO/CISO</t>
  </si>
  <si>
    <t>DRP-008</t>
  </si>
  <si>
    <t>Subscription CLI cloud</t>
  </si>
  <si>
    <t>CLI authenticates user to vendor cloud service.</t>
  </si>
  <si>
    <t>Vendor-dependent</t>
  </si>
  <si>
    <t>Vendor</t>
  </si>
  <si>
    <t>Visible employee-initiated approved task use only.</t>
  </si>
  <si>
    <t>Installed CLI does not imply local inference.</t>
  </si>
  <si>
    <t>DRP-009</t>
  </si>
  <si>
    <t>Ollama local</t>
  </si>
  <si>
    <t>Loopback/local runtime with approved local model.</t>
  </si>
  <si>
    <t>Device</t>
  </si>
  <si>
    <t>Local processing where cloud disabled.</t>
  </si>
  <si>
    <t>Protect local API; pin model digest; disable cloud features for local-only profile.</t>
  </si>
  <si>
    <t>Desktop/CISO</t>
  </si>
  <si>
    <t>DRP-010</t>
  </si>
  <si>
    <t>Ollama Cloud/hosted model</t>
  </si>
  <si>
    <t>Hosted inference with model-specific/provider data terms.</t>
  </si>
  <si>
    <t>Provider-dependent</t>
  </si>
  <si>
    <t>Ollama/underlying hosting</t>
  </si>
  <si>
    <t>Only approved low/restricted classifications according to contract.</t>
  </si>
  <si>
    <t>Do not assume UK/EU from model origin or Ollama availability.</t>
  </si>
  <si>
    <t>DRP-011</t>
  </si>
  <si>
    <t>Customer-managed endpoint</t>
  </si>
  <si>
    <t>Customer cloud/on-prem endpoint exposed through compatible connector.</t>
  </si>
  <si>
    <t>Customer-defined</t>
  </si>
  <si>
    <t>Customer/Nessovo</t>
  </si>
  <si>
    <t>Tenant-specific deployment and evidence policy.</t>
  </si>
  <si>
    <t>Attestation, mTLS, contract and support boundary required.</t>
  </si>
  <si>
    <t>Customer Architecture/CISO</t>
  </si>
  <si>
    <t>DRP-012</t>
  </si>
  <si>
    <t>Model origin field</t>
  </si>
  <si>
    <t>Country/organisation that created model.</t>
  </si>
  <si>
    <t>Model creator</t>
  </si>
  <si>
    <t>Transparency and legal/research analysis.</t>
  </si>
  <si>
    <t>Never substitute for actual processing region/operator.</t>
  </si>
  <si>
    <t>AI Platform/Legal</t>
  </si>
  <si>
    <t>A-01 — AI Cost and Capacity Framework</t>
  </si>
  <si>
    <t>Planning template. Costs are intentionally not hard-coded because provider pricing, contracts, model aliases and local hardware change. Enter qualified workload units and current price assumptions.</t>
  </si>
  <si>
    <t>Cost component</t>
  </si>
  <si>
    <t>Unit cost</t>
  </si>
  <si>
    <t>Monthly units</t>
  </si>
  <si>
    <t>Monthly cost</t>
  </si>
  <si>
    <t>Cost per employee</t>
  </si>
  <si>
    <t>Planning note</t>
  </si>
  <si>
    <t>Owner / status</t>
  </si>
  <si>
    <t>Scenario input</t>
  </si>
  <si>
    <t>COST-001</t>
  </si>
  <si>
    <t>API frontier reasoning</t>
  </si>
  <si>
    <t>Per 1M input/output tokens + tools</t>
  </si>
  <si>
    <t>Use actual provider pricing/version during qualification.</t>
  </si>
  <si>
    <t>FinOps</t>
  </si>
  <si>
    <t>Input required</t>
  </si>
  <si>
    <t>Employees</t>
  </si>
  <si>
    <t>COST-002</t>
  </si>
  <si>
    <t>API balanced model</t>
  </si>
  <si>
    <t>Candidate for routine task/coaching analysis.</t>
  </si>
  <si>
    <t>Monthly total</t>
  </si>
  <si>
    <t>COST-003</t>
  </si>
  <si>
    <t>API high-volume model</t>
  </si>
  <si>
    <t>Per 1M input/output tokens</t>
  </si>
  <si>
    <t>Candidate for extraction/classification.</t>
  </si>
  <si>
    <t>Cost / employee</t>
  </si>
  <si>
    <t>COST-004</t>
  </si>
  <si>
    <t>Self-hosted GPU</t>
  </si>
  <si>
    <t>Hourly GPU + storage/network/operations</t>
  </si>
  <si>
    <t>Include utilisation and idle capacity.</t>
  </si>
  <si>
    <t>AI Infrastructure/FinOps</t>
  </si>
  <si>
    <t>COST-005</t>
  </si>
  <si>
    <t>Employee-device energy/performance/support</t>
  </si>
  <si>
    <t>Not zero cost; measure hardware and support burden.</t>
  </si>
  <si>
    <t>COST-006</t>
  </si>
  <si>
    <t>Subscription CLI</t>
  </si>
  <si>
    <t>Subscription/reimbursement + quota/opportunity cost</t>
  </si>
  <si>
    <t>Do not assume personal subscription is free company capacity.</t>
  </si>
  <si>
    <t>HR/Finance/AI Platform</t>
  </si>
  <si>
    <t>COST-007</t>
  </si>
  <si>
    <t>Reviewer minutes × loaded hourly cost</t>
  </si>
  <si>
    <t>Mandatory for high-impact routes.</t>
  </si>
  <si>
    <t>HR/FinOps</t>
  </si>
  <si>
    <t>COST-008</t>
  </si>
  <si>
    <t>Qualification/evaluation</t>
  </si>
  <si>
    <t>Model/runtime × task × effort test runs + reviewer cost</t>
  </si>
  <si>
    <t>Include refresh/drift/regression costs.</t>
  </si>
  <si>
    <t>AI Evaluation/FinOps</t>
  </si>
  <si>
    <t>A-01 — Model, Provider, Runtime and CLI Drift</t>
  </si>
  <si>
    <t>Material changes trigger targeted suspension, regression or full requalification rather than silent continuation.</t>
  </si>
  <si>
    <t>Drift trigger</t>
  </si>
  <si>
    <t>Detection</t>
  </si>
  <si>
    <t>DRIFT-001</t>
  </si>
  <si>
    <t>Provider model alias changed</t>
  </si>
  <si>
    <t>Provider changelog/discovery actual model differs.</t>
  </si>
  <si>
    <t>Suspend affected qualification or mark rolling; run regression.</t>
  </si>
  <si>
    <t>AI Platform/AI Evaluation</t>
  </si>
  <si>
    <t>DRIFT-002</t>
  </si>
  <si>
    <t>Provider API/schema changed</t>
  </si>
  <si>
    <t>Conformance probe/contract test fails.</t>
  </si>
  <si>
    <t>Degrade/suspend connector; update adapter; re-run relevant suite.</t>
  </si>
  <si>
    <t>DRIFT-003</t>
  </si>
  <si>
    <t>CLI version changed</t>
  </si>
  <si>
    <t>Endpoint inventory reports new unsupported version.</t>
  </si>
  <si>
    <t>Stop routed jobs for version; conformance and requalification.</t>
  </si>
  <si>
    <t>Endpoint Broker/CLI Owner</t>
  </si>
  <si>
    <t>DRIFT-004</t>
  </si>
  <si>
    <t>Runtime changed</t>
  </si>
  <si>
    <t>Ollama/vLLM/SGLang/driver/template/config change.</t>
  </si>
  <si>
    <t>Treat as new execution configuration; targeted regression.</t>
  </si>
  <si>
    <t>DRIFT-005</t>
  </si>
  <si>
    <t>Quantisation changed</t>
  </si>
  <si>
    <t>Model digest/quantisation differs.</t>
  </si>
  <si>
    <t>New qualification cell; do not inherit previous profile.</t>
  </si>
  <si>
    <t>AI Infrastructure/AI Evaluation</t>
  </si>
  <si>
    <t>DRIFT-006</t>
  </si>
  <si>
    <t>Prompt/skill changed</t>
  </si>
  <si>
    <t>Skill Forge activates new version.</t>
  </si>
  <si>
    <t>Run qualification/regression cells affected by task profile.</t>
  </si>
  <si>
    <t>Skill Forge/AI Evaluation</t>
  </si>
  <si>
    <t>DRIFT-007</t>
  </si>
  <si>
    <t>Tool policy changed</t>
  </si>
  <si>
    <t>Capabilities/permissions or MCP tools change.</t>
  </si>
  <si>
    <t>Security/functional regression and approval.</t>
  </si>
  <si>
    <t>CISO/Capability Gateway</t>
  </si>
  <si>
    <t>DRIFT-008</t>
  </si>
  <si>
    <t>Provider terms/data controls changed</t>
  </si>
  <si>
    <t>Legal/provider change notice.</t>
  </si>
  <si>
    <t>Suspend ineligible data classes/routes; review contracts and notify.</t>
  </si>
  <si>
    <t>Legal/DPO/AI Platform</t>
  </si>
  <si>
    <t>DRIFT-009</t>
  </si>
  <si>
    <t>Region/hosting changed</t>
  </si>
  <si>
    <t>Actual route/contract deployment changes.</t>
  </si>
  <si>
    <t>Stop classified jobs; residency review and requalification.</t>
  </si>
  <si>
    <t>DPO/Cloud</t>
  </si>
  <si>
    <t>DRIFT-010</t>
  </si>
  <si>
    <t>Quality drift</t>
  </si>
  <si>
    <t>Correction/overturn/calibration/regression metrics breach.</t>
  </si>
  <si>
    <t>Degrade/pause task cells; investigate/re-evaluate.</t>
  </si>
  <si>
    <t>DRIFT-011</t>
  </si>
  <si>
    <t>Latency/cost drift</t>
  </si>
  <si>
    <t>SLA/cost thresholds breach.</t>
  </si>
  <si>
    <t>Re-rank qualified routes; do not reduce quality floor.</t>
  </si>
  <si>
    <t>SRE/FinOps/AI Platform</t>
  </si>
  <si>
    <t>DRIFT-012</t>
  </si>
  <si>
    <t>Security incident</t>
  </si>
  <si>
    <t>Credential, model, connector, package or sandbox compromise.</t>
  </si>
  <si>
    <t>Global/route pause, revoke, impact review and requalification.</t>
  </si>
  <si>
    <t>CISO/Incident Lead</t>
  </si>
  <si>
    <t>A-01 — Existing Orchestrator, Standalone, Hybrid and No-AI Test Matrix</t>
  </si>
  <si>
    <t>Conformance and failure tests proving Work Intelligence can operate across implementations without losing privacy, qualification, audit or employee rights.</t>
  </si>
  <si>
    <t>Test scenario</t>
  </si>
  <si>
    <t>HRT-001</t>
  </si>
  <si>
    <t>Existing orchestrator mode</t>
  </si>
  <si>
    <t>Central API task completes through existing HumanOS orchestrator.</t>
  </si>
  <si>
    <t>Valid contract, route and result lineage.</t>
  </si>
  <si>
    <t>Task result accepted and auditable.</t>
  </si>
  <si>
    <t>HRT-002</t>
  </si>
  <si>
    <t>Standalone mode</t>
  </si>
  <si>
    <t>Same AIJobRequest produces contract-compatible result through standalone router.</t>
  </si>
  <si>
    <t>Imported qualification package and credentials.</t>
  </si>
  <si>
    <t>Equivalent schema/governance; implementation identity recorded.</t>
  </si>
  <si>
    <t>HRT-003</t>
  </si>
  <si>
    <t>Hybrid endpoint CLI</t>
  </si>
  <si>
    <t>Employee chooses approved CLI for visible coding assistance.</t>
  </si>
  <si>
    <t>CLI installed/authenticated/qualified.</t>
  </si>
  <si>
    <t>Broker invokes safely; user sees route; result provenance complete.</t>
  </si>
  <si>
    <t>Desktop/Employee Experience</t>
  </si>
  <si>
    <t>HRT-004</t>
  </si>
  <si>
    <t>Hybrid local model</t>
  </si>
  <si>
    <t>Privacy-first task routes to approved local model.</t>
  </si>
  <si>
    <t>Model digest/resource/policy valid.</t>
  </si>
  <si>
    <t>No cloud egress; local lineage/resource metrics recorded.</t>
  </si>
  <si>
    <t>HRT-005</t>
  </si>
  <si>
    <t>All AI routes disabled/unavailable.</t>
  </si>
  <si>
    <t>Policy/chaos condition.</t>
  </si>
  <si>
    <t>Evidence, correction, deterministic assessment and review remain functional.</t>
  </si>
  <si>
    <t>Work Intelligence/QA</t>
  </si>
  <si>
    <t>HRT-006</t>
  </si>
  <si>
    <t>CLI auth expired</t>
  </si>
  <si>
    <t>Endpoint CLI returns auth required.</t>
  </si>
  <si>
    <t>Expired session fixture.</t>
  </si>
  <si>
    <t>Employee notified; no credential access; approved fallback/manual path.</t>
  </si>
  <si>
    <t>HRT-007</t>
  </si>
  <si>
    <t>CLI quota exhausted</t>
  </si>
  <si>
    <t>User subscription quota error.</t>
  </si>
  <si>
    <t>Quota fixture.</t>
  </si>
  <si>
    <t>No hidden central batch; actionable options shown.</t>
  </si>
  <si>
    <t>HRT-008</t>
  </si>
  <si>
    <t>Local resource shortage</t>
  </si>
  <si>
    <t>Model cannot load within RAM/GPU budget.</t>
  </si>
  <si>
    <t>Hardware/resource injection.</t>
  </si>
  <si>
    <t>Smaller qualified route or approved cloud/manual; no unqualified quantisation.</t>
  </si>
  <si>
    <t>HRT-009</t>
  </si>
  <si>
    <t>Silent cloud prevention</t>
  </si>
  <si>
    <t>Local route fails and cloud fallback is available.</t>
  </si>
  <si>
    <t>Privacy-first policy.</t>
  </si>
  <si>
    <t>No cloud request until permitted/approved; terminal state otherwise.</t>
  </si>
  <si>
    <t>HRT-010</t>
  </si>
  <si>
    <t>Primary central provider unavailable.</t>
  </si>
  <si>
    <t>Circuit/chaos injection.</t>
  </si>
  <si>
    <t>Approved qualified secondary or human-review terminal action.</t>
  </si>
  <si>
    <t>HRT-011</t>
  </si>
  <si>
    <t>Region conflict</t>
  </si>
  <si>
    <t>Fallback route cannot meet UK/EU policy.</t>
  </si>
  <si>
    <t>Route-policy fixture.</t>
  </si>
  <si>
    <t>Request blocked before content transmission.</t>
  </si>
  <si>
    <t>DPO/Cloud/QA</t>
  </si>
  <si>
    <t>HRT-012</t>
  </si>
  <si>
    <t>Qualification expired</t>
  </si>
  <si>
    <t>Healthy model lacks current task/effort profile.</t>
  </si>
  <si>
    <t>Expired profile fixture.</t>
  </si>
  <si>
    <t>Not routed; qualification job or alternative route.</t>
  </si>
  <si>
    <t>HRT-013</t>
  </si>
  <si>
    <t>Actual model changed</t>
  </si>
  <si>
    <t>Provider alias resolves to changed model.</t>
  </si>
  <si>
    <t>Mock provider response/changelog.</t>
  </si>
  <si>
    <t>Exact model stored; affected qualification suspended/reviewed.</t>
  </si>
  <si>
    <t>HRT-014</t>
  </si>
  <si>
    <t>High-impact route</t>
  </si>
  <si>
    <t>Capability/readiness negative recommendation requested.</t>
  </si>
  <si>
    <t>CRITICAL task profile.</t>
  </si>
  <si>
    <t>Deterministic evidence + qualified route + independent/human review.</t>
  </si>
  <si>
    <t>HRT-015</t>
  </si>
  <si>
    <t>Credential rotation/revocation</t>
  </si>
  <si>
    <t>Central key/workload identity changed or revoked.</t>
  </si>
  <si>
    <t>Secrets/KMS test.</t>
  </si>
  <si>
    <t>No secret leakage; connector health and fallback/stop correct.</t>
  </si>
  <si>
    <t>HRT-016</t>
  </si>
  <si>
    <t>Cross-implementation portability</t>
  </si>
  <si>
    <t>Qualification package moves from central to standalone.</t>
  </si>
  <si>
    <t>Signed export/import.</t>
  </si>
  <si>
    <t>Digest/signature/schema verified and same eligibility scope.</t>
  </si>
  <si>
    <t>AI Evaluation/Platform</t>
  </si>
  <si>
    <t>HRT-017</t>
  </si>
  <si>
    <t>Model drift rollback</t>
  </si>
  <si>
    <t>Canary model/skill quality threshold breaches.</t>
  </si>
  <si>
    <t>Monitoring fixture.</t>
  </si>
  <si>
    <t>Route paused/rolled back and affected outputs flagged.</t>
  </si>
  <si>
    <t>AI Governance/SRE</t>
  </si>
  <si>
    <t>HRT-018</t>
  </si>
  <si>
    <t>Employee route correction</t>
  </si>
  <si>
    <t>Employee disputes model route/context or fallback.</t>
  </si>
  <si>
    <t>Employee UX workflow.</t>
  </si>
  <si>
    <t>Correction/audit visible; future inappropriate route invalidated.</t>
  </si>
  <si>
    <t>A-01 — Cross-Stage Change Traceability</t>
  </si>
  <si>
    <t>Targeted amendments to the Stage 0–11 baseline. Existing content is retained unless the row explicitly says a boundary assumption is superseded.</t>
  </si>
  <si>
    <t>Stage / domain</t>
  </si>
  <si>
    <t>Required change</t>
  </si>
  <si>
    <t>Affected sheets/contracts</t>
  </si>
  <si>
    <t>Change type</t>
  </si>
  <si>
    <t>XST-001</t>
  </si>
  <si>
    <t>Stage 0 — Governance</t>
  </si>
  <si>
    <t>Add AI execution modes, route transparency, personal-subscription boundary and no-silent-fallback rules.</t>
  </si>
  <si>
    <t>Purpose Policy Matrix; Governance; Pilot Definition</t>
  </si>
  <si>
    <t>Extension</t>
  </si>
  <si>
    <t>DPO/HR/Legal</t>
  </si>
  <si>
    <t>Stage 12 validates actual terms/notices.</t>
  </si>
  <si>
    <t>XST-002</t>
  </si>
  <si>
    <t>Stage 1 — Architecture</t>
  </si>
  <si>
    <t>Supersede assumption that Work Intelligence embeds provider/model router; add separate AI Execution Port and orchestrator boundary.</t>
  </si>
  <si>
    <t>Reference Architecture; Architecture Decisions; Microservices Map</t>
  </si>
  <si>
    <t>Supersedes boundary assumption</t>
  </si>
  <si>
    <t>Enterprise Architect/CTO</t>
  </si>
  <si>
    <t>No provider SDK in Work Intelligence.</t>
  </si>
  <si>
    <t>XST-003</t>
  </si>
  <si>
    <t>Stage 2 — Contracts/Ontology</t>
  </si>
  <si>
    <t>Add AI purpose/task/effort/qualification references to evidence lineage; retain all role/task/capability semantics.</t>
  </si>
  <si>
    <t>Entity Dictionary; APIs and Events</t>
  </si>
  <si>
    <t>Capability/Task Architects</t>
  </si>
  <si>
    <t>Claims/evidence rules unchanged.</t>
  </si>
  <si>
    <t>XST-004</t>
  </si>
  <si>
    <t>Stage 3 — Device Agent</t>
  </si>
  <si>
    <t>Add logically separate Endpoint AI Runtime Broker and CLI/local-runtime health/interaction states.</t>
  </si>
  <si>
    <t>Agent Architecture; Module Specification; Device Identity; Technical Spikes; Threat Model</t>
  </si>
  <si>
    <t>Broker disabled must not disable monitoring.</t>
  </si>
  <si>
    <t>XST-005</t>
  </si>
  <si>
    <t>Stage 4 — Ingestion/Evidence</t>
  </si>
  <si>
    <t>Store inference route, actual model, qualification, effort, region, fallback and output references.</t>
  </si>
  <si>
    <t>Stage 4 Architecture; Evidence Storage; Ingestion APIs; Event Topics</t>
  </si>
  <si>
    <t>Data Architect/DPO</t>
  </si>
  <si>
    <t>Raw prompts/outputs stay out of operational telemetry.</t>
  </si>
  <si>
    <t>XST-006</t>
  </si>
  <si>
    <t>Stage 5 — Capture</t>
  </si>
  <si>
    <t>No functional redesign; allow approved local preprocessing via broker and preserve secure-field policy.</t>
  </si>
  <si>
    <t>Capture MVP Scope; Sensor/Privacy tests</t>
  </si>
  <si>
    <t>Clarification</t>
  </si>
  <si>
    <t>Local model is defence in depth, not sole secret blocker.</t>
  </si>
  <si>
    <t>XST-007</t>
  </si>
  <si>
    <t>Stage 6 — Adapters</t>
  </si>
  <si>
    <t>Separate evidence adapters from AI execution connectors; add Codex, Claude, Kimi, Antigravity, Qwen, Ollama and compatible endpoint connectors.</t>
  </si>
  <si>
    <t>Semantic Adapter Architecture; Provider Matrix; AI Agent Hub; Conformance</t>
  </si>
  <si>
    <t>Extension/clarification</t>
  </si>
  <si>
    <t>Adapter Platform/AI Platform</t>
  </si>
  <si>
    <t>AI-agent event observation remains separate from model routing.</t>
  </si>
  <si>
    <t>XST-008</t>
  </si>
  <si>
    <t>Stage 7 — Task Assurance</t>
  </si>
  <si>
    <t>Attach AIJob/qualification/route lineage to every AI-assisted finding and enforce route-specific review.</t>
  </si>
  <si>
    <t>Evaluator Architecture; APIs/Events; Provenance Graph</t>
  </si>
  <si>
    <t>Task Assurance/AI Governance</t>
  </si>
  <si>
    <t>Deterministic/source facts still outrank model inference.</t>
  </si>
  <si>
    <t>XST-009</t>
  </si>
  <si>
    <t>Stage 8 — Capability</t>
  </si>
  <si>
    <t>Store model/qualification lineage and prohibit cross-model comparability without compatibility evaluation.</t>
  </si>
  <si>
    <t>Capability Architecture; Evidence; Scoring; Review/Audit</t>
  </si>
  <si>
    <t>No model route directly writes final state.</t>
  </si>
  <si>
    <t>XST-010</t>
  </si>
  <si>
    <t>Stage 9 — Growth Coach</t>
  </si>
  <si>
    <t>Add route disclosure, private-data routing rules, fallback notice and model/skill compatibility.</t>
  </si>
  <si>
    <t>Growth Coach Architecture; Intervention Policy; APIs</t>
  </si>
  <si>
    <t>Growth Coach/DPO/AI Platform</t>
  </si>
  <si>
    <t>No silent provider change for private coaching.</t>
  </si>
  <si>
    <t>XST-011</t>
  </si>
  <si>
    <t>Stage 10 — Experiences</t>
  </si>
  <si>
    <t>Add CLI/model health, sign-in/quota/resource errors, route explanation, fallback approval and no-AI continuation.</t>
  </si>
  <si>
    <t>Experience Architecture; Employee Workspace; Coaching UX; Privacy UX; Journeys</t>
  </si>
  <si>
    <t>Personal subscription status not manager-visible as performance.</t>
  </si>
  <si>
    <t>XST-012</t>
  </si>
  <si>
    <t>Stage 11 — Skill Forge</t>
  </si>
  <si>
    <t>Add provider connector, CLI connector, task profile, effort profile, qualification, route/fallback and compatibility package categories.</t>
  </si>
  <si>
    <t>Skill Forge Architecture; Package Contract; Evaluation; Canary</t>
  </si>
  <si>
    <t>Routing changes use evaluation/canary/rollback lifecycle.</t>
  </si>
  <si>
    <t>XST-013</t>
  </si>
  <si>
    <t>Stage 12 — Final Hardening/Pilot</t>
  </si>
  <si>
    <t>Rewrite prompt to include orchestrator integration, standalone router, endpoint broker, model qualification and hybrid routing tests.</t>
  </si>
  <si>
    <t>Revised Stage 12 prompt</t>
  </si>
  <si>
    <t>Required revision</t>
  </si>
  <si>
    <t>Programme/CTO</t>
  </si>
  <si>
    <t>Stage 12 awaits A-01 gate.</t>
  </si>
  <si>
    <t>A-01 — Implementation and Baseline-Amendment Backlog</t>
  </si>
  <si>
    <t>Executable backlog for the shared contracts, orchestrator integration, standalone compatibility, endpoint broker, connectors, qualification, routing, cross-stage lineage and validation.</t>
  </si>
  <si>
    <t>A01-BL-001</t>
  </si>
  <si>
    <t>Approve bounded-context and baseline versioning</t>
  </si>
  <si>
    <t>Review A-01 boundary, v1.0→v1.1 and Stage 12 dependency.</t>
  </si>
  <si>
    <t>CTO/Programme/AI Platform/Work Intelligence</t>
  </si>
  <si>
    <t>Approved architecture amendment</t>
  </si>
  <si>
    <t>A-01 ADRs and gate approved; superseded assumption identified.</t>
  </si>
  <si>
    <t>Prevents duplicate/incompatible orchestrators.</t>
  </si>
  <si>
    <t>A01-BL-002</t>
  </si>
  <si>
    <t>Assess existing HumanOS AI Orchestrator</t>
  </si>
  <si>
    <t>Map existing provider, credential, registry, routing, eval, cost, telemetry and lifecycle capabilities.</t>
  </si>
  <si>
    <t>Architecture/CISO/Data/SRE</t>
  </si>
  <si>
    <t>Capability/gap assessment</t>
  </si>
  <si>
    <t>Each A-01 requirement marked implemented/partial/missing with evidence.</t>
  </si>
  <si>
    <t>No unsupported assumption about current module.</t>
  </si>
  <si>
    <t>A01-BL-003</t>
  </si>
  <si>
    <t>Create shared humanos-ai-contracts package</t>
  </si>
  <si>
    <t>Define AIJobRequest/Result, manifests, task/effort, qualification, errors, routing and fallback schemas.</t>
  </si>
  <si>
    <t>API/Data Architect</t>
  </si>
  <si>
    <t>Work Intelligence/AI Platform/QA</t>
  </si>
  <si>
    <t>OpenAPI/JSON Schema/event package</t>
  </si>
  <si>
    <t>Central and standalone implementations pass same fixtures.</t>
  </si>
  <si>
    <t>No provider-specific field leaks into domain contract.</t>
  </si>
  <si>
    <t>A01-BL-004</t>
  </si>
  <si>
    <t>Implement AI Execution Port/client</t>
  </si>
  <si>
    <t>Replace direct provider assumptions with contract client and deterministic/no-AI path.</t>
  </si>
  <si>
    <t>Work Intelligence Backend Lead</t>
  </si>
  <si>
    <t>Task/Capability/Coaching teams</t>
  </si>
  <si>
    <t>Work Intelligence AI client</t>
  </si>
  <si>
    <t>No provider SDK/credential dependency; task profiles drive requests.</t>
  </si>
  <si>
    <t>Domain separation.</t>
  </si>
  <si>
    <t>A01-BL-005</t>
  </si>
  <si>
    <t>Orchestrator</t>
  </si>
  <si>
    <t>Implement shared contract adapter in existing orchestrator</t>
  </si>
  <si>
    <t>Map existing APIs/registry/routing/results to A-01 contracts.</t>
  </si>
  <si>
    <t>Backend/Data/SRE</t>
  </si>
  <si>
    <t>A01-BL-002,A01-BL-003</t>
  </si>
  <si>
    <t>Orchestrator contract adapter</t>
  </si>
  <si>
    <t>Contract and lineage tests pass.</t>
  </si>
  <si>
    <t>Preferred production path.</t>
  </si>
  <si>
    <t>A01-BL-006</t>
  </si>
  <si>
    <t>Standalone</t>
  </si>
  <si>
    <t>Define/build minimum standalone router</t>
  </si>
  <si>
    <t>Implement compatible provider connectors, registry subset, profiles, routing, fallback, health and audit.</t>
  </si>
  <si>
    <t>Backend/Security/SRE</t>
  </si>
  <si>
    <t>A01-BL-003,A01-BL-002</t>
  </si>
  <si>
    <t>Standalone router reference</t>
  </si>
  <si>
    <t>Same fixtures/profiles/results; no domain logic duplication.</t>
  </si>
  <si>
    <t>Optional deployment only.</t>
  </si>
  <si>
    <t>A01-BL-007</t>
  </si>
  <si>
    <t>Implement Endpoint AI Runtime Broker spike</t>
  </si>
  <si>
    <t>Discover/invoke approved CLIs and Ollama/local runtimes with local credentials and visible UX.</t>
  </si>
  <si>
    <t>Desktop AI Lead</t>
  </si>
  <si>
    <t>Rust/Windows/macOS/Security/Product</t>
  </si>
  <si>
    <t>Broker prototype</t>
  </si>
  <si>
    <t>Auth/version/quota/permission/resource/fallback tests pass without credential extraction.</t>
  </si>
  <si>
    <t>Personal subscription boundary.</t>
  </si>
  <si>
    <t>A01-BL-008</t>
  </si>
  <si>
    <t>Connectors</t>
  </si>
  <si>
    <t>Implement initial Tier 1 native provider connectors</t>
  </si>
  <si>
    <t>OpenAI, Anthropic and Google enterprise/API connectors with model discovery and data controls.</t>
  </si>
  <si>
    <t>AI Connector Lead</t>
  </si>
  <si>
    <t>Security/Legal/QA</t>
  </si>
  <si>
    <t>Tier 1 connectors</t>
  </si>
  <si>
    <t>Capability/error/region/usage conformance passes.</t>
  </si>
  <si>
    <t>Keys in KMS only.</t>
  </si>
  <si>
    <t>A01-BL-009</t>
  </si>
  <si>
    <t>Implement compatible/self-hosted connectors</t>
  </si>
  <si>
    <t>OpenAI-compatible, Anthropic-compatible, Ollama, vLLM/SGLang and generic HTTP profiles.</t>
  </si>
  <si>
    <t>AI Infrastructure/QA/Security</t>
  </si>
  <si>
    <t>Compatible/self-host connectors</t>
  </si>
  <si>
    <t>Capabilities probed; partial compatibility handled safely.</t>
  </si>
  <si>
    <t>Runtime/model digest recorded.</t>
  </si>
  <si>
    <t>A01-BL-010</t>
  </si>
  <si>
    <t>CLI</t>
  </si>
  <si>
    <t>Implement initial CLI adapters</t>
  </si>
  <si>
    <t>Codex, Claude Code, Kimi Code, Antigravity/Qwen Code and Ollama CLI where officially supportable.</t>
  </si>
  <si>
    <t>CLI Adapter Lead</t>
  </si>
  <si>
    <t>Desktop/Security/Legal/Product</t>
  </si>
  <si>
    <t>CLI adapters and fixtures</t>
  </si>
  <si>
    <t>Official headless modes, no bypass, visible auth/quota/fallback.</t>
  </si>
  <si>
    <t>Version ranges and entitlement policy.</t>
  </si>
  <si>
    <t>A01-BL-011</t>
  </si>
  <si>
    <t>Implement Model and Connector Registry extensions</t>
  </si>
  <si>
    <t>Store exact deployment, snapshot/digest, runtime, quantisation, terms, region and qualification cells.</t>
  </si>
  <si>
    <t>AI Platform/Data Lead</t>
  </si>
  <si>
    <t>Cloud/Legal/DPO/FinOps</t>
  </si>
  <si>
    <t>A01-BL-003,A01-BL-005</t>
  </si>
  <si>
    <t>Registry schema/service</t>
  </si>
  <si>
    <t>No model family or alias alone is ACTIVE.</t>
  </si>
  <si>
    <t>Reproducibility and residency.</t>
  </si>
  <si>
    <t>A01-BL-012</t>
  </si>
  <si>
    <t>Profiles</t>
  </si>
  <si>
    <t>Approve initial Task and Effort Profiles</t>
  </si>
  <si>
    <t>Domain owners define thresholds, data, review and fallback for initial 15 profiles.</t>
  </si>
  <si>
    <t>Work Intelligence Product Lead</t>
  </si>
  <si>
    <t>Domain/HR/DPO/AI Evaluation/FinOps</t>
  </si>
  <si>
    <t>Profile catalogue v1</t>
  </si>
  <si>
    <t>Every AI use maps to purpose/task/effort/review.</t>
  </si>
  <si>
    <t>No generic employee-analysis profile.</t>
  </si>
  <si>
    <t>Task/Effort Registries</t>
  </si>
  <si>
    <t>A01-BL-013</t>
  </si>
  <si>
    <t>Build Work Intelligence Model Qualification Suite</t>
  </si>
  <si>
    <t>Implement HumanOS datasets, Inspect AI/lm-eval adapters, deterministic/model/human graders and result store.</t>
  </si>
  <si>
    <t>Domain/QA/DPO/CISO/Data</t>
  </si>
  <si>
    <t>A01-BL-012,A01-BL-011</t>
  </si>
  <si>
    <t>Qualification platform and datasets</t>
  </si>
  <si>
    <t>All critical suites reproducible with classification/source/version.</t>
  </si>
  <si>
    <t>No public benchmark-only approval.</t>
  </si>
  <si>
    <t>A01-BL-014</t>
  </si>
  <si>
    <t>Run initial model/deployment qualification</t>
  </si>
  <si>
    <t>Evaluate actual contracted APIs, self-hosted models and approved endpoint routes by task × effort.</t>
  </si>
  <si>
    <t>Provider Owners/Domain Reviewers/FinOps</t>
  </si>
  <si>
    <t>A01-BL-008:A01-BL-013</t>
  </si>
  <si>
    <t>Signed qualification profiles</t>
  </si>
  <si>
    <t>Only passing cells enter shadow/canary.</t>
  </si>
  <si>
    <t>Exact execution config qualified.</t>
  </si>
  <si>
    <t>Qualification Lifecycle</t>
  </si>
  <si>
    <t>A01-BL-015</t>
  </si>
  <si>
    <t>Implement hard eligibility and minimum-sufficient routing</t>
  </si>
  <si>
    <t>Policy/qualification filters, task-specific utility and route explanation.</t>
  </si>
  <si>
    <t>AI Routing Lead</t>
  </si>
  <si>
    <t>DPO/FinOps/Domain/SRE</t>
  </si>
  <si>
    <t>A01-BL-011:A01-BL-014</t>
  </si>
  <si>
    <t>Routing engine/policies</t>
  </si>
  <si>
    <t>No unqualified/region/tool/data-incompatible selection.</t>
  </si>
  <si>
    <t>Cost never overrides safety.</t>
  </si>
  <si>
    <t>A01-BL-016</t>
  </si>
  <si>
    <t>Implement canonical failures and fallback profiles</t>
  </si>
  <si>
    <t>Endpoint/provider errors, notices, consent, terminal abstention and human-review paths.</t>
  </si>
  <si>
    <t>AI Platform/Product Lead</t>
  </si>
  <si>
    <t>Endpoint/DPO/Work Intelligence/QA</t>
  </si>
  <si>
    <t>Fallback/error service and UX</t>
  </si>
  <si>
    <t>No silent local/cloud/region/qualification downgrade.</t>
  </si>
  <si>
    <t>Employee-visible and auditable.</t>
  </si>
  <si>
    <t>A01-BL-017</t>
  </si>
  <si>
    <t>Evidence/Audit</t>
  </si>
  <si>
    <t>Add inference lineage to Stage 4/7/8/9 data</t>
  </si>
  <si>
    <t>Persist AI job, actual route/model, profile, region, fallback, cost and review references.</t>
  </si>
  <si>
    <t>Evidence/Task/Capability/Coaching/Audit</t>
  </si>
  <si>
    <t>A01-BL-003,A01-BL-015</t>
  </si>
  <si>
    <t>Migrations/events/read models</t>
  </si>
  <si>
    <t>Every AI-assisted finding/intervention is reproducible.</t>
  </si>
  <si>
    <t>Raw content excluded from OTel.</t>
  </si>
  <si>
    <t>Cross-Stage Traceability</t>
  </si>
  <si>
    <t>A01-BL-018</t>
  </si>
  <si>
    <t>Experience</t>
  </si>
  <si>
    <t>Add endpoint/provider route health and fallback UX</t>
  </si>
  <si>
    <t>Employee/reviewer sign-in/quota/model/region/fallback/no-AI messages and lineage views.</t>
  </si>
  <si>
    <t>Experience Product Lead</t>
  </si>
  <si>
    <t>Frontend/Desktop/DPO/Accessibility</t>
  </si>
  <si>
    <t>A01-BL-007,A01-BL-016,A01-BL-017</t>
  </si>
  <si>
    <t>A-01 experience extensions</t>
  </si>
  <si>
    <t>Accessible, actionable, non-blaming and no manager misuse.</t>
  </si>
  <si>
    <t>Personal subscription status protected.</t>
  </si>
  <si>
    <t>A01-BL-019</t>
  </si>
  <si>
    <t>Add AI routing/qualification package categories</t>
  </si>
  <si>
    <t>Connector, task/effort, qualification, route, fallback, compatibility and quantisation profiles.</t>
  </si>
  <si>
    <t>AI Platform/Evaluation/CISO/DPO</t>
  </si>
  <si>
    <t>A01-BL-013:A01-BL-018</t>
  </si>
  <si>
    <t>Skill package extensions</t>
  </si>
  <si>
    <t>Evaluation/canary/rollback applies to route/model changes.</t>
  </si>
  <si>
    <t>No automatic self-activation.</t>
  </si>
  <si>
    <t>A01-BL-020</t>
  </si>
  <si>
    <t>Execute central/standalone/hybrid/no-AI tests</t>
  </si>
  <si>
    <t>Run Hybrid Routing Test Matrix and portability/security/residency/drift cases.</t>
  </si>
  <si>
    <t>A01-BL-005:A01-BL-019</t>
  </si>
  <si>
    <t>A-01 validation report</t>
  </si>
  <si>
    <t>All blocking tests pass or A-01 gate remains blocked.</t>
  </si>
  <si>
    <t>Synthetic/approved data only.</t>
  </si>
  <si>
    <t>A01-BL-021</t>
  </si>
  <si>
    <t>Patch Stage 0–11 implementation artefacts</t>
  </si>
  <si>
    <t>Apply code/backlog/contract changes identified in traceability during engineering.</t>
  </si>
  <si>
    <t>All Stage Owners</t>
  </si>
  <si>
    <t>A01-BL-001:A01-BL-020</t>
  </si>
  <si>
    <t>Baseline v1.1 implementation plan</t>
  </si>
  <si>
    <t>Every traceability row has owner/task/test.</t>
  </si>
  <si>
    <t>No silent discard of prior work.</t>
  </si>
  <si>
    <t>A01-BL-022</t>
  </si>
  <si>
    <t>Publish A-01 package and revised Stage 12 prompt</t>
  </si>
  <si>
    <t>Consolidate architecture, contracts, research, decisions, backlog, risks, gate and prompt.</t>
  </si>
  <si>
    <t>Architecture/AI Platform/Work Intelligence</t>
  </si>
  <si>
    <t>A01-BL-001:A01-BL-021</t>
  </si>
  <si>
    <t>Amendment workbook and final prompt</t>
  </si>
  <si>
    <t>Formula/source/consistency/visual checks pass.</t>
  </si>
  <si>
    <t>User receives final Stage 12 prompt.</t>
  </si>
  <si>
    <t>A-01 — Risk Register</t>
  </si>
  <si>
    <t>Architecture, qualification, routing, endpoint, credential, privacy, employment, drift and operational risks introduced or clarified by the separated AI execution design.</t>
  </si>
  <si>
    <t>A01-R-001</t>
  </si>
  <si>
    <t>Work Intelligence and AI Orchestrator remain coupled through provider-specific code or schemas.</t>
  </si>
  <si>
    <t>Shared contract package and dependency scan; provider SDKs limited to connector modules.</t>
  </si>
  <si>
    <t>A01-R-002</t>
  </si>
  <si>
    <t>Standalone router diverges into a second incompatible platform.</t>
  </si>
  <si>
    <t>Same contracts, qualification packages, fixtures and governance; thin scope.</t>
  </si>
  <si>
    <t>A01-R-003</t>
  </si>
  <si>
    <t>Personal subscription CLI is used for hidden company batch workload.</t>
  </si>
  <si>
    <t>Trust/Legal/Commercial</t>
  </si>
  <si>
    <t>Visible endpoint-only policy, user interaction and entitlement/reimbursement rules.</t>
  </si>
  <si>
    <t>A01-R-004</t>
  </si>
  <si>
    <t>Endpoint broker extracts or exposes CLI OAuth/API credentials.</t>
  </si>
  <si>
    <t>Official health/invocation only, OS/vendor storage boundary and red-team tests.</t>
  </si>
  <si>
    <t>A01-R-005</t>
  </si>
  <si>
    <t>New API key/endpoint becomes routable without model/task qualification.</t>
  </si>
  <si>
    <t>Qualification lifecycle and hard router eligibility.</t>
  </si>
  <si>
    <t>A01-R-006</t>
  </si>
  <si>
    <t>Public/vendor benchmark is treated as HumanOS production qualification.</t>
  </si>
  <si>
    <t>Evaluation/Fairness</t>
  </si>
  <si>
    <t>Bespoke task × effort suite, holdouts, human reviewers and source caveats.</t>
  </si>
  <si>
    <t>Blocking for high impact.</t>
  </si>
  <si>
    <t>A01-R-007</t>
  </si>
  <si>
    <t>Model alias or provider-side update changes behavior silently.</t>
  </si>
  <si>
    <t>Drift/Reliability</t>
  </si>
  <si>
    <t>Actual model capture, snapshots where possible, drift events and requalification.</t>
  </si>
  <si>
    <t>A01-R-008</t>
  </si>
  <si>
    <t>Quantisation/runtime/prompt/tool change inherits old qualification.</t>
  </si>
  <si>
    <t>Evaluation/Integrity</t>
  </si>
  <si>
    <t>Qualification key includes execution configuration and targeted regression.</t>
  </si>
  <si>
    <t>AI Evaluation/Skill Forge</t>
  </si>
  <si>
    <t>A01-R-009</t>
  </si>
  <si>
    <t>Fallback silently changes local to cloud or approved processing region.</t>
  </si>
  <si>
    <t>Versioned fallback policy, route notice/approval and pre-transmission policy check.</t>
  </si>
  <si>
    <t>A01-R-010</t>
  </si>
  <si>
    <t>Cost optimization selects a cheaper model below quality/safety floor.</t>
  </si>
  <si>
    <t>Routing/Fairness</t>
  </si>
  <si>
    <t>Hard eligibility/thresholds before utility optimization.</t>
  </si>
  <si>
    <t>AI Routing/FinOps/Domain</t>
  </si>
  <si>
    <t>A01-R-011</t>
  </si>
  <si>
    <t>High-impact capability/task finding relies on one model or personal CLI.</t>
  </si>
  <si>
    <t>Employment/AI Governance</t>
  </si>
  <si>
    <t>Deterministic evidence, qualified route, independent validation and human review.</t>
  </si>
  <si>
    <t>A01-R-012</t>
  </si>
  <si>
    <t>Model origin is confused with inference location or data residency.</t>
  </si>
  <si>
    <t>Separate origin, operator, hosting and actual region fields.</t>
  </si>
  <si>
    <t>A01-R-013</t>
  </si>
  <si>
    <t>OpenAI-/Anthropic-compatible connector assumes unsupported feature parity.</t>
  </si>
  <si>
    <t>Reliability/Integrity</t>
  </si>
  <si>
    <t>Capability probes and per-feature qualification.</t>
  </si>
  <si>
    <t>A01-R-014</t>
  </si>
  <si>
    <t>Local Ollama/runtime endpoint is exposed to untrusted local/LAN processes.</t>
  </si>
  <si>
    <t>Endpoint Security</t>
  </si>
  <si>
    <t>Loopback/IPC, firewall, broker auth, model allowlist and cloud-disable policy.</t>
  </si>
  <si>
    <t>A01-R-015</t>
  </si>
  <si>
    <t>Provider terms, retention or region change without route suspension.</t>
  </si>
  <si>
    <t>Legal/Privacy/Drift</t>
  </si>
  <si>
    <t>Source/terms expiry, change watch and data-class route pause.</t>
  </si>
  <si>
    <t>Legal/DPO/Provider Owner</t>
  </si>
  <si>
    <t>A01-R-016</t>
  </si>
  <si>
    <t>AI output lineage is missing from task/capability/coaching decisions.</t>
  </si>
  <si>
    <t>Audit/Employment</t>
  </si>
  <si>
    <t>AIJob/qualification/route fields required in evidence and assessment schemas.</t>
  </si>
  <si>
    <t>Data/Domain Owners</t>
  </si>
  <si>
    <t>A01-R-017</t>
  </si>
  <si>
    <t>AI unavailability is interpreted as employee inactivity or failure.</t>
  </si>
  <si>
    <t>Canonical errors, no-AI mode and telemetry-gap semantics.</t>
  </si>
  <si>
    <t>A01-R-018</t>
  </si>
  <si>
    <t>Endpoint AI consumes excessive RAM/GPU/battery or disrupts work.</t>
  </si>
  <si>
    <t>Resource profile, qualification, endpoint budgets, cancellation and smaller qualified routes.</t>
  </si>
  <si>
    <t>A01-R-019</t>
  </si>
  <si>
    <t>Model qualification becomes stale or too expensive to maintain.</t>
  </si>
  <si>
    <t>Operations/Cost</t>
  </si>
  <si>
    <t>Risk-based test selection, task cells, expiry, shared packages and automated regression.</t>
  </si>
  <si>
    <t>A01-R-020</t>
  </si>
  <si>
    <t>CLI/provider onboarding creates licence/entitlement or client-identity violation.</t>
  </si>
  <si>
    <t>Legal/Commercial</t>
  </si>
  <si>
    <t>Official usage patterns, legal review and no impersonation/bypass.</t>
  </si>
  <si>
    <t>Legal/AI Platform</t>
  </si>
  <si>
    <t>A01-R-021</t>
  </si>
  <si>
    <t>Routing telemetry leaks employee evidence, prompts or private coaching.</t>
  </si>
  <si>
    <t>Privacy/Observability</t>
  </si>
  <si>
    <t>OTel allowlist and output/evidence references only.</t>
  </si>
  <si>
    <t>DPO/SRE</t>
  </si>
  <si>
    <t>A01-R-022</t>
  </si>
  <si>
    <t>Existing AI Orchestrator capability is assumed rather than verified.</t>
  </si>
  <si>
    <t>Mandatory factual gap assessment and owner evidence.</t>
  </si>
  <si>
    <t>A-01 — Architecture Decision Records</t>
  </si>
  <si>
    <t>Formal decisions separating Work Intelligence from AI execution, governing endpoint CLIs, qualification, routing, fallback and model lifecycle.</t>
  </si>
  <si>
    <t>A01-ADR-001</t>
  </si>
  <si>
    <t>Separate Work Intelligence and AI Orchestration</t>
  </si>
  <si>
    <t>Monitoring/evidence/business domains should not own provider/model execution.</t>
  </si>
  <si>
    <t>Work Intelligence exposes a stable AI Execution Port; orchestrators implement it.</t>
  </si>
  <si>
    <t>Embed router/provider SDKs in each domain.</t>
  </si>
  <si>
    <t>Future-proof, replaceable and governed.</t>
  </si>
  <si>
    <t>Contract/orchestration integration effort.</t>
  </si>
  <si>
    <t>Dependency and contract conformance tests.</t>
  </si>
  <si>
    <t>Amendment analysis</t>
  </si>
  <si>
    <t>A01-ADR-002</t>
  </si>
  <si>
    <t>Existing HumanOS Orchestrator is preferred implementation</t>
  </si>
  <si>
    <t>Nessovo is already developing a shared AI orchestration module.</t>
  </si>
  <si>
    <t>Use it for central/background/high-impact production if gap assessment passes.</t>
  </si>
  <si>
    <t>Always use standalone router.</t>
  </si>
  <si>
    <t>Avoid duplication and centralise credentials/cost/providers.</t>
  </si>
  <si>
    <t>Existing implementation may need changes.</t>
  </si>
  <si>
    <t>Capability gap assessment.</t>
  </si>
  <si>
    <t>Nessovo context</t>
  </si>
  <si>
    <t>A01-ADR-003</t>
  </si>
  <si>
    <t>Standalone router is compatible and thin</t>
  </si>
  <si>
    <t>Some deployments need isolation or resilience.</t>
  </si>
  <si>
    <t>Implement same contracts/profiles with reduced platform scope.</t>
  </si>
  <si>
    <t>Second full independent orchestrator.</t>
  </si>
  <si>
    <t>Deployment flexibility.</t>
  </si>
  <si>
    <t>Potential divergence.</t>
  </si>
  <si>
    <t>Cross-implementation fixtures and portability.</t>
  </si>
  <si>
    <t>A01-ADR-004</t>
  </si>
  <si>
    <t>Endpoint AI Runtime Broker is separate from capture</t>
  </si>
  <si>
    <t>CLIs/local models have user credentials, interaction and resource concerns.</t>
  </si>
  <si>
    <t>Use a separately governed endpoint broker module/service.</t>
  </si>
  <si>
    <t>Embed invocation inside capture sensors.</t>
  </si>
  <si>
    <t>Security, visibility and modularity.</t>
  </si>
  <si>
    <t>Extra endpoint component.</t>
  </si>
  <si>
    <t>Broker threat/performance/conformance tests.</t>
  </si>
  <si>
    <t>Desktop/CISO/Architecture</t>
  </si>
  <si>
    <t>CLI research</t>
  </si>
  <si>
    <t>A01-ADR-005</t>
  </si>
  <si>
    <t>Personal CLI is not central backend SLA</t>
  </si>
  <si>
    <t>Subscription entitlement, auth and quota are user/vendor-specific.</t>
  </si>
  <si>
    <t>Use only visible approved endpoint jobs; managed routes serve central workloads.</t>
  </si>
  <si>
    <t>Use all employee CLIs for hidden processing.</t>
  </si>
  <si>
    <t>Trust and legal/operational clarity.</t>
  </si>
  <si>
    <t>Less cost offload.</t>
  </si>
  <si>
    <t>Subscription policy and UX tests.</t>
  </si>
  <si>
    <t>A01-ADR-006</t>
  </si>
  <si>
    <t>Task × effort qualification is routing authority</t>
  </si>
  <si>
    <t>No model is best across all HumanOS tasks or efforts.</t>
  </si>
  <si>
    <t>Qualification profiles are scoped to exact execution config, task and effort.</t>
  </si>
  <si>
    <t>Global model leaderboard.</t>
  </si>
  <si>
    <t>Measured fit and cost control.</t>
  </si>
  <si>
    <t>Evaluation investment.</t>
  </si>
  <si>
    <t>Qualification suite and profile schema.</t>
  </si>
  <si>
    <t>A01-ADR-007</t>
  </si>
  <si>
    <t>Hard eligibility precedes optimization</t>
  </si>
  <si>
    <t>Cost/latency must not weaken privacy, safety or quality.</t>
  </si>
  <si>
    <t>Filter by policy/qualification/features/health, then choose minimum-sufficient route.</t>
  </si>
  <si>
    <t>Weighted score across all available models.</t>
  </si>
  <si>
    <t>No unsafe cheap route.</t>
  </si>
  <si>
    <t>May abstain more often.</t>
  </si>
  <si>
    <t>Router negative tests.</t>
  </si>
  <si>
    <t>AI Routing/DPO</t>
  </si>
  <si>
    <t>Routing design</t>
  </si>
  <si>
    <t>A01-ADR-008</t>
  </si>
  <si>
    <t>No silent material fallback</t>
  </si>
  <si>
    <t>Route changes can change provider, region and data terms.</t>
  </si>
  <si>
    <t>Policy-controlled fallback with notice/approval and full lineage.</t>
  </si>
  <si>
    <t>Transparent-after-the-fact only.</t>
  </si>
  <si>
    <t>Trust and compliance.</t>
  </si>
  <si>
    <t>More user friction.</t>
  </si>
  <si>
    <t>Fallback tests.</t>
  </si>
  <si>
    <t>Privacy design</t>
  </si>
  <si>
    <t>A01-ADR-009</t>
  </si>
  <si>
    <t>API key success does not equal model approval</t>
  </si>
  <si>
    <t>Credential validation says nothing about output quality or data suitability.</t>
  </si>
  <si>
    <t>Onboarding lifecycle separates connection, discovery, probes, review, benchmark and activation.</t>
  </si>
  <si>
    <t>Immediate model availability after key entry.</t>
  </si>
  <si>
    <t>Safe future provider support.</t>
  </si>
  <si>
    <t>Longer onboarding.</t>
  </si>
  <si>
    <t>Lifecycle gate tests.</t>
  </si>
  <si>
    <t>Qualification design</t>
  </si>
  <si>
    <t>A01-ADR-010</t>
  </si>
  <si>
    <t>MCP is tool/context protocol, not routing contract</t>
  </si>
  <si>
    <t>MCP exposes tools/resources/prompts but does not solve model qualification/routing.</t>
  </si>
  <si>
    <t>Use MCP behind Capability Gateway; use AI Execution Contract for model invocation.</t>
  </si>
  <si>
    <t>Use MCP as provider router.</t>
  </si>
  <si>
    <t>Clear responsibilities.</t>
  </si>
  <si>
    <t>Two integration layers.</t>
  </si>
  <si>
    <t>Architecture contract tests.</t>
  </si>
  <si>
    <t>MCP spec</t>
  </si>
  <si>
    <t>A01-ADR-011</t>
  </si>
  <si>
    <t>LiteLLM is optional internal connector layer</t>
  </si>
  <si>
    <t>It can accelerate many provider integrations.</t>
  </si>
  <si>
    <t>Encapsulate it behind HumanOS connectors; retain native connectors for strategic providers.</t>
  </si>
  <si>
    <t>Expose LiteLLM schema to domains; forbid any third-party gateway.</t>
  </si>
  <si>
    <t>Delivery speed and replaceability.</t>
  </si>
  <si>
    <t>Dependency/security/feature review.</t>
  </si>
  <si>
    <t>Spike and operational review.</t>
  </si>
  <si>
    <t>LiteLLM docs</t>
  </si>
  <si>
    <t>A01-ADR-012</t>
  </si>
  <si>
    <t>Self-hosted qualification includes runtime/quantisation</t>
  </si>
  <si>
    <t>Open-model behavior changes materially with serving stack and precision.</t>
  </si>
  <si>
    <t>Treat digest/runtime/quantisation/context/template as qualification key.</t>
  </si>
  <si>
    <t>Qualify model family once.</t>
  </si>
  <si>
    <t>More qualification cells.</t>
  </si>
  <si>
    <t>Self-hosted regression suite.</t>
  </si>
  <si>
    <t>AI Infrastructure/Evaluation</t>
  </si>
  <si>
    <t>Model/runtime research</t>
  </si>
  <si>
    <t>A01-ADR-013</t>
  </si>
  <si>
    <t>High-impact generator cannot be sole judge</t>
  </si>
  <si>
    <t>Correlated model errors can reinforce harmful conclusions.</t>
  </si>
  <si>
    <t>Use deterministic checks, independent evaluator/provider and human review by consequence.</t>
  </si>
  <si>
    <t>Self-evaluation only.</t>
  </si>
  <si>
    <t>Stronger assurance.</t>
  </si>
  <si>
    <t>Cost/latency.</t>
  </si>
  <si>
    <t>Critical profile tests.</t>
  </si>
  <si>
    <t>Evaluation design</t>
  </si>
  <si>
    <t>A01-ADR-014</t>
  </si>
  <si>
    <t>Model origin and processing location are separate</t>
  </si>
  <si>
    <t>Chinese/open/US/EU model origin does not determine where inference occurs.</t>
  </si>
  <si>
    <t>Registry records creator, operator, endpoint and actual processing region separately.</t>
  </si>
  <si>
    <t>One country field.</t>
  </si>
  <si>
    <t>Accurate residency and sourcing.</t>
  </si>
  <si>
    <t>More registry metadata.</t>
  </si>
  <si>
    <t>Residency audit.</t>
  </si>
  <si>
    <t>Cloud/provider research</t>
  </si>
  <si>
    <t>A01-ADR-015</t>
  </si>
  <si>
    <t>Qualification profiles are Skill Forge packages</t>
  </si>
  <si>
    <t>Routing/model policy changes require evaluation, canary and rollback.</t>
  </si>
  <si>
    <t>Govern connector/task/effort/qualification/route/fallback profiles in Skill Forge.</t>
  </si>
  <si>
    <t>Ad-hoc config changes.</t>
  </si>
  <si>
    <t>Controlled self-improvement.</t>
  </si>
  <si>
    <t>Package/category extensions.</t>
  </si>
  <si>
    <t>Stage 11 contract and canary tests.</t>
  </si>
  <si>
    <t>Stage 11 architecture</t>
  </si>
  <si>
    <t>A-01 — Architecture Amendment Go / No-Go Gate</t>
  </si>
  <si>
    <t>Approval criteria for adopting baseline v1.1 and releasing the revised Stage 12 prompt for execution.</t>
  </si>
  <si>
    <t>A01-G-001</t>
  </si>
  <si>
    <t>Baseline preservation</t>
  </si>
  <si>
    <t>Stages 0–11 are retained and every amendment/superseded assumption is traceable.</t>
  </si>
  <si>
    <t>Prior work silently discarded or overwritten.</t>
  </si>
  <si>
    <t>A-01 readiness</t>
  </si>
  <si>
    <t>A01-G-002</t>
  </si>
  <si>
    <t>System boundary</t>
  </si>
  <si>
    <t>Work Intelligence, existing orchestrator, standalone router and endpoint broker responsibilities are explicit.</t>
  </si>
  <si>
    <t>Provider execution remains embedded in Work Intelligence.</t>
  </si>
  <si>
    <t>A01-G-003</t>
  </si>
  <si>
    <t>Recommendations</t>
  </si>
  <si>
    <t>Preferred deployment, standalone scope, CLI policy, connector strategy, qualification and fallback recommendations are documented.</t>
  </si>
  <si>
    <t>Critical owner decisions absent.</t>
  </si>
  <si>
    <t>Owner-input items</t>
  </si>
  <si>
    <t>A01-G-004</t>
  </si>
  <si>
    <t>AI execution contract</t>
  </si>
  <si>
    <t>Purpose, task/effort, data, quality, region, tools, result and inference lineage are specified.</t>
  </si>
  <si>
    <t>Provider-specific or incomplete contract.</t>
  </si>
  <si>
    <t>API/Data Architecture</t>
  </si>
  <si>
    <t>A01-G-005</t>
  </si>
  <si>
    <t>A factual capability/gap assessment is planned before assuming compliance.</t>
  </si>
  <si>
    <t>Existing Orchestrator Integration / Backlog</t>
  </si>
  <si>
    <t>Existing module treated as compliant without evidence.</t>
  </si>
  <si>
    <t>AI Platform/Enterprise Architecture</t>
  </si>
  <si>
    <t>A01-G-006</t>
  </si>
  <si>
    <t>Standalone compatibility</t>
  </si>
  <si>
    <t>Standalone router scope and same-contract requirement are specified.</t>
  </si>
  <si>
    <t>Second incompatible router/platform.</t>
  </si>
  <si>
    <t>A01-G-007</t>
  </si>
  <si>
    <t>Endpoint broker</t>
  </si>
  <si>
    <t>CLI/local runtime discovery, auth boundary, policy, resources, UX and errors are specified.</t>
  </si>
  <si>
    <t>Endpoint AI Runtime Broker / CLI Contract</t>
  </si>
  <si>
    <t>Credential extraction, hidden use or unsafe invocation.</t>
  </si>
  <si>
    <t>A01-G-008</t>
  </si>
  <si>
    <t>Provider extensibility</t>
  </si>
  <si>
    <t>Native, compatible, cloud, self-hosted and generic connectors have a common conformance contract.</t>
  </si>
  <si>
    <t>API key assumed sufficient or feature parity assumed.</t>
  </si>
  <si>
    <t>A01-G-009</t>
  </si>
  <si>
    <t>Exact model/deployment/runtime/quantisation/terms/region/qualification fields are specified.</t>
  </si>
  <si>
    <t>Marketing name/alias is the only lineage.</t>
  </si>
  <si>
    <t>A01-G-010</t>
  </si>
  <si>
    <t>Task and effort profiles</t>
  </si>
  <si>
    <t>Initial Work Intelligence task purposes and FAST/STANDARD/DEEP/CRITICAL profiles are defined.</t>
  </si>
  <si>
    <t>Task Profile Registry / Effort Profile Registry</t>
  </si>
  <si>
    <t>Unbounded generic model usage.</t>
  </si>
  <si>
    <t>Work Intelligence Product/Domain</t>
  </si>
  <si>
    <t>A01-G-011</t>
  </si>
  <si>
    <t>Qualification lifecycle/suite</t>
  </si>
  <si>
    <t>Connection, discovery, security/terms, benchmark, shadow, canary, drift and expiry are defined.</t>
  </si>
  <si>
    <t>Qualification Lifecycle / Suite</t>
  </si>
  <si>
    <t>New model/CLI becomes active without relevant eval.</t>
  </si>
  <si>
    <t>AI Evaluation/CISO/DPO</t>
  </si>
  <si>
    <t>A01-G-012</t>
  </si>
  <si>
    <t>Hard eligibility, minimum-sufficient routing, canonical errors and no-silent-fallback are defined.</t>
  </si>
  <si>
    <t>Routing / Fallback sheets</t>
  </si>
  <si>
    <t>Cost/availability overrides quality/privacy/region.</t>
  </si>
  <si>
    <t>A01-G-013</t>
  </si>
  <si>
    <t>Credentials/residency</t>
  </si>
  <si>
    <t>Central keys, workload identities, user-local CLI credentials and actual processing location are separated.</t>
  </si>
  <si>
    <t>Credential / Residency sheets</t>
  </si>
  <si>
    <t>Secret leakage or origin/location confusion.</t>
  </si>
  <si>
    <t>A01-G-014</t>
  </si>
  <si>
    <t>Cost/capacity/drift</t>
  </si>
  <si>
    <t>Cost framework, resource budgets and material drift/requalification triggers are specified.</t>
  </si>
  <si>
    <t>Cost / Drift sheets</t>
  </si>
  <si>
    <t>Unbounded cost or stale qualification.</t>
  </si>
  <si>
    <t>FinOps/SRE/AI Evaluation</t>
  </si>
  <si>
    <t>A01-G-015</t>
  </si>
  <si>
    <t>Hybrid validation</t>
  </si>
  <si>
    <t>Central, standalone, endpoint CLI/local, failure, fallback, drift, portability and no-AI tests are defined.</t>
  </si>
  <si>
    <t>Architecture modes not testable end to end.</t>
  </si>
  <si>
    <t>QA Programme</t>
  </si>
  <si>
    <t>A01-G-016</t>
  </si>
  <si>
    <t>Cross-stage contracts</t>
  </si>
  <si>
    <t>Stages 1–11 have explicit targeted change records and owners.</t>
  </si>
  <si>
    <t>Downstream task/capability/coaching lacks route lineage.</t>
  </si>
  <si>
    <t>Programme/Data/Domain Owners</t>
  </si>
  <si>
    <t>A01-G-017</t>
  </si>
  <si>
    <t>Final hardening/pilot prompt includes A-01 integration and qualification workstream/sheets/tests.</t>
  </si>
  <si>
    <t>Master Prompts + Markdown file</t>
  </si>
  <si>
    <t>Stage 12 validates obsolete baseline.</t>
  </si>
  <si>
    <t>A01-G-018</t>
  </si>
  <si>
    <t>CTO, Enterprise Architecture, AI Platform, Work Intelligence, CISO, DPO, HR/Legal, Product and QA approve/condition A-01.</t>
  </si>
  <si>
    <t>No formal amendment decision.</t>
  </si>
  <si>
    <t>A-01 — Source Register</t>
  </si>
  <si>
    <t>Primary official/current sources for provider, CLI, model, self-hosted runtime, evaluation, telemetry, feature and data-region architecture.</t>
  </si>
  <si>
    <t>A01-SRC-001</t>
  </si>
  <si>
    <t>Current OpenAI model tiers, features, snapshots and pricing.</t>
  </si>
  <si>
    <t>Current model discovery/seed list; exact deployment still qualified.</t>
  </si>
  <si>
    <t>A01-SRC-002</t>
  </si>
  <si>
    <t>OpenAI GPT-5.3-Codex</t>
  </si>
  <si>
    <t>Specialist agentic coding model, reasoning and API features.</t>
  </si>
  <si>
    <t>https://developers.openai.com/api/docs/models/gpt-5.3-codex</t>
  </si>
  <si>
    <t>Coding qualification candidate.</t>
  </si>
  <si>
    <t>A01-SRC-003</t>
  </si>
  <si>
    <t>OpenAI Codex with ChatGPT</t>
  </si>
  <si>
    <t>Official help</t>
  </si>
  <si>
    <t>ChatGPT plan access and Codex CLI sign-in/usage limits.</t>
  </si>
  <si>
    <t>https://help.openai.com/en/articles/11369540-using-codex-with-chatgpt</t>
  </si>
  <si>
    <t>Endpoint subscription CLI policy.</t>
  </si>
  <si>
    <t>A01-SRC-004</t>
  </si>
  <si>
    <t>Anthropic Claude Code CLI usage</t>
  </si>
  <si>
    <t>Headless/JSON output, tools, turns, model and permission options.</t>
  </si>
  <si>
    <t>Claude Code CLI adapter.</t>
  </si>
  <si>
    <t>A01-SRC-005</t>
  </si>
  <si>
    <t>Anthropic Claude Code SDK</t>
  </si>
  <si>
    <t>Programmatic SDK and supported auth/cloud routes.</t>
  </si>
  <si>
    <t>https://docs.anthropic.com/en/docs/claude-code/sdk</t>
  </si>
  <si>
    <t>Provider/CLI integration.</t>
  </si>
  <si>
    <t>A01-SRC-006</t>
  </si>
  <si>
    <t>Anthropic LLM Gateway</t>
  </si>
  <si>
    <t>Claude Code gateway configuration and central auth/routing use.</t>
  </si>
  <si>
    <t>https://docs.anthropic.com/en/docs/claude-code/llm-gateway</t>
  </si>
  <si>
    <t>Existing orchestrator/provider gateway reference.</t>
  </si>
  <si>
    <t>A01-SRC-007</t>
  </si>
  <si>
    <t>Gemini API Release Notes</t>
  </si>
  <si>
    <t>Current Gemini models, aliases, deprecations and managed agents.</t>
  </si>
  <si>
    <t>Current Google model/drift discovery.</t>
  </si>
  <si>
    <t>A01-SRC-008</t>
  </si>
  <si>
    <t>Google Antigravity CLI</t>
  </si>
  <si>
    <t>Official repository</t>
  </si>
  <si>
    <t>Current CLI installation, authentication and release behavior.</t>
  </si>
  <si>
    <t>https://github.com/google/antigravity</t>
  </si>
  <si>
    <t>Antigravity CLI adapter candidate.</t>
  </si>
  <si>
    <t>A01-SRC-009</t>
  </si>
  <si>
    <t>CLI/API auth, models and OpenAI/Anthropic-compatible endpoints.</t>
  </si>
  <si>
    <t>Kimi Code/API connector candidate.</t>
  </si>
  <si>
    <t>A01-SRC-010</t>
  </si>
  <si>
    <t>DeepSeek API Documentation</t>
  </si>
  <si>
    <t>Current API models, compatible protocols, pricing and changes.</t>
  </si>
  <si>
    <t>https://api-docs.deepseek.com/</t>
  </si>
  <si>
    <t>DeepSeek connector/model candidate.</t>
  </si>
  <si>
    <t>A01-SRC-011</t>
  </si>
  <si>
    <t>Qwen Code</t>
  </si>
  <si>
    <t>CLI/provider support, headless use and current authentication behavior.</t>
  </si>
  <si>
    <t>https://github.com/QwenLM/qwen-code</t>
  </si>
  <si>
    <t>Qwen CLI/connector candidate.</t>
  </si>
  <si>
    <t>A01-SRC-012</t>
  </si>
  <si>
    <t>Qwen3</t>
  </si>
  <si>
    <t>Current open model family and licensing.</t>
  </si>
  <si>
    <t>Self-hosted/local candidate.</t>
  </si>
  <si>
    <t>A01-SRC-013</t>
  </si>
  <si>
    <t>OpenAI-compatible API support and limitations.</t>
  </si>
  <si>
    <t>Ollama connector and capability probes.</t>
  </si>
  <si>
    <t>A01-SRC-014</t>
  </si>
  <si>
    <t>Ollama FAQ</t>
  </si>
  <si>
    <t>Local service/network/cloud configuration and operational controls.</t>
  </si>
  <si>
    <t>https://docs.ollama.com/faq</t>
  </si>
  <si>
    <t>Endpoint local security/cloud-disable policy.</t>
  </si>
  <si>
    <t>A01-SRC-015</t>
  </si>
  <si>
    <t>Self-hosted OpenAI-compatible chat/responses/embeddings and serving.</t>
  </si>
  <si>
    <t>Preferred self-host serving candidate.</t>
  </si>
  <si>
    <t>A01-SRC-016</t>
  </si>
  <si>
    <t>SGLang Documentation</t>
  </si>
  <si>
    <t>Self-hosted serving and benchmark capabilities.</t>
  </si>
  <si>
    <t>Self-host runtime comparison.</t>
  </si>
  <si>
    <t>A01-SRC-017</t>
  </si>
  <si>
    <t>Multi-provider unified interface, routing, retry, fallback, budgets and proxy.</t>
  </si>
  <si>
    <t>Conditional internal connector/gateway option.</t>
  </si>
  <si>
    <t>A01-SRC-018</t>
  </si>
  <si>
    <t>UK AI Security Institute documentation</t>
  </si>
  <si>
    <t>Agent/model evaluation framework and task/solver/scorer support.</t>
  </si>
  <si>
    <t>HumanOS qualification framework candidate.</t>
  </si>
  <si>
    <t>A01-SRC-019</t>
  </si>
  <si>
    <t>LM Evaluation Harness</t>
  </si>
  <si>
    <t>Evaluation of local/API models and custom tasks.</t>
  </si>
  <si>
    <t>https://github.com/EleutherAI/lm-evaluation-harness</t>
  </si>
  <si>
    <t>General baseline/benchmark support.</t>
  </si>
  <si>
    <t>A01-SRC-020</t>
  </si>
  <si>
    <t>OpenTelemetry GenAI Semantic Conventions</t>
  </si>
  <si>
    <t>Provider, requested/actual model and usage telemetry conventions.</t>
  </si>
  <si>
    <t>Operational lineage with sensitive-content restrictions.</t>
  </si>
  <si>
    <t>A01-SRC-021</t>
  </si>
  <si>
    <t>Minimisation, filtering, redaction and transformation.</t>
  </si>
  <si>
    <t>No raw employee evidence/prompts in OTel.</t>
  </si>
  <si>
    <t>A01-SRC-022</t>
  </si>
  <si>
    <t>Provider-neutral flag context and PII caution.</t>
  </si>
  <si>
    <t>Canary/route targeting.</t>
  </si>
  <si>
    <t>A01-SRC-023</t>
  </si>
  <si>
    <t>Model Context Protocol Specification</t>
  </si>
  <si>
    <t>Tools, resources, prompts and user-consent/security boundaries.</t>
  </si>
  <si>
    <t>Capability/tool integration, not model routing.</t>
  </si>
  <si>
    <t>A01-SRC-024</t>
  </si>
  <si>
    <t>AWS Bedrock Inference Profiles</t>
  </si>
  <si>
    <t>Regional, geographic and global inference routing behavior.</t>
  </si>
  <si>
    <t>https://docs.aws.amazon.com/bedrock/latest/userguide/inference-profiles.html</t>
  </si>
  <si>
    <t>Cloud region/residency registry.</t>
  </si>
  <si>
    <t>A01-SRC-025</t>
  </si>
  <si>
    <t>Google Vertex AI Model Garden</t>
  </si>
  <si>
    <t>Managed and open models available through Vertex AI.</t>
  </si>
  <si>
    <t>https://cloud.google.com/model-garden</t>
  </si>
  <si>
    <t>Enterprise cloud/provider candidate.</t>
  </si>
  <si>
    <t>A01-SRC-026</t>
  </si>
  <si>
    <t>HumanOS Stage 0–11 Workbook</t>
  </si>
  <si>
    <t>Authoritative monitoring, evidence, task, capability, coaching, experience and Skill Forge contracts.</t>
  </si>
  <si>
    <t>Internal workbook: Stage 0–11 sheets</t>
  </si>
  <si>
    <t>Baseline v1.0 retained and amended.</t>
  </si>
  <si>
    <t>Stage 12 Dashboard — Hardening, Model Qualification, Controlled Pilot and Rollout Decision</t>
  </si>
  <si>
    <t>Final execution plan for baseline v1.1. The Stage 12A static repository assessment is complete and P0 blockers are identified; no hardening control has passed and no pilot evidence exists.</t>
  </si>
  <si>
    <t>Readiness dimension</t>
  </si>
  <si>
    <t>Percent</t>
  </si>
  <si>
    <t>Stage 12A plan</t>
  </si>
  <si>
    <t>Stage 12A execution</t>
  </si>
  <si>
    <t>Stage 12B plan</t>
  </si>
  <si>
    <t>Stage 12B execution</t>
  </si>
  <si>
    <t>Backlog maturity</t>
  </si>
  <si>
    <t>Open Stage 12 risks</t>
  </si>
  <si>
    <t>Critical open Stage 12 risks</t>
  </si>
  <si>
    <t>Known critical issues</t>
  </si>
  <si>
    <t>Qualification runs planned</t>
  </si>
  <si>
    <t>Qualification results qualified</t>
  </si>
  <si>
    <t>Pilot metrics defined</t>
  </si>
  <si>
    <t>Pilot metrics with actual result</t>
  </si>
  <si>
    <t>Stage 12 sources</t>
  </si>
  <si>
    <t>Final rollout decision</t>
  </si>
  <si>
    <t>NOT AVAILABLE</t>
  </si>
  <si>
    <t>Immediate execution priorities</t>
  </si>
  <si>
    <t>Approve A-01 and actual Stage 12 pilot scope.</t>
  </si>
  <si>
    <t>The final architecture and pilot plan is complete. No test, qualification or pilot result is being represented as passed.</t>
  </si>
  <si>
    <t>Complete the existing AI Orchestrator capability/gap inventory.</t>
  </si>
  <si>
    <t>Development uses Fable 5 for architecture/orchestration, Opus 4.8 for coding and GPT-5.6 Sol in Codex for independent read-only review, subject to exact qualification.</t>
  </si>
  <si>
    <t>Provision and qualify the Claude Fable 5 / Opus 4.8 / Codex GPT-5.6 development profile.</t>
  </si>
  <si>
    <t>Deterministic CI and a named human tech lead remain the final merge/release authorities.</t>
  </si>
  <si>
    <t>Implement shared AI contracts, endpoint broker, registry, qualification and routing.</t>
  </si>
  <si>
    <t>Stage 12B cannot begin until Stage 12A is passed or formally conditioned for a restricted pilot scope.</t>
  </si>
  <si>
    <t>Execute Stage 12A security/privacy/legal/reliability/accessibility hardening.</t>
  </si>
  <si>
    <t>PROCEED is unavailable until actual evidence replaces the Not Executed fields and no critical blocker remains.</t>
  </si>
  <si>
    <t>Run Stage 12B only after the formal hardening decision.</t>
  </si>
  <si>
    <t>Stage 12 — Development AI Workflow</t>
  </si>
  <si>
    <t>Initial engineering profile requested by Nessovo: Fable 5 leads architecture and orchestration, Opus 4.8 implements, GPT-5.6 Sol in Codex independently reviews, deterministic CI and a human lead remain final authorities.</t>
  </si>
  <si>
    <t>Development role</t>
  </si>
  <si>
    <t>Execution surface</t>
  </si>
  <si>
    <t>Model / authority</t>
  </si>
  <si>
    <t>Access / exact-route rule</t>
  </si>
  <si>
    <t>Permissions / operating mode</t>
  </si>
  <si>
    <t>Profile status</t>
  </si>
  <si>
    <t>DEVAI-001</t>
  </si>
  <si>
    <t>Lead architect and orchestration</t>
  </si>
  <si>
    <t>Max plan / approved enterprise route; exact entitlement and credits verified at session start</t>
  </si>
  <si>
    <t>Planning, architecture, decomposition, dependency mapping, risk review, final integration judgment</t>
  </si>
  <si>
    <t>Plan and review mode; repository-wide read; bounded write only during approved integration</t>
  </si>
  <si>
    <t>Must record actual model/version, Claude Code version and route.</t>
  </si>
  <si>
    <t>Primary</t>
  </si>
  <si>
    <t>DEVAI-002</t>
  </si>
  <si>
    <t>Primary implementation</t>
  </si>
  <si>
    <t>Exact model `claude-opus-4-8` or approved current equivalent</t>
  </si>
  <si>
    <t>Feature coding, refactoring, tests, migrations, documentation and bounded fixes</t>
  </si>
  <si>
    <t>Work-package branch/worktree; approved tools; deterministic tests required</t>
  </si>
  <si>
    <t>Cannot approve its own work; no permission-bypass mode.</t>
  </si>
  <si>
    <t>DEVAI-003</t>
  </si>
  <si>
    <t>Independent code review</t>
  </si>
  <si>
    <t>GPT-5.6 Sol</t>
  </si>
  <si>
    <t>Max effort on eligible Codex plan; actual model captured</t>
  </si>
  <si>
    <t>Diff review, test-gap analysis, security review, architecture contradiction, migration and rollback critique</t>
  </si>
  <si>
    <t>Read-only review wrapper by default; structured findings; no direct edits</t>
  </si>
  <si>
    <t>Independent reviewer; may suggest patches but implementation requires approval.</t>
  </si>
  <si>
    <t>DEVAI-004</t>
  </si>
  <si>
    <t>Final architecture adjudication</t>
  </si>
  <si>
    <t>Same pinned/recorded route as planning where available</t>
  </si>
  <si>
    <t>Resolve accepted/rejected Codex findings, verify cross-service consistency and prepare merge recommendation</t>
  </si>
  <si>
    <t>No self-certification; must cite CI and reviewer results</t>
  </si>
  <si>
    <t>Human tech lead remains final merge authority.</t>
  </si>
  <si>
    <t>DEVAI-005</t>
  </si>
  <si>
    <t>Deterministic authority</t>
  </si>
  <si>
    <t>CI/CD and test tools</t>
  </si>
  <si>
    <t>No LLM</t>
  </si>
  <si>
    <t>Pinned toolchain</t>
  </si>
  <si>
    <t>Compile, unit, contract, integration, security, migration, performance and policy checks</t>
  </si>
  <si>
    <t>Blocking status based on objective tests</t>
  </si>
  <si>
    <t>LLM cannot override failed mandatory CI.</t>
  </si>
  <si>
    <t>DEVAI-006</t>
  </si>
  <si>
    <t>Human authority</t>
  </si>
  <si>
    <t>Qualified engineer/reviewer</t>
  </si>
  <si>
    <t>Human</t>
  </si>
  <si>
    <t>Named owner and role</t>
  </si>
  <si>
    <t>Scope approval, conflict resolution, security/privacy exceptions, merge and release decisions</t>
  </si>
  <si>
    <t>Meaningful review with evidence</t>
  </si>
  <si>
    <t>No consequential decision delegated solely to AI.</t>
  </si>
  <si>
    <t>DEVAI-007</t>
  </si>
  <si>
    <t>Optional economy lane</t>
  </si>
  <si>
    <t>Claude Code / Codex</t>
  </si>
  <si>
    <t>Claude Sonnet 5 or GPT-5.6 Terra</t>
  </si>
  <si>
    <t>Only after task-specific qualification</t>
  </si>
  <si>
    <t>Routine docs, test scaffolding, simple refactors and low-risk review</t>
  </si>
  <si>
    <t>Cannot replace primary models for critical architecture/security work without qualification</t>
  </si>
  <si>
    <t>Cost-saving option, not part of the initial mandatory profile.</t>
  </si>
  <si>
    <t>Needs Qualification</t>
  </si>
  <si>
    <t>DEVAI-008</t>
  </si>
  <si>
    <t>Approved managed API or manual workflow</t>
  </si>
  <si>
    <t>Highest qualified equivalent</t>
  </si>
  <si>
    <t>Policy and route availability dependent</t>
  </si>
  <si>
    <t>Continue work when a subscription CLI is unavailable or quota-limited</t>
  </si>
  <si>
    <t>Visible route change and no hidden use of personal entitlement</t>
  </si>
  <si>
    <t>AI unavailability is not developer failure.</t>
  </si>
  <si>
    <t>Stage 12 — Claude Code and Codex Independent Review Protocol</t>
  </si>
  <si>
    <t>Controlled multi-model engineering loop. Claude Code may request Codex review through an allowlisted wrapper or MCP tool; Codex is read-only by default and the review loop is capped.</t>
  </si>
  <si>
    <t>Checkpoint</t>
  </si>
  <si>
    <t>Primary actor/model</t>
  </si>
  <si>
    <t>Approval / next gate</t>
  </si>
  <si>
    <t>REV-001</t>
  </si>
  <si>
    <t>Plan creation</t>
  </si>
  <si>
    <t>Fable 5</t>
  </si>
  <si>
    <t>Create architecture plan, affected modules, contracts, tests, risks and rollback.</t>
  </si>
  <si>
    <t>Structured plan file committed to work package.</t>
  </si>
  <si>
    <t>Human/lead approves scope before coding.</t>
  </si>
  <si>
    <t>No code changes during plan-only checkpoint.</t>
  </si>
  <si>
    <t>REV-002</t>
  </si>
  <si>
    <t>Plan challenge</t>
  </si>
  <si>
    <t>GPT-5.6 Sol via Codex</t>
  </si>
  <si>
    <t>Review plan for missing dependencies, security/privacy issues, test gaps and unnecessary complexity.</t>
  </si>
  <si>
    <t>Structured review: severity, file/module, evidence, recommendation.</t>
  </si>
  <si>
    <t>Fable 5 and human adjudicate findings.</t>
  </si>
  <si>
    <t>Codex receives read-only repository and plan context.</t>
  </si>
  <si>
    <t>REV-003</t>
  </si>
  <si>
    <t>Opus 4.8</t>
  </si>
  <si>
    <t>Implement one bounded work package and required tests.</t>
  </si>
  <si>
    <t>Diff, tests, migration notes and implementation summary.</t>
  </si>
  <si>
    <t>All mandatory CI passes before AI review.</t>
  </si>
  <si>
    <t>No permission bypass; no unrelated refactor.</t>
  </si>
  <si>
    <t>REV-004</t>
  </si>
  <si>
    <t>Independent diff review</t>
  </si>
  <si>
    <t>Review local diff/PR for correctness, regressions, security, test gaps and contract violations.</t>
  </si>
  <si>
    <t>JSON review with blockers, majors, minors and questions.</t>
  </si>
  <si>
    <t>No direct edits in reviewer mode.</t>
  </si>
  <si>
    <t>Use controlled wrapper/MCP tool; exact model and effort captured.</t>
  </si>
  <si>
    <t>REV-005</t>
  </si>
  <si>
    <t>Finding triage</t>
  </si>
  <si>
    <t>Fable 5 + human</t>
  </si>
  <si>
    <t>Classify Codex findings as accept, reject, defer or investigate.</t>
  </si>
  <si>
    <t>Decision log with rationale and owner.</t>
  </si>
  <si>
    <t>Security/privacy blockers require qualified human owner.</t>
  </si>
  <si>
    <t>Models cannot mutually approve without human-visible record.</t>
  </si>
  <si>
    <t>REV-006</t>
  </si>
  <si>
    <t>Fix pass</t>
  </si>
  <si>
    <t>Apply accepted findings and extend tests.</t>
  </si>
  <si>
    <t>Updated diff and test evidence.</t>
  </si>
  <si>
    <t>Only accepted scope; new findings trigger a new review item.</t>
  </si>
  <si>
    <t>No broad rewrite unless architecture owner approves.</t>
  </si>
  <si>
    <t>REV-007</t>
  </si>
  <si>
    <t>Re-review</t>
  </si>
  <si>
    <t>Verify accepted blockers/majors are resolved.</t>
  </si>
  <si>
    <t>Closure status and residual risks.</t>
  </si>
  <si>
    <t>Maximum two AI review cycles per work package before human adjudication.</t>
  </si>
  <si>
    <t>Prevents endless agent debate and cost escalation.</t>
  </si>
  <si>
    <t>REV-008</t>
  </si>
  <si>
    <t>Architecture integration review</t>
  </si>
  <si>
    <t>Check cross-service contracts, migration sequence, observability, rollback and programme alignment.</t>
  </si>
  <si>
    <t>Integration recommendation with evidence refs.</t>
  </si>
  <si>
    <t>Cannot override failed CI or unresolved security gate.</t>
  </si>
  <si>
    <t>Uses baseline v1.1 and approved ADRs.</t>
  </si>
  <si>
    <t>REV-009</t>
  </si>
  <si>
    <t>Final merge gate</t>
  </si>
  <si>
    <t>Human tech lead</t>
  </si>
  <si>
    <t>Review CI, Fable integration assessment and Codex independent review.</t>
  </si>
  <si>
    <t>Approve, condition, return or reject merge.</t>
  </si>
  <si>
    <t>Human decision is recorded and auditable.</t>
  </si>
  <si>
    <t>No AI-only merge to protected branch.</t>
  </si>
  <si>
    <t>REV-010</t>
  </si>
  <si>
    <t>Post-merge verification</t>
  </si>
  <si>
    <t>CI + Codex/Fable selective checks</t>
  </si>
  <si>
    <t>Run smoke/regression and review unexpected changes.</t>
  </si>
  <si>
    <t>Deployment verification and incident route.</t>
  </si>
  <si>
    <t>Automated rollback/feature flag where applicable.</t>
  </si>
  <si>
    <t>Only targeted AI review; no automatic rewrite of stable branch.</t>
  </si>
  <si>
    <t>Stage 12 — Control Traceability</t>
  </si>
  <si>
    <t>Every mandatory Stage 0–11 and A-01 control must map to implemented and tested evidence. Document completion alone is not a passing result.</t>
  </si>
  <si>
    <t>Source specification</t>
  </si>
  <si>
    <t>Execution status</t>
  </si>
  <si>
    <t>Actual result</t>
  </si>
  <si>
    <t>S12-CTL-001</t>
  </si>
  <si>
    <t>Stage 0 purpose and prohibited uses</t>
  </si>
  <si>
    <t>Product Charter / Purpose Policy</t>
  </si>
  <si>
    <t>Planned</t>
  </si>
  <si>
    <t>Approved policy and test evidence</t>
  </si>
  <si>
    <t>Not Executed</t>
  </si>
  <si>
    <t>No pilot if prohibited-use or worker-rights controls unresolved.</t>
  </si>
  <si>
    <t>Stage 12A</t>
  </si>
  <si>
    <t>Pending</t>
  </si>
  <si>
    <t>S12-CTL-002</t>
  </si>
  <si>
    <t>Stage 1 bounded architecture and HumanOS reuse</t>
  </si>
  <si>
    <t>Stage 1/A-01</t>
  </si>
  <si>
    <t>In Progress</t>
  </si>
  <si>
    <t>Dependency scan, deployable inventory and architecture review</t>
  </si>
  <si>
    <t>Repository baseline and A-01 bounded architecture inspected; direct provider paths remain.</t>
  </si>
  <si>
    <t>No duplicate identity, policy, workflow, evidence or AI orchestration domains.</t>
  </si>
  <si>
    <t>S12-CTL-003</t>
  </si>
  <si>
    <t>Stage 2 task/capability contracts</t>
  </si>
  <si>
    <t>Domain model</t>
  </si>
  <si>
    <t>Task/Role contracts and ontology</t>
  </si>
  <si>
    <t>Task/Capability Product</t>
  </si>
  <si>
    <t>Contract/schema tests and example traceability</t>
  </si>
  <si>
    <t>No assurance or capability state without approved contract/evidence.</t>
  </si>
  <si>
    <t>S12-CTL-004</t>
  </si>
  <si>
    <t>Stage 3 endpoint policy, identity, journal and updates</t>
  </si>
  <si>
    <t>Agent architecture and tests</t>
  </si>
  <si>
    <t>Install, policy, offline, update and rollback evidence</t>
  </si>
  <si>
    <t>No covert mode or unsigned update.</t>
  </si>
  <si>
    <t>S12-CTL-005</t>
  </si>
  <si>
    <t>Stage 4 signed ingestion, evidence, access and retention</t>
  </si>
  <si>
    <t>Stage 4 architecture/contracts</t>
  </si>
  <si>
    <t>Stage 4</t>
  </si>
  <si>
    <t>Integrity, replay, access, deletion and DR tests</t>
  </si>
  <si>
    <t>No unverifiable evidence or unaudited raw access.</t>
  </si>
  <si>
    <t>S12-CTL-006</t>
  </si>
  <si>
    <t>Stage 5 secure capture and exclusions</t>
  </si>
  <si>
    <t>Capture/privacy</t>
  </si>
  <si>
    <t>Capture and redaction specifications</t>
  </si>
  <si>
    <t>Secure-field, exclusion, secret and performance tests</t>
  </si>
  <si>
    <t>Zero known high-severity secret retention.</t>
  </si>
  <si>
    <t>S12-CTL-007</t>
  </si>
  <si>
    <t>Stage 6 semantic adapter coverage and drift</t>
  </si>
  <si>
    <t>Adapters</t>
  </si>
  <si>
    <t>Adapter contracts/conformance</t>
  </si>
  <si>
    <t>Stage 6/A-01</t>
  </si>
  <si>
    <t>Provider/tool fixture and drift tests</t>
  </si>
  <si>
    <t>Unsupported adapter reduces confidence; does not create inactivity.</t>
  </si>
  <si>
    <t>S12-CTL-008</t>
  </si>
  <si>
    <t>Stage 7 provenance, task assurance and review</t>
  </si>
  <si>
    <t>Stage 7 models/evaluators</t>
  </si>
  <si>
    <t>Accuracy, grounding, abstention and review tests</t>
  </si>
  <si>
    <t>No high-impact finding without evidence and review.</t>
  </si>
  <si>
    <t>S12-CTL-009</t>
  </si>
  <si>
    <t>Stage 8 capability and role readiness</t>
  </si>
  <si>
    <t>Stage 8 scoring/readiness</t>
  </si>
  <si>
    <t>Repeated-evidence, blocker and fairness tests</t>
  </si>
  <si>
    <t>No claim/single task/activity metric establishes capability.</t>
  </si>
  <si>
    <t>S12-CTL-010</t>
  </si>
  <si>
    <t>Stage 9 private coaching and applied learning</t>
  </si>
  <si>
    <t>Coaching/L&amp;D</t>
  </si>
  <si>
    <t>Stage 9 policy/learning loop</t>
  </si>
  <si>
    <t>Growth Coach/L&amp;D/DPO</t>
  </si>
  <si>
    <t>Safety, interruption, privacy and applied-evidence tests</t>
  </si>
  <si>
    <t>Private coaching not manager-visible by default.</t>
  </si>
  <si>
    <t>S12-CTL-011</t>
  </si>
  <si>
    <t>Stage 10 employee/manager/reviewer experiences</t>
  </si>
  <si>
    <t>Stage 10 journeys/read models</t>
  </si>
  <si>
    <t>Product/Accessibility/DPO</t>
  </si>
  <si>
    <t>End-to-end, WCAG, access and degraded-state tests</t>
  </si>
  <si>
    <t>No live surveillance wall or public ranking.</t>
  </si>
  <si>
    <t>S12-CTL-012</t>
  </si>
  <si>
    <t>Stage 11 Skill Forge packages and rollback</t>
  </si>
  <si>
    <t>Stage 11 package/eval/canary</t>
  </si>
  <si>
    <t>Source, eval, signature, canary and rollback tests</t>
  </si>
  <si>
    <t>No unreviewed/unsigned package activation.</t>
  </si>
  <si>
    <t>S12-CTL-013</t>
  </si>
  <si>
    <t>A-01 AI system boundary</t>
  </si>
  <si>
    <t>AI System Boundary / Execution Contract</t>
  </si>
  <si>
    <t>Dependency and contract-conformance evidence</t>
  </si>
  <si>
    <t>Shared client and gateway boundary exist; A-01 contract, cutover and endpoint separation fail static assessment.</t>
  </si>
  <si>
    <t>Work Intelligence has no provider SDK/key/CLI dependency.</t>
  </si>
  <si>
    <t>S12-CTL-014</t>
  </si>
  <si>
    <t>A-01 exact model qualification and routing</t>
  </si>
  <si>
    <t>AI evaluation</t>
  </si>
  <si>
    <t>Model registry/qualification/routing</t>
  </si>
  <si>
    <t>Blocked</t>
  </si>
  <si>
    <t>Task × effort qualification profiles and route tests</t>
  </si>
  <si>
    <t>No task×effort qualification; simple default router and unqualified `claude-cli` defaults.</t>
  </si>
  <si>
    <t>No model is globally approved.</t>
  </si>
  <si>
    <t>Fail</t>
  </si>
  <si>
    <t>S12-CTL-015</t>
  </si>
  <si>
    <t>A-01 endpoint CLI credential boundary</t>
  </si>
  <si>
    <t>Endpoint AI</t>
  </si>
  <si>
    <t>Broker/CLI contract</t>
  </si>
  <si>
    <t>Desktop/CISO/HR</t>
  </si>
  <si>
    <t>Credential, auth, quota and invocation tests</t>
  </si>
  <si>
    <t>Embedded central Claude CLI, no endpoint broker, no Codex connector, unsafe process boundary.</t>
  </si>
  <si>
    <t>No OAuth extraction or hidden subscription workload.</t>
  </si>
  <si>
    <t>S12-CTL-016</t>
  </si>
  <si>
    <t>Stage 12 development workflow</t>
  </si>
  <si>
    <t>Engineering</t>
  </si>
  <si>
    <t>Development AI Workflow / Review Protocol</t>
  </si>
  <si>
    <t>CTO/Engineering Lead</t>
  </si>
  <si>
    <t>Stage 12</t>
  </si>
  <si>
    <t>Branch, CI, independent-review and merge-gate evidence</t>
  </si>
  <si>
    <t>Fable/Opus/Codex profile not implemented; deterministic/human gate only specified.</t>
  </si>
  <si>
    <t>Fable/Opus/Codex cannot self-approve protected-branch changes.</t>
  </si>
  <si>
    <t>Stage 12 — Release Candidate and Configuration Baseline</t>
  </si>
  <si>
    <t>Freeze and sign the exact code, policy, model, connector, evaluation and deployment configuration before hardening and pilot evidence is collected.</t>
  </si>
  <si>
    <t>Baseline area</t>
  </si>
  <si>
    <t>Evidence / identifier</t>
  </si>
  <si>
    <t>Acceptance threshold</t>
  </si>
  <si>
    <t>RCB-001</t>
  </si>
  <si>
    <t>Source code baseline</t>
  </si>
  <si>
    <t>All HumanOS Work Intelligence and A-01 repositories</t>
  </si>
  <si>
    <t>Rapidtackltd/humanos-backend-services@79a38ade1fc0163cadf39ae3cccd466b7f8d5d9d</t>
  </si>
  <si>
    <t>Engineering Release Lead</t>
  </si>
  <si>
    <t>Not Frozen</t>
  </si>
  <si>
    <t>Protected branch and signed release tag</t>
  </si>
  <si>
    <t>Current source baseline inspected; no signed Stage 12 release tag or multi-repository freeze yet.</t>
  </si>
  <si>
    <t>RCB-002</t>
  </si>
  <si>
    <t>Build environment</t>
  </si>
  <si>
    <t>JDK/Spring, Rust, Swift, Windows SDK, Node/TypeScript, Python and container toolchains</t>
  </si>
  <si>
    <t>Version manifest</t>
  </si>
  <si>
    <t>Pinned supported versions and reproducible build</t>
  </si>
  <si>
    <t>RCB-003</t>
  </si>
  <si>
    <t>Endpoint agent configuration</t>
  </si>
  <si>
    <t>Windows/macOS policy, sensors, update channel, exclusions and broker settings</t>
  </si>
  <si>
    <t>Signed config/policy bundle</t>
  </si>
  <si>
    <t>Digest, signer, effective/expiry and tenant scope recorded</t>
  </si>
  <si>
    <t>RCB-004</t>
  </si>
  <si>
    <t>Cloud services</t>
  </si>
  <si>
    <t>Java/Python services, Kafka, PostgreSQL, object storage, search and feature flags</t>
  </si>
  <si>
    <t>Deployment manifest</t>
  </si>
  <si>
    <t>Image digests, regions, replicas and configs recorded</t>
  </si>
  <si>
    <t>RCB-005</t>
  </si>
  <si>
    <t>AI contracts and packages</t>
  </si>
  <si>
    <t>AIJob contracts, task/effort, routing/fallback and qualification packages</t>
  </si>
  <si>
    <t>Legacy humanos-ai-client + ai-execution request/result at audited commit</t>
  </si>
  <si>
    <t>Signed versioned packages and compatibility matrix</t>
  </si>
  <si>
    <t>Current contract is below A-01 and cannot be frozen as the pilot contract.</t>
  </si>
  <si>
    <t>RCB-006</t>
  </si>
  <si>
    <t>Claude Code development profile</t>
  </si>
  <si>
    <t>Fable 5 lead and Opus 4.8 implementation settings</t>
  </si>
  <si>
    <t>CLI/model/version manifest</t>
  </si>
  <si>
    <t>Engineering AI Lead</t>
  </si>
  <si>
    <t>Claude Code version, auth route, actual model and tool policy recorded</t>
  </si>
  <si>
    <t>No Fable 5 / Opus 4.8 development profile or exact-route manifest found.</t>
  </si>
  <si>
    <t>RCB-007</t>
  </si>
  <si>
    <t>Codex review profile</t>
  </si>
  <si>
    <t>GPT-5.6 Sol max independent reviewer</t>
  </si>
  <si>
    <t>Codex CLI &gt;= required version, actual model, max effort and review wrapper digest</t>
  </si>
  <si>
    <t>No Codex CLI review connector/wrapper or exact model manifest found.</t>
  </si>
  <si>
    <t>RCB-008</t>
  </si>
  <si>
    <t>HumanOS model, security, fairness and regression suites</t>
  </si>
  <si>
    <t>Dataset version/hash</t>
  </si>
  <si>
    <t>Source, classification, licence, reviewer and holdout split recorded</t>
  </si>
  <si>
    <t>RCB-009</t>
  </si>
  <si>
    <t>SBOM and provenance</t>
  </si>
  <si>
    <t>All deployables and AI packages</t>
  </si>
  <si>
    <t>SPDX/CycloneDX/SLSA refs</t>
  </si>
  <si>
    <t>Supply Chain Security</t>
  </si>
  <si>
    <t>No missing critical dependency/provenance</t>
  </si>
  <si>
    <t>RCB-010</t>
  </si>
  <si>
    <t>Pilot tenant/environment</t>
  </si>
  <si>
    <t>Isolated internal pilot infrastructure</t>
  </si>
  <si>
    <t>Environment manifest</t>
  </si>
  <si>
    <t>Pilot/SRE Lead</t>
  </si>
  <si>
    <t>Not Provisioned</t>
  </si>
  <si>
    <t>Tenant, region, test accounts, managed devices and kill switches documented</t>
  </si>
  <si>
    <t>Stage 12B</t>
  </si>
  <si>
    <t>Stage 12A — AI System Boundary Validation</t>
  </si>
  <si>
    <t>Tests proving that Work Intelligence owns purpose and interpretation while AI orchestration owns provider/model execution.</t>
  </si>
  <si>
    <t>Test / method</t>
  </si>
  <si>
    <t>Severity</t>
  </si>
  <si>
    <t>AIBV-001</t>
  </si>
  <si>
    <t>Provider SDK dependency scan</t>
  </si>
  <si>
    <t>Search Work Intelligence Java/Python/frontend modules for provider SDKs, keys and CLI calls.</t>
  </si>
  <si>
    <t>Static dependency/code scan</t>
  </si>
  <si>
    <t>Enterprise Architect/QA</t>
  </si>
  <si>
    <t>Zero provider SDK/key/CLI dependencies outside approved AI client.</t>
  </si>
  <si>
    <t>Repository scan found a shared AI client, but direct Anthropic calls remain in project-service and PM templates; Claude CLI is embedded in central ai-execution.</t>
  </si>
  <si>
    <t>AIBV-002</t>
  </si>
  <si>
    <t>AI Execution Contract conformance</t>
  </si>
  <si>
    <t>Submit representative jobs through shared request/result schemas.</t>
  </si>
  <si>
    <t>Contract test suite</t>
  </si>
  <si>
    <t>Existing orchestrator and standalone return schema-compatible results.</t>
  </si>
  <si>
    <t>Legacy request/result contracts exist, but A-01 fields and conformance do not.</t>
  </si>
  <si>
    <t>AIBV-003</t>
  </si>
  <si>
    <t>Purpose/task/effort preservation</t>
  </si>
  <si>
    <t>Verify all request policy fields reach routing and evidence lineage unchanged.</t>
  </si>
  <si>
    <t>Integration tests</t>
  </si>
  <si>
    <t>100% required fields preserved/versioned.</t>
  </si>
  <si>
    <t>Current gateway cannot preserve task effort, data class, region, evidence, review or fallback fields because they are absent from the contract.</t>
  </si>
  <si>
    <t>AIBV-004</t>
  </si>
  <si>
    <t>No-AI deterministic mode</t>
  </si>
  <si>
    <t>Disable all AI routes and execute evidence, corrections, task status and human review.</t>
  </si>
  <si>
    <t>Chaos/journey test</t>
  </si>
  <si>
    <t>Core workflows remain operational with safe abstention.</t>
  </si>
  <si>
    <t>Graceful `tryExecute` and heuristic fallbacks exist in some services; Work Intelligence end-to-end no-AI mode has not been executed.</t>
  </si>
  <si>
    <t>AIBV-005</t>
  </si>
  <si>
    <t>Credential separation</t>
  </si>
  <si>
    <t>Verify Work Intelligence cannot read central or endpoint provider credentials.</t>
  </si>
  <si>
    <t>Security test and IAM review</t>
  </si>
  <si>
    <t>Zero credential access path.</t>
  </si>
  <si>
    <t>Central services can access platform/tenant keys; direct provider clients and machine-login Claude CLI remain outside the approved separated boundary.</t>
  </si>
  <si>
    <t>AIBV-006</t>
  </si>
  <si>
    <t>Actual route lineage</t>
  </si>
  <si>
    <t>Check evidence/task/capability/coaching records include exact implementation/model/runtime/profile/fallback.</t>
  </si>
  <si>
    <t>Data integration test</t>
  </si>
  <si>
    <t>100% AI-assisted material records contain complete lineage.</t>
  </si>
  <si>
    <t>Only configured modelId, tokens, cost, latency and raw input/output are persisted; actual route/qualification/region/fallback lineage is absent.</t>
  </si>
  <si>
    <t>AIBV-007</t>
  </si>
  <si>
    <t>Review policy enforcement</t>
  </si>
  <si>
    <t>Attempt material negative/capability result without required review.</t>
  </si>
  <si>
    <t>Negative workflow test</t>
  </si>
  <si>
    <t>System blocks final high-impact state and opens review.</t>
  </si>
  <si>
    <t>Workflow runtime has an AiSupervisor and governed envelope foundation, but Work Intelligence high-impact review enforcement is not implemented/tested.</t>
  </si>
  <si>
    <t>AIBV-008</t>
  </si>
  <si>
    <t>Tool gateway boundary</t>
  </si>
  <si>
    <t>Attempt AI route to broaden file/network/tool permissions.</t>
  </si>
  <si>
    <t>Security/adversarial test</t>
  </si>
  <si>
    <t>All unauthorised actions denied and audited.</t>
  </si>
  <si>
    <t>Tool governance exists in runtime/agent layers, but central Claude CLI tool use is prompt-simulated and process permissions are not safely bounded.</t>
  </si>
  <si>
    <t>Stage 12A — Existing HumanOS AI Orchestrator Gap and Integration</t>
  </si>
  <si>
    <t>The existing orchestrator is the preferred implementation, but compliance is determined by evidence rather than assumption.</t>
  </si>
  <si>
    <t>Capability area</t>
  </si>
  <si>
    <t>Required capability</t>
  </si>
  <si>
    <t>Current evidence state</t>
  </si>
  <si>
    <t>Disposition</t>
  </si>
  <si>
    <t>ORCH-001</t>
  </si>
  <si>
    <t>Shared AI contract</t>
  </si>
  <si>
    <t>Does existing orchestrator accept/return A-01 canonical contracts?</t>
  </si>
  <si>
    <t>Repository code: humanos-ai-client and POST /api/ai/executions exist; A-01 contract fields absent.</t>
  </si>
  <si>
    <t>Provider-neutral foundation exists; extend contract.</t>
  </si>
  <si>
    <t>Integrate / Extend</t>
  </si>
  <si>
    <t>Gap Assessment</t>
  </si>
  <si>
    <t>ORCH-002</t>
  </si>
  <si>
    <t>Provider connectors</t>
  </si>
  <si>
    <t>Native OpenAI/Anthropic/Google and compatible/self-hosted support</t>
  </si>
  <si>
    <t>Anthropic, OpenAI-compatible and Claude CLI adapters exist; Google and fully qualified self-hosted connectors absent.</t>
  </si>
  <si>
    <t>Connector foundation exists; conformance and provider expansion required.</t>
  </si>
  <si>
    <t>Integrate / Remediate</t>
  </si>
  <si>
    <t>ORCH-003</t>
  </si>
  <si>
    <t>Credential broker</t>
  </si>
  <si>
    <t>KMS/workload identity, rotation, revocation and access audit</t>
  </si>
  <si>
    <t>Partial / High Risk</t>
  </si>
  <si>
    <t>Platform key + tenant BYOK are implemented; resolver is Anthropic-specific and fails soft to platform key.</t>
  </si>
  <si>
    <t>Policy-aware provider-scoped credential broker required.</t>
  </si>
  <si>
    <t>Remediate P0</t>
  </si>
  <si>
    <t>ORCH-004</t>
  </si>
  <si>
    <t>Exact model registry</t>
  </si>
  <si>
    <t>Endpoint/snapshot/runtime/quantisation/data/region fields</t>
  </si>
  <si>
    <t>YAML registry stores ID/provider/cost/maxTokens/temperature only.</t>
  </si>
  <si>
    <t>Exact deployment/runtime/region/qualification schema missing.</t>
  </si>
  <si>
    <t>ORCH-005</t>
  </si>
  <si>
    <t>Portable profiles, expiry and exact configuration key</t>
  </si>
  <si>
    <t>Missing</t>
  </si>
  <si>
    <t>No qualification service, task×effort profiles, expiry or signed portable packages found.</t>
  </si>
  <si>
    <t>Core A-01 capability must be built.</t>
  </si>
  <si>
    <t>Build P0</t>
  </si>
  <si>
    <t>ORCH-006</t>
  </si>
  <si>
    <t>Hard eligibility routing</t>
  </si>
  <si>
    <t>Policy/region/qualification/features before cost optimization</t>
  </si>
  <si>
    <t>Current ModelRouter only supports preferred model or static default.</t>
  </si>
  <si>
    <t>Hard eligibility and minimum-sufficient routing required.</t>
  </si>
  <si>
    <t>Replace P0</t>
  </si>
  <si>
    <t>ORCH-007</t>
  </si>
  <si>
    <t>Fallback and abstention</t>
  </si>
  <si>
    <t>No-silent route changes and human-review terminal action</t>
  </si>
  <si>
    <t>Partial / Missing</t>
  </si>
  <si>
    <t>Provider outcomes exist, but no route-aware fallback, user action, no-AI or review-required policy.</t>
  </si>
  <si>
    <t>Canonical failure/fallback service required.</t>
  </si>
  <si>
    <t>ORCH-008</t>
  </si>
  <si>
    <t>Endpoint broker delegation</t>
  </si>
  <si>
    <t>Can route approved jobs to endpoint broker and receive canonical result</t>
  </si>
  <si>
    <t>Missing / Misplaced</t>
  </si>
  <si>
    <t>Claude CLI executes inside central ai-execution-service; no separate endpoint broker.</t>
  </si>
  <si>
    <t>Extract endpoint broker and disable central subscription defaults.</t>
  </si>
  <si>
    <t>ORCH-009</t>
  </si>
  <si>
    <t>Cost/quota/health</t>
  </si>
  <si>
    <t>Per-job budgets, provider health, circuit breakers and telemetry</t>
  </si>
  <si>
    <t>Tokens/cost/latency ledger and timeouts exist; no health registry, circuit breakers, quotas or policy budgets.</t>
  </si>
  <si>
    <t>Operational routing controls required.</t>
  </si>
  <si>
    <t>Extend P1</t>
  </si>
  <si>
    <t>ORCH-010</t>
  </si>
  <si>
    <t>Skill Forge lifecycle</t>
  </si>
  <si>
    <t>Routing/profile packages evaluated, signed, canaried and rolled back</t>
  </si>
  <si>
    <t>No Skill Forge package categories or canary/rollback lifecycle found for routing/model profiles.</t>
  </si>
  <si>
    <t>Integrate with Stage 11 lifecycle.</t>
  </si>
  <si>
    <t>Build P1</t>
  </si>
  <si>
    <t>Stage 12A — Standalone AI Router Validation</t>
  </si>
  <si>
    <t>Optional router must remain thin, contract-compatible and independently operable without duplicating Work Intelligence domains.</t>
  </si>
  <si>
    <t>Validation area</t>
  </si>
  <si>
    <t>SARV-001</t>
  </si>
  <si>
    <t>Contract compatibility</t>
  </si>
  <si>
    <t>Run same request/result fixtures as existing orchestrator.</t>
  </si>
  <si>
    <t>100% critical contract fixtures pass.</t>
  </si>
  <si>
    <t>SARV-002</t>
  </si>
  <si>
    <t>Qualification package portability</t>
  </si>
  <si>
    <t>Import signed qualification package and reproduce eligibility.</t>
  </si>
  <si>
    <t>Signature/digest verified and same task/effort scope.</t>
  </si>
  <si>
    <t>SARV-003</t>
  </si>
  <si>
    <t>Scoped registry</t>
  </si>
  <si>
    <t>Verify standalone stores only deployment-relevant approved records.</t>
  </si>
  <si>
    <t>Architecture/Data</t>
  </si>
  <si>
    <t>No global HR/task domain duplication.</t>
  </si>
  <si>
    <t>SARV-004</t>
  </si>
  <si>
    <t>Secrets and identity</t>
  </si>
  <si>
    <t>Test deployment-owned keys, mTLS and rotation.</t>
  </si>
  <si>
    <t>No shared secret leakage; revocation effective.</t>
  </si>
  <si>
    <t>SARV-005</t>
  </si>
  <si>
    <t>Routing/fallback parity</t>
  </si>
  <si>
    <t>Compare eligible routes and canonical errors with central implementation.</t>
  </si>
  <si>
    <t>AI Routing/QA</t>
  </si>
  <si>
    <t>Equivalent policy outcome for identical inputs/configuration.</t>
  </si>
  <si>
    <t>SARV-006</t>
  </si>
  <si>
    <t>Upgrade/rollback</t>
  </si>
  <si>
    <t>Upgrade router and revert while preserving jobs/registry/audit.</t>
  </si>
  <si>
    <t>Rollback within target and no state corruption.</t>
  </si>
  <si>
    <t>SARV-007</t>
  </si>
  <si>
    <t>No domain duplication</t>
  </si>
  <si>
    <t>Inspect services and schemas for Task Assurance/Capability/Coaching state.</t>
  </si>
  <si>
    <t>Zero duplicated durable domain logic.</t>
  </si>
  <si>
    <t>SARV-008</t>
  </si>
  <si>
    <t>Isolated deployment</t>
  </si>
  <si>
    <t>Run customer/on-prem-style environment with no central orchestrator.</t>
  </si>
  <si>
    <t>Approved jobs complete and no-AI fallback works.</t>
  </si>
  <si>
    <t>Stage 12A — Endpoint AI Runtime Broker Validation</t>
  </si>
  <si>
    <t>Endpoint AI execution is separate from monitoring, uses vendor/OS-managed credentials and remains visible and resource-bounded.</t>
  </si>
  <si>
    <t>EBRV-001</t>
  </si>
  <si>
    <t>Install/update/remove</t>
  </si>
  <si>
    <t>Windows/macOS managed installation and clean removal.</t>
  </si>
  <si>
    <t>≥99% success in test fleet; rollback verified.</t>
  </si>
  <si>
    <t>Static assessment failed: no separate Endpoint AI Runtime Broker; only an embedded central Claude CLI adapter is present.</t>
  </si>
  <si>
    <t>EBRV-002</t>
  </si>
  <si>
    <t>CLI discovery</t>
  </si>
  <si>
    <t>Detect only signed/allowlisted Codex, Claude, Kimi, Antigravity/Qwen and approved CLIs.</t>
  </si>
  <si>
    <t>Zero arbitrary/path-hijacked executable invocation.</t>
  </si>
  <si>
    <t>EBRV-003</t>
  </si>
  <si>
    <t>Local runtime discovery</t>
  </si>
  <si>
    <t>Ollama/local HTTP/IPC models and digests.</t>
  </si>
  <si>
    <t>Only approved loopback/private endpoints inventoried.</t>
  </si>
  <si>
    <t>EBRV-004</t>
  </si>
  <si>
    <t>Credential boundary</t>
  </si>
  <si>
    <t>Attempt to read/copy CLI OAuth/keychain/token files.</t>
  </si>
  <si>
    <t>Red Team/CISO</t>
  </si>
  <si>
    <t>Zero access or export.</t>
  </si>
  <si>
    <t>EBRV-005</t>
  </si>
  <si>
    <t>Auth/quota status</t>
  </si>
  <si>
    <t>Expired auth, ineligible plan, quota and login-required fixtures.</t>
  </si>
  <si>
    <t>Canonical non-blaming messages and no hidden fallback.</t>
  </si>
  <si>
    <t>EBRV-006</t>
  </si>
  <si>
    <t>Permission policy</t>
  </si>
  <si>
    <t>Attempt disallowed Bash/file/network/tool actions.</t>
  </si>
  <si>
    <t>All denied; no dangerous permission bypass.</t>
  </si>
  <si>
    <t>EBRV-007</t>
  </si>
  <si>
    <t>Process isolation</t>
  </si>
  <si>
    <t>Timeout, cancellation and child-process cleanup.</t>
  </si>
  <si>
    <t>No orphaned process and bounded resources.</t>
  </si>
  <si>
    <t>EBRV-008</t>
  </si>
  <si>
    <t>Project-root restriction</t>
  </si>
  <si>
    <t>Attempt access outside approved repository roots.</t>
  </si>
  <si>
    <t>Unauthorised access denied and audited.</t>
  </si>
  <si>
    <t>EBRV-009</t>
  </si>
  <si>
    <t>Resource limits</t>
  </si>
  <si>
    <t>RAM/GPU/disk/context/concurrency stress.</t>
  </si>
  <si>
    <t>Within endpoint budgets or safe rejection/fallback.</t>
  </si>
  <si>
    <t>EBRV-010</t>
  </si>
  <si>
    <t>Monitoring independence</t>
  </si>
  <si>
    <t>Disable/crash broker during active monitoring session.</t>
  </si>
  <si>
    <t>Capture/evidence core remains safe and reports broker gap only.</t>
  </si>
  <si>
    <t>EBRV-011</t>
  </si>
  <si>
    <t>Local/cloud distinction</t>
  </si>
  <si>
    <t>Verify CLI/runtime actual inference location and cloud feature settings.</t>
  </si>
  <si>
    <t>No local label for cloud route.</t>
  </si>
  <si>
    <t>EBRV-012</t>
  </si>
  <si>
    <t>Validate structured output, model, usage, tool calls and canonical errors.</t>
  </si>
  <si>
    <t>100% required fields or safe failure.</t>
  </si>
  <si>
    <t>Stage 12A — AI Provider and Execution Mode Inventory</t>
  </si>
  <si>
    <t>Inventory of central, standalone, endpoint CLI, local, self-hosted and no-AI routes. Candidate status does not imply qualification.</t>
  </si>
  <si>
    <t>Provider / implementation</t>
  </si>
  <si>
    <t>Authentication</t>
  </si>
  <si>
    <t>Programme role</t>
  </si>
  <si>
    <t>Validation status</t>
  </si>
  <si>
    <t>Critical note</t>
  </si>
  <si>
    <t>AIP-001</t>
  </si>
  <si>
    <t>NESSOVO_ORCHESTRATOR</t>
  </si>
  <si>
    <t>Central/background/high-impact AI execution</t>
  </si>
  <si>
    <t>Service identity/KMS</t>
  </si>
  <si>
    <t>UK/EU/global depending deployment</t>
  </si>
  <si>
    <t>Preferred</t>
  </si>
  <si>
    <t>Central gateway, registry, router, async jobs, ledger, Anthropic/OpenAI-compatible/Claude CLI code exist; A-01 gaps remain.</t>
  </si>
  <si>
    <t>AIP-002</t>
  </si>
  <si>
    <t>STANDALONE_ROUTER</t>
  </si>
  <si>
    <t>Isolated/customer/resilience execution</t>
  </si>
  <si>
    <t>Deployment secrets/mTLS</t>
  </si>
  <si>
    <t>Deployment-defined</t>
  </si>
  <si>
    <t>Not Implemented</t>
  </si>
  <si>
    <t>No standalone compatible router implementation found.</t>
  </si>
  <si>
    <t>AIP-003</t>
  </si>
  <si>
    <t>Claude Code — Fable 5</t>
  </si>
  <si>
    <t>Architecture, planning, orchestration and integration review</t>
  </si>
  <si>
    <t>User Claude Pro/Max or approved enterprise route</t>
  </si>
  <si>
    <t>Anthropic/vendor route</t>
  </si>
  <si>
    <t>Primary development lead</t>
  </si>
  <si>
    <t>Not Validated</t>
  </si>
  <si>
    <t>Generic Claude CLI adapter exists, but no Fable 5-specific profile or endpoint broker.</t>
  </si>
  <si>
    <t>AIP-004</t>
  </si>
  <si>
    <t>Claude Code — Opus 4.8</t>
  </si>
  <si>
    <t>Primary implementation and bounded fixes</t>
  </si>
  <si>
    <t>User Claude Max or approved API/enterprise route</t>
  </si>
  <si>
    <t>Primary development coder</t>
  </si>
  <si>
    <t>Anthropic API configuration contains Opus 4.7, not the requested Opus 4.8 coding profile.</t>
  </si>
  <si>
    <t>AIP-005</t>
  </si>
  <si>
    <t>Codex CLI — GPT-5.6 Sol</t>
  </si>
  <si>
    <t>Independent read-only code/security/test review</t>
  </si>
  <si>
    <t>Eligible ChatGPT/Codex plan or approved API route</t>
  </si>
  <si>
    <t>OpenAI/vendor route</t>
  </si>
  <si>
    <t>Primary independent reviewer</t>
  </si>
  <si>
    <t>No Codex CLI connector or GPT-5.6 reviewer wrapper found.</t>
  </si>
  <si>
    <t>AIP-006</t>
  </si>
  <si>
    <t>OpenAI API</t>
  </si>
  <si>
    <t>Central frontier/balanced/high-volume tasks</t>
  </si>
  <si>
    <t>KMS API key/service identity</t>
  </si>
  <si>
    <t>Contracted endpoint/region</t>
  </si>
  <si>
    <t>OpenAI-compatible chat-completions adapter exists; native OpenAI connector absent.</t>
  </si>
  <si>
    <t>AIP-007</t>
  </si>
  <si>
    <t>Anthropic API / enterprise cloud</t>
  </si>
  <si>
    <t>VENDOR_API/ENTERPRISE_CLOUD</t>
  </si>
  <si>
    <t>Claude model routes and managed coding/evaluation</t>
  </si>
  <si>
    <t>KMS key or Bedrock/Vertex/Azure identity</t>
  </si>
  <si>
    <t>Native Anthropic Messages adapter exists; provider governance/lineage incomplete.</t>
  </si>
  <si>
    <t>AIP-008</t>
  </si>
  <si>
    <t>Google Gemini API / Vertex</t>
  </si>
  <si>
    <t>Multimodal, high-volume and enterprise routing</t>
  </si>
  <si>
    <t>KMS key/workload identity</t>
  </si>
  <si>
    <t>No Google/Gemini provider adapter found in audited implementations.</t>
  </si>
  <si>
    <t>AIP-009</t>
  </si>
  <si>
    <t>Kimi / Moonshot</t>
  </si>
  <si>
    <t>VENDOR_API/ENDPOINT_CLI</t>
  </si>
  <si>
    <t>Coding/tool-use qualification candidate</t>
  </si>
  <si>
    <t>API key or user-local CLI auth</t>
  </si>
  <si>
    <t>Tier 2 candidate</t>
  </si>
  <si>
    <t>Moonshot can be reached through generic OpenAI-compatible adapter; Kimi CLI/terms/region unvalidated.</t>
  </si>
  <si>
    <t>AIP-010</t>
  </si>
  <si>
    <t>VENDOR_API/SELF_HOSTED</t>
  </si>
  <si>
    <t>Reasoning/coding and cost comparison</t>
  </si>
  <si>
    <t>API key or self-hosted identity</t>
  </si>
  <si>
    <t>Generic OpenAI-compatible adapter could reach DeepSeek; no dedicated discovery/conformance/region controls.</t>
  </si>
  <si>
    <t>AIP-011</t>
  </si>
  <si>
    <t>Qwen</t>
  </si>
  <si>
    <t>SELF_HOSTED/ENDPOINT_CLI/VENDOR_API</t>
  </si>
  <si>
    <t>Local/server coding, multilingual and embeddings</t>
  </si>
  <si>
    <t>Local/runtime or API identity</t>
  </si>
  <si>
    <t>No Qwen connector/runtime or Qwen CLI adapter found.</t>
  </si>
  <si>
    <t>AIP-012</t>
  </si>
  <si>
    <t>Privacy-first local inference and embeddings</t>
  </si>
  <si>
    <t>Loopback broker identity</t>
  </si>
  <si>
    <t>Managed device</t>
  </si>
  <si>
    <t>Local candidate</t>
  </si>
  <si>
    <t>No endpoint-local Ollama adapter/broker found.</t>
  </si>
  <si>
    <t>AIP-013</t>
  </si>
  <si>
    <t>vLLM / SGLang self-hosted</t>
  </si>
  <si>
    <t>NESSOVO_SELF_HOSTED</t>
  </si>
  <si>
    <t>Nessovo-controlled GPU serving</t>
  </si>
  <si>
    <t>mTLS/workload identity</t>
  </si>
  <si>
    <t>Nessovo UK/EU/customer region</t>
  </si>
  <si>
    <t>No vLLM/SGLang connector found.</t>
  </si>
  <si>
    <t>AIP-014</t>
  </si>
  <si>
    <t>Deterministic / human review</t>
  </si>
  <si>
    <t>NO_AI</t>
  </si>
  <si>
    <t>Fallback and authoritative checks</t>
  </si>
  <si>
    <t>HumanOS IAM</t>
  </si>
  <si>
    <t>HumanOS region</t>
  </si>
  <si>
    <t>Specified</t>
  </si>
  <si>
    <t>Shared client graceful fallback and service heuristics exist, but Work Intelligence no-AI path is not executed.</t>
  </si>
  <si>
    <t>Stage 12A — Provider and CLI Connector Results</t>
  </si>
  <si>
    <t>Result register for provider APIs, compatible protocols, self-hosted runtimes and the Claude/Codex development toolchain.</t>
  </si>
  <si>
    <t>Connector</t>
  </si>
  <si>
    <t>Test coverage</t>
  </si>
  <si>
    <t>CONR-001</t>
  </si>
  <si>
    <t>Claude Code / Fable 5</t>
  </si>
  <si>
    <t>Version/model selection, auth, JSON output, tools, cancellation, Max entitlement</t>
  </si>
  <si>
    <t>All critical CLI contract tests pass</t>
  </si>
  <si>
    <t>No Fable-specific profile, CLI preflight, exact-model capture or qualification found.</t>
  </si>
  <si>
    <t>CONR-002</t>
  </si>
  <si>
    <t>Claude Code / Opus 4.8</t>
  </si>
  <si>
    <t>Implementation mode, file/Bash permissions, tests, output and error mapping</t>
  </si>
  <si>
    <t>No Opus 4.8 development profile or worktree/tool policy found.</t>
  </si>
  <si>
    <t>CONR-003</t>
  </si>
  <si>
    <t>Codex CLI / GPT-5.6 Sol</t>
  </si>
  <si>
    <t>Read-only review wrapper, max effort, actual model, structured findings and cancellation</t>
  </si>
  <si>
    <t>All critical review-connector tests pass</t>
  </si>
  <si>
    <t>No Codex CLI connector or read-only review wrapper found.</t>
  </si>
  <si>
    <t>CONR-004</t>
  </si>
  <si>
    <t>OpenAI native API</t>
  </si>
  <si>
    <t>Native API</t>
  </si>
  <si>
    <t>Responses, structured output, tools, usage, errors, ZDR/data controls and actual model</t>
  </si>
  <si>
    <t>Conformance and region/data tests pass</t>
  </si>
  <si>
    <t>OpenAI-compatible chat-completions adapter exists, but no native Responses/tool/schema connector and current route defaults to Moonshot-style endpoint.</t>
  </si>
  <si>
    <t>CONR-005</t>
  </si>
  <si>
    <t>Anthropic native API</t>
  </si>
  <si>
    <t>Messages, tool use, model/effort, usage, errors and enterprise data controls</t>
  </si>
  <si>
    <t>Anthropic Messages adapter supports tools/multi-turn; route lineage, data controls, effort/schema manifest and sanitized error handling remain.</t>
  </si>
  <si>
    <t>CONR-006</t>
  </si>
  <si>
    <t>Google Gemini / Vertex</t>
  </si>
  <si>
    <t>Native/cloud API</t>
  </si>
  <si>
    <t>Models, structured output, tools, region/deployment, usage and deprecation</t>
  </si>
  <si>
    <t>No Google/Gemini connector found in audited ai-execution provider implementations.</t>
  </si>
  <si>
    <t>CONR-007</t>
  </si>
  <si>
    <t>OpenAI-compatible</t>
  </si>
  <si>
    <t>Protocol connector</t>
  </si>
  <si>
    <t>Chat/responses/models/tools/embeddings/cancellation/error capability probes</t>
  </si>
  <si>
    <t>Unsupported features fail safely; no assumed parity</t>
  </si>
  <si>
    <t>Generic compatibility adapter exists but supports only a single user message/text response; no capability probes or feature parity.</t>
  </si>
  <si>
    <t>CONR-008</t>
  </si>
  <si>
    <t>Anthropic-compatible</t>
  </si>
  <si>
    <t>Messages/tools/streaming/model/error capability probes</t>
  </si>
  <si>
    <t>Unsupported features fail safely</t>
  </si>
  <si>
    <t>No Anthropic-compatible generic connector found; only native Anthropic adapter.</t>
  </si>
  <si>
    <t>CONR-009</t>
  </si>
  <si>
    <t>Local API/CLI</t>
  </si>
  <si>
    <t>Loopback, model digest, cloud-disable, models/chat/embeddings/tools and resources</t>
  </si>
  <si>
    <t>Local-only route verified and protected</t>
  </si>
  <si>
    <t>No endpoint-local Ollama connector/broker found in audited service.</t>
  </si>
  <si>
    <t>CONR-010</t>
  </si>
  <si>
    <t>Self-hosted API</t>
  </si>
  <si>
    <t>Model/runtime/template/structured/tools/usage/health and mTLS</t>
  </si>
  <si>
    <t>Approved features and performance pass</t>
  </si>
  <si>
    <t>No vLLM connector found in audited provider implementations.</t>
  </si>
  <si>
    <t>CONR-011</t>
  </si>
  <si>
    <t>Same measured comparison against vLLM for selected models</t>
  </si>
  <si>
    <t>Meets use-case performance/quality or deferred</t>
  </si>
  <si>
    <t>No SGLang connector found in audited provider implementations.</t>
  </si>
  <si>
    <t>CONR-012</t>
  </si>
  <si>
    <t>Kimi/DeepSeek/Qwen provider connectors</t>
  </si>
  <si>
    <t>Native/compatible/CLI</t>
  </si>
  <si>
    <t>Current official protocol, model discovery, errors, terms and region</t>
  </si>
  <si>
    <t>Connector-specific conformance passes</t>
  </si>
  <si>
    <t>Moonshot can use the generic compatibility adapter; no dedicated Kimi/DeepSeek/Qwen conformance, terms, region or CLI adapters found.</t>
  </si>
  <si>
    <t>Stage 12A — Model Deployment Registry</t>
  </si>
  <si>
    <t>Execution-result registry seeded with the requested development models. Exact model, route, runtime, quantisation and qualification remain pending until discovery and testing.</t>
  </si>
  <si>
    <t>Provider</t>
  </si>
  <si>
    <t>Model family</t>
  </si>
  <si>
    <t>Exact snapshot / digest</t>
  </si>
  <si>
    <t>Runtime / CLI version</t>
  </si>
  <si>
    <t>Hosting / route</t>
  </si>
  <si>
    <t>Region</t>
  </si>
  <si>
    <t>Qualification status</t>
  </si>
  <si>
    <t>Limitation / action</t>
  </si>
  <si>
    <t>MD-001</t>
  </si>
  <si>
    <t>To be discovered/pinned</t>
  </si>
  <si>
    <t>Exact CLI version pending</t>
  </si>
  <si>
    <t>Vendor cloud / Max or approved route</t>
  </si>
  <si>
    <t>Unknown</t>
  </si>
  <si>
    <t>Planning/orchestration/review</t>
  </si>
  <si>
    <t>Not Qualified</t>
  </si>
  <si>
    <t>Verify credits/availability and actual model at session start.</t>
  </si>
  <si>
    <t>MD-002</t>
  </si>
  <si>
    <t>claude-opus-4-8 or actual CLI model</t>
  </si>
  <si>
    <t>Claude Code/API</t>
  </si>
  <si>
    <t>Exact CLI/runtime pending</t>
  </si>
  <si>
    <t>Vendor/enterprise route</t>
  </si>
  <si>
    <t>Implementation/coding</t>
  </si>
  <si>
    <t>Primary coder profile.</t>
  </si>
  <si>
    <t>MD-003</t>
  </si>
  <si>
    <t>Actual Codex model/version pending</t>
  </si>
  <si>
    <t>&gt;=0.144.0 planned</t>
  </si>
  <si>
    <t>OpenAI Codex route</t>
  </si>
  <si>
    <t>Max effort planned; read-only wrapper.</t>
  </si>
  <si>
    <t>MD-004</t>
  </si>
  <si>
    <t>GPT-5.6 Terra</t>
  </si>
  <si>
    <t>Actual deployment pending</t>
  </si>
  <si>
    <t>OpenAI API/Codex</t>
  </si>
  <si>
    <t>Contracted route</t>
  </si>
  <si>
    <t>Routine/economy candidate</t>
  </si>
  <si>
    <t>Optional after qualification.</t>
  </si>
  <si>
    <t>MD-005</t>
  </si>
  <si>
    <t>Claude Sonnet 5</t>
  </si>
  <si>
    <t>claude-sonnet-5 or actual route</t>
  </si>
  <si>
    <t>MD-006</t>
  </si>
  <si>
    <t>gpt-oss-20b</t>
  </si>
  <si>
    <t>Weight digest pending</t>
  </si>
  <si>
    <t>vLLM/Ollama</t>
  </si>
  <si>
    <t>Nessovo/local</t>
  </si>
  <si>
    <t>Local extraction/redaction candidate</t>
  </si>
  <si>
    <t>Exact quantisation required.</t>
  </si>
  <si>
    <t>MD-007</t>
  </si>
  <si>
    <t>Current Qwen coding/embedding model</t>
  </si>
  <si>
    <t>Weight/API revision pending</t>
  </si>
  <si>
    <t>vLLM/Ollama/API/CLI</t>
  </si>
  <si>
    <t>Nessovo/provider</t>
  </si>
  <si>
    <t>Local/server coding and retrieval</t>
  </si>
  <si>
    <t>Select exact candidate during discovery.</t>
  </si>
  <si>
    <t>MD-008</t>
  </si>
  <si>
    <t>Moonshot</t>
  </si>
  <si>
    <t>Current Kimi coding model</t>
  </si>
  <si>
    <t>Exact API/weight/CLI revision pending</t>
  </si>
  <si>
    <t>API/CLI/self-hosted</t>
  </si>
  <si>
    <t>Provider/Nessovo</t>
  </si>
  <si>
    <t>Coding/tool comparison</t>
  </si>
  <si>
    <t>Terms and region review required.</t>
  </si>
  <si>
    <t>MD-009</t>
  </si>
  <si>
    <t>Current DeepSeek coding/reasoning model</t>
  </si>
  <si>
    <t>Exact endpoint/weight pending</t>
  </si>
  <si>
    <t>API/self-hosted</t>
  </si>
  <si>
    <t>Coding/reasoning comparison</t>
  </si>
  <si>
    <t>Actual operator and route recorded.</t>
  </si>
  <si>
    <t>MD-010</t>
  </si>
  <si>
    <t>claude-sonnet-4-6</t>
  </si>
  <si>
    <t>Configured ID; actual response model not captured</t>
  </si>
  <si>
    <t>Anthropic Messages API</t>
  </si>
  <si>
    <t>Spring/RestTemplate</t>
  </si>
  <si>
    <t>Configured base URL</t>
  </si>
  <si>
    <t>Legacy chat/planning candidate</t>
  </si>
  <si>
    <t>Present in application.yml; not the requested Fable/Opus profile.</t>
  </si>
  <si>
    <t>MD-011</t>
  </si>
  <si>
    <t>claude-opus-4-7</t>
  </si>
  <si>
    <t>Legacy high-capability candidate</t>
  </si>
  <si>
    <t>Current code predates requested Opus 4.8.</t>
  </si>
  <si>
    <t>MD-012</t>
  </si>
  <si>
    <t>claude-haiku-4-5</t>
  </si>
  <si>
    <t>Legacy low-cost candidate</t>
  </si>
  <si>
    <t>No task×effort qualification.</t>
  </si>
  <si>
    <t>MD-013</t>
  </si>
  <si>
    <t>Moonshot/OpenAI-compatible</t>
  </si>
  <si>
    <t>moonshot-v1-128k</t>
  </si>
  <si>
    <t>Configured ID; actual operator/model response not captured</t>
  </si>
  <si>
    <t>OpenAI-compatible chat completions</t>
  </si>
  <si>
    <t>Configured URL defaults to Moonshot</t>
  </si>
  <si>
    <t>Legacy compatible route</t>
  </si>
  <si>
    <t>Configured price is zero; actual provider pricing/data controls not represented.</t>
  </si>
  <si>
    <t>MD-014</t>
  </si>
  <si>
    <t>Anthropic subscription CLI</t>
  </si>
  <si>
    <t>claude-cli</t>
  </si>
  <si>
    <t>Account default or configured alias; exact actual model unknown</t>
  </si>
  <si>
    <t>Embedded Claude CLI adapter</t>
  </si>
  <si>
    <t>CLI version not captured</t>
  </si>
  <si>
    <t>Central host machine login</t>
  </si>
  <si>
    <t>Host location / vendor cloud unknown</t>
  </si>
  <si>
    <t>Current default for every task type</t>
  </si>
  <si>
    <t>AI Platform / Desktop</t>
  </si>
  <si>
    <t>High-risk: central hidden use of machine subscription; must be removed from defaults.</t>
  </si>
  <si>
    <t>Stage 12A — Task and Effort Profile Approval</t>
  </si>
  <si>
    <t>Approval register for development and production task × effort cells. The user-requested Claude/Codex profile is seeded but remains subject to qualification.</t>
  </si>
  <si>
    <t>Preferred model/route</t>
  </si>
  <si>
    <t>Approval criteria</t>
  </si>
  <si>
    <t>Required review</t>
  </si>
  <si>
    <t>TPA-001</t>
  </si>
  <si>
    <t>Correctness, tests, contract adherence and bounded scope</t>
  </si>
  <si>
    <t>Human merge + Codex review</t>
  </si>
  <si>
    <t>Not Approved</t>
  </si>
  <si>
    <t>Engineering Lead</t>
  </si>
  <si>
    <t>Primary requested coding cell.</t>
  </si>
  <si>
    <t>TPA-002</t>
  </si>
  <si>
    <t>DEV_ARCHITECTURE_PLANNING</t>
  </si>
  <si>
    <t>Architecture, decomposition and risk planning</t>
  </si>
  <si>
    <t>Completeness, dependency coverage, security/privacy and rollback</t>
  </si>
  <si>
    <t>Human approval + Codex challenge</t>
  </si>
  <si>
    <t>New development-only profile.</t>
  </si>
  <si>
    <t>TPA-003</t>
  </si>
  <si>
    <t>DEV_INDEPENDENT_CODE_REVIEW</t>
  </si>
  <si>
    <t>GPT-5.6 Sol / Codex</t>
  </si>
  <si>
    <t>Read-only diff, test, security and architecture review</t>
  </si>
  <si>
    <t>Finding precision, severity calibration and no direct edits</t>
  </si>
  <si>
    <t>Human/Fable triage</t>
  </si>
  <si>
    <t>Engineering QA/Security</t>
  </si>
  <si>
    <t>TPA-004</t>
  </si>
  <si>
    <t>To be qualified</t>
  </si>
  <si>
    <t>Production Work Intelligence</t>
  </si>
  <si>
    <t>Schema, precision, grounding and cost</t>
  </si>
  <si>
    <t>Deterministic validation</t>
  </si>
  <si>
    <t>Data/AI Evaluation</t>
  </si>
  <si>
    <t>TPA-005</t>
  </si>
  <si>
    <t>Negative-class precision, abstention, calibration and fairness</t>
  </si>
  <si>
    <t>Human review for material negative</t>
  </si>
  <si>
    <t>TPA-006</t>
  </si>
  <si>
    <t>Unknown/mixed calibration and evidence hierarchy</t>
  </si>
  <si>
    <t>Review as policy requires</t>
  </si>
  <si>
    <t>TPA-007</t>
  </si>
  <si>
    <t>Contract following, grounding and deterministic-source priority</t>
  </si>
  <si>
    <t>Reviewer for conflict</t>
  </si>
  <si>
    <t>TPA-008</t>
  </si>
  <si>
    <t>Repeated evidence, blocker exclusion, fairness and confidence</t>
  </si>
  <si>
    <t>Mandatory human review</t>
  </si>
  <si>
    <t>TPA-009</t>
  </si>
  <si>
    <t>Safety, relevance, wrong-context and private-route controls</t>
  </si>
  <si>
    <t>Safety validator and employee feedback</t>
  </si>
  <si>
    <t>TPA-010</t>
  </si>
  <si>
    <t>Local model candidate</t>
  </si>
  <si>
    <t>Local defence-in-depth</t>
  </si>
  <si>
    <t>High recall and zero critical leak in corpus</t>
  </si>
  <si>
    <t>Deterministic secure-field controls remain primary</t>
  </si>
  <si>
    <t>TPA-011</t>
  </si>
  <si>
    <t>LEGACY_CHAT_AND_PLANNING</t>
  </si>
  <si>
    <t>No effort model</t>
  </si>
  <si>
    <t>Static default: claude-cli</t>
  </si>
  <si>
    <t>CHAT, PLAN_GENERATION and summarisation/extraction tasks</t>
  </si>
  <si>
    <t>Current ModelRouter default mapping only</t>
  </si>
  <si>
    <t>None beyond caller/runtime behavior</t>
  </si>
  <si>
    <t>Rejected for A-01 production</t>
  </si>
  <si>
    <t>Must migrate to versioned Work Intelligence task profiles.</t>
  </si>
  <si>
    <t>TPA-012</t>
  </si>
  <si>
    <t>LEGACY_PM_ORCHESTRATION</t>
  </si>
  <si>
    <t>Prompt-simulated tool-using agent turn</t>
  </si>
  <si>
    <t>Current provider adapter comments classify tool mode as dev/test only</t>
  </si>
  <si>
    <t>Runtime may govern plan execution, but model route itself is not qualified</t>
  </si>
  <si>
    <t>Rejected for production tool use</t>
  </si>
  <si>
    <t>AI Platform / Workflow</t>
  </si>
  <si>
    <t>Use native governed tool interface and qualification.</t>
  </si>
  <si>
    <t>Stage 12A — Model Qualification Runs</t>
  </si>
  <si>
    <t>Planned qualification runs for the development workflow and initial production profiles. Exact model/runtime/CLI configurations are filled at execution time.</t>
  </si>
  <si>
    <t>Run ID</t>
  </si>
  <si>
    <t>Model / candidate set</t>
  </si>
  <si>
    <t>Exact configuration</t>
  </si>
  <si>
    <t>Evaluation focus</t>
  </si>
  <si>
    <t>QRUN-001</t>
  </si>
  <si>
    <t>Plan completeness, dependency coverage, security/privacy, rollback and review honesty</t>
  </si>
  <si>
    <t>Development plan corpus v1</t>
  </si>
  <si>
    <t>AI Evaluation/Architecture</t>
  </si>
  <si>
    <t>No Fable-specific task profile, exact CLI/model preflight or plan corpus implementation.</t>
  </si>
  <si>
    <t>QRUN-002</t>
  </si>
  <si>
    <t>Java/Spring, Python, Rust, TypeScript and migration coding with tests</t>
  </si>
  <si>
    <t>Nessovo engineering corpus v1</t>
  </si>
  <si>
    <t>AI Evaluation/Engineering</t>
  </si>
  <si>
    <t>No Opus 4.8 development profile or worktree/tool-policy integration.</t>
  </si>
  <si>
    <t>QRUN-003</t>
  </si>
  <si>
    <t>Codex CLI max</t>
  </si>
  <si>
    <t>Bug/security/test-gap finding precision, false positives and read-only compliance</t>
  </si>
  <si>
    <t>Code review corpus v1</t>
  </si>
  <si>
    <t>AI Evaluation/QA/CISO</t>
  </si>
  <si>
    <t>No Codex CLI reviewer connector/wrapper in repository.</t>
  </si>
  <si>
    <t>QRUN-004</t>
  </si>
  <si>
    <t>Candidate set</t>
  </si>
  <si>
    <t>Managed/local routes</t>
  </si>
  <si>
    <t>Schema validity, precision, recall, grounding, latency and cost</t>
  </si>
  <si>
    <t>Evidence extraction corpus v1</t>
  </si>
  <si>
    <t>QRUN-005</t>
  </si>
  <si>
    <t>Managed/self-hosted routes</t>
  </si>
  <si>
    <t>On-task/supporting/blocker/wait/unrelated/insufficient classes</t>
  </si>
  <si>
    <t>Task alignment corpus v1</t>
  </si>
  <si>
    <t>AI Evaluation/Task Product</t>
  </si>
  <si>
    <t>QRUN-006</t>
  </si>
  <si>
    <t>High-capability route</t>
  </si>
  <si>
    <t>Material negative precision, calibration, abstention and independent review</t>
  </si>
  <si>
    <t>Task alignment critical corpus v1</t>
  </si>
  <si>
    <t>QRUN-007</t>
  </si>
  <si>
    <t>Human/AI/automation/mixed/unknown attribution</t>
  </si>
  <si>
    <t>Provenance corpus v1</t>
  </si>
  <si>
    <t>AI Evaluation/Provenance</t>
  </si>
  <si>
    <t>QRUN-008</t>
  </si>
  <si>
    <t>Criterion/gate evidence and contradiction handling</t>
  </si>
  <si>
    <t>Task contract corpus v1</t>
  </si>
  <si>
    <t>QRUN-009</t>
  </si>
  <si>
    <t>Repeated evidence, blockers, accommodations, confidence and review</t>
  </si>
  <si>
    <t>Capability corpus v1</t>
  </si>
  <si>
    <t>AI Evaluation/HR/DPO</t>
  </si>
  <si>
    <t>QRUN-010</t>
  </si>
  <si>
    <t>Managed/local route</t>
  </si>
  <si>
    <t>Tone, usefulness, wrong context, privacy and interruption</t>
  </si>
  <si>
    <t>Coaching corpus v1</t>
  </si>
  <si>
    <t>QRUN-011</t>
  </si>
  <si>
    <t>Local candidate set</t>
  </si>
  <si>
    <t>Ollama/vLLM/local</t>
  </si>
  <si>
    <t>High recall secret/privacy detection and local-only behavior</t>
  </si>
  <si>
    <t>Synthetic secret corpus v1</t>
  </si>
  <si>
    <t>CISO/DPO/AI Evaluation</t>
  </si>
  <si>
    <t>QRUN-012</t>
  </si>
  <si>
    <t>Independent candidate set</t>
  </si>
  <si>
    <t>Different provider/model</t>
  </si>
  <si>
    <t>Rubric adherence, calibration and independence</t>
  </si>
  <si>
    <t>Judge corpus v1</t>
  </si>
  <si>
    <t>Stage 12A — Model Qualification Results</t>
  </si>
  <si>
    <t>Result table intentionally contains no fabricated benchmark values. Execution must populate exact configuration, quality, safety, cost and approval evidence.</t>
  </si>
  <si>
    <t>Model / route</t>
  </si>
  <si>
    <t>Schema validity</t>
  </si>
  <si>
    <t>Precision / F1</t>
  </si>
  <si>
    <t>Grounding</t>
  </si>
  <si>
    <t>Abstention / calibration</t>
  </si>
  <si>
    <t>Latency / resources</t>
  </si>
  <si>
    <t>QRES-001</t>
  </si>
  <si>
    <t>Claude Fable 5 / Claude Code</t>
  </si>
  <si>
    <t>Architecture/AI Evaluation</t>
  </si>
  <si>
    <t>QRES-002</t>
  </si>
  <si>
    <t>Claude Opus 4.8 / Claude Code</t>
  </si>
  <si>
    <t>Engineering/AI Evaluation</t>
  </si>
  <si>
    <t>QRES-003</t>
  </si>
  <si>
    <t>GPT-5.6 Sol / Codex CLI</t>
  </si>
  <si>
    <t>QA/CISO/AI Evaluation</t>
  </si>
  <si>
    <t>QRES-004</t>
  </si>
  <si>
    <t>Candidate model</t>
  </si>
  <si>
    <t>QRES-005</t>
  </si>
  <si>
    <t>QRES-006</t>
  </si>
  <si>
    <t>Stage 12A — Model-to-Task Routing Results</t>
  </si>
  <si>
    <t>Initial route intent and execution-result register. Actual selection remains blocked until qualification and policy checks are complete.</t>
  </si>
  <si>
    <t>Use case</t>
  </si>
  <si>
    <t>Preferred route</t>
  </si>
  <si>
    <t>Eligibility result</t>
  </si>
  <si>
    <t>Fallback / terminal action</t>
  </si>
  <si>
    <t>RTRR-001</t>
  </si>
  <si>
    <t>Development planning</t>
  </si>
  <si>
    <t>Pending qualification</t>
  </si>
  <si>
    <t>No fallback to weaker route without approval</t>
  </si>
  <si>
    <t>RTRR-002</t>
  </si>
  <si>
    <t>Fallback to highest qualified equivalent or manual</t>
  </si>
  <si>
    <t>RTRR-003</t>
  </si>
  <si>
    <t>GPT-5.6 Sol / Codex CLI max</t>
  </si>
  <si>
    <t>Read-only; fallback to human independent reviewer</t>
  </si>
  <si>
    <t>RTRR-004</t>
  </si>
  <si>
    <t>Lowest-cost qualified local/API model</t>
  </si>
  <si>
    <t>No qualified candidate yet</t>
  </si>
  <si>
    <t>Deterministic/manual fallback</t>
  </si>
  <si>
    <t>RTRR-005</t>
  </si>
  <si>
    <t>Qualified balanced route</t>
  </si>
  <si>
    <t>Human review/insufficient evidence</t>
  </si>
  <si>
    <t>RTRR-006</t>
  </si>
  <si>
    <t>Material negative alignment</t>
  </si>
  <si>
    <t>Strongest qualified route + independent/human review</t>
  </si>
  <si>
    <t>Human review required</t>
  </si>
  <si>
    <t>DPO/Task Assurance</t>
  </si>
  <si>
    <t>RTRR-007</t>
  </si>
  <si>
    <t>Qualified route + deterministic evidence + human review</t>
  </si>
  <si>
    <t>No automatic state update</t>
  </si>
  <si>
    <t>RTRR-008</t>
  </si>
  <si>
    <t>Private coaching</t>
  </si>
  <si>
    <t>Qualified private route; local where policy prefers</t>
  </si>
  <si>
    <t>No silent cloud/provider change</t>
  </si>
  <si>
    <t>Growth Coach/DPO</t>
  </si>
  <si>
    <t>Stage 12A — Fallback and Failure Validation</t>
  </si>
  <si>
    <t>Failure-injection tests for the development profile and production AI execution fabric.</t>
  </si>
  <si>
    <t>FBV-001</t>
  </si>
  <si>
    <t>Claude Code not installed</t>
  </si>
  <si>
    <t>Endpoint development</t>
  </si>
  <si>
    <t>Remove binary / invalid path</t>
  </si>
  <si>
    <t>Notify and offer managed/manual route</t>
  </si>
  <si>
    <t>FBV-002</t>
  </si>
  <si>
    <t>Claude authentication expired</t>
  </si>
  <si>
    <t>Expired auth fixture</t>
  </si>
  <si>
    <t>Visible sign-in; no credential extraction; no hidden route</t>
  </si>
  <si>
    <t>FBV-003</t>
  </si>
  <si>
    <t>Claude/Fable credits or quota exhausted</t>
  </si>
  <si>
    <t>Planning</t>
  </si>
  <si>
    <t>Quota fixture</t>
  </si>
  <si>
    <t>Visible options; no employee disadvantage; no hidden batch</t>
  </si>
  <si>
    <t>FBV-004</t>
  </si>
  <si>
    <t>Codex CLI unavailable</t>
  </si>
  <si>
    <t>Remove/disable Codex</t>
  </si>
  <si>
    <t>Human independent review or approved equivalent</t>
  </si>
  <si>
    <t>FBV-005</t>
  </si>
  <si>
    <t>GPT-5.6 actual model differs</t>
  </si>
  <si>
    <t>Alias/model-change fixture</t>
  </si>
  <si>
    <t>Record actual model; suspend qualification if incompatible</t>
  </si>
  <si>
    <t>FBV-006</t>
  </si>
  <si>
    <t>Local model lacks RAM/GPU</t>
  </si>
  <si>
    <t>Resource limit fixture</t>
  </si>
  <si>
    <t>Smaller qualified model or explicit managed/manual option</t>
  </si>
  <si>
    <t>FBV-007</t>
  </si>
  <si>
    <t>Primary provider outage</t>
  </si>
  <si>
    <t>Central route</t>
  </si>
  <si>
    <t>Circuit-breaker chaos</t>
  </si>
  <si>
    <t>Approved qualified secondary or human review</t>
  </si>
  <si>
    <t>FBV-008</t>
  </si>
  <si>
    <t>Sensitive evidence</t>
  </si>
  <si>
    <t>Only global fallback available</t>
  </si>
  <si>
    <t>Block before content transmission</t>
  </si>
  <si>
    <t>FBV-009</t>
  </si>
  <si>
    <t>Any AI job</t>
  </si>
  <si>
    <t>Expire profile</t>
  </si>
  <si>
    <t>Do not route; requalify or select current qualified route</t>
  </si>
  <si>
    <t>FBV-010</t>
  </si>
  <si>
    <t>Schema invalid</t>
  </si>
  <si>
    <t>Machine-consumed result</t>
  </si>
  <si>
    <t>Malformed JSON output</t>
  </si>
  <si>
    <t>Repair/retry within budget; safe failure otherwise</t>
  </si>
  <si>
    <t>FBV-011</t>
  </si>
  <si>
    <t>No eligible route</t>
  </si>
  <si>
    <t>Disable all approved routes</t>
  </si>
  <si>
    <t>AI_ROUTE_UNAVAILABLE / deterministic/manual / human review</t>
  </si>
  <si>
    <t>FBV-012</t>
  </si>
  <si>
    <t>Local-to-cloud fallback</t>
  </si>
  <si>
    <t>Private task</t>
  </si>
  <si>
    <t>Fail local route</t>
  </si>
  <si>
    <t>Require policy/employee approval or stop</t>
  </si>
  <si>
    <t>Stage 12A — AI Credential and Identity Tests</t>
  </si>
  <si>
    <t>Credential tests separate central service identities from user-local subscription credentials.</t>
  </si>
  <si>
    <t>Use</t>
  </si>
  <si>
    <t>Storage / authority</t>
  </si>
  <si>
    <t>Test</t>
  </si>
  <si>
    <t>IDT-001</t>
  </si>
  <si>
    <t>Anthropic user-local OAuth</t>
  </si>
  <si>
    <t>Claude Code Max/approved plan</t>
  </si>
  <si>
    <t>OS/vendor secure storage</t>
  </si>
  <si>
    <t>Endpoint broker cannot read/export</t>
  </si>
  <si>
    <t>Red-team and file/keychain permission test</t>
  </si>
  <si>
    <t>IDT-002</t>
  </si>
  <si>
    <t>OpenAI user-local Codex auth</t>
  </si>
  <si>
    <t>Codex CLI review</t>
  </si>
  <si>
    <t>Vendor/OS secure storage</t>
  </si>
  <si>
    <t>Review wrapper cannot read/export</t>
  </si>
  <si>
    <t>Red-team and environment/file test</t>
  </si>
  <si>
    <t>IDT-003</t>
  </si>
  <si>
    <t>Central OpenAI API key</t>
  </si>
  <si>
    <t>HumanOS orchestrator</t>
  </si>
  <si>
    <t>KMS/Secrets</t>
  </si>
  <si>
    <t>No Work Intelligence/device access</t>
  </si>
  <si>
    <t>Rotation/revocation/IAM test</t>
  </si>
  <si>
    <t>IDT-004</t>
  </si>
  <si>
    <t>Central Anthropic API key</t>
  </si>
  <si>
    <t>IDT-005</t>
  </si>
  <si>
    <t>Bedrock/Vertex/Azure</t>
  </si>
  <si>
    <t>Cloud IAM</t>
  </si>
  <si>
    <t>Short-lived least-privilege identity</t>
  </si>
  <si>
    <t>Assume-role/token expiry test</t>
  </si>
  <si>
    <t>IDT-006</t>
  </si>
  <si>
    <t>Self-hosted mTLS identity</t>
  </si>
  <si>
    <t>vLLM/SGLang/customer endpoint</t>
  </si>
  <si>
    <t>PKI/KMS</t>
  </si>
  <si>
    <t>Service/tenant scope and rotation</t>
  </si>
  <si>
    <t>mTLS/revocation test</t>
  </si>
  <si>
    <t>IDT-007</t>
  </si>
  <si>
    <t>Endpoint local broker identity</t>
  </si>
  <si>
    <t>Ollama/local runtime</t>
  </si>
  <si>
    <t>Device identity/IPC ACL</t>
  </si>
  <si>
    <t>Loopback/local process isolation</t>
  </si>
  <si>
    <t>Local spoof/port exposure test</t>
  </si>
  <si>
    <t>IDT-008</t>
  </si>
  <si>
    <t>Claude/Codex/Kimi etc.</t>
  </si>
  <si>
    <t>HR/Legal/Finance policy</t>
  </si>
  <si>
    <t>Visible use, no hidden batch, no disadvantage</t>
  </si>
  <si>
    <t>Policy/participant comprehension test</t>
  </si>
  <si>
    <t>Stage 12A — AI Data Residency and Provider Controls</t>
  </si>
  <si>
    <t>Execution route, operator and processing region are validated separately from model origin.</t>
  </si>
  <si>
    <t>Route</t>
  </si>
  <si>
    <t>Processing region</t>
  </si>
  <si>
    <t>Data / purpose</t>
  </si>
  <si>
    <t>RES-001</t>
  </si>
  <si>
    <t>Claude Code Fable/Opus subscription route</t>
  </si>
  <si>
    <t>Anthropic cloud</t>
  </si>
  <si>
    <t>To be verified</t>
  </si>
  <si>
    <t>Planning/coding source context</t>
  </si>
  <si>
    <t>Participant notice and terms review</t>
  </si>
  <si>
    <t>Actual route and data controls recorded</t>
  </si>
  <si>
    <t>DPO/Legal/Engineering</t>
  </si>
  <si>
    <t>RES-002</t>
  </si>
  <si>
    <t>Codex CLI GPT-5.6 route</t>
  </si>
  <si>
    <t>OpenAI cloud</t>
  </si>
  <si>
    <t>Diff/review context</t>
  </si>
  <si>
    <t>RES-003</t>
  </si>
  <si>
    <t>Nessovo UK self-hosted</t>
  </si>
  <si>
    <t>Nessovo-controlled cloud</t>
  </si>
  <si>
    <t>Restricted evidence/AI jobs</t>
  </si>
  <si>
    <t>Private networking/mTLS/logging/retention</t>
  </si>
  <si>
    <t>UK processing verified</t>
  </si>
  <si>
    <t>Cloud/DPO/CISO</t>
  </si>
  <si>
    <t>RES-004</t>
  </si>
  <si>
    <t>Nessovo EU self-hosted</t>
  </si>
  <si>
    <t>EU/customer workloads</t>
  </si>
  <si>
    <t>EU processing verified</t>
  </si>
  <si>
    <t>RES-005</t>
  </si>
  <si>
    <t>OpenAI enterprise/API route</t>
  </si>
  <si>
    <t>OpenAI/operator</t>
  </si>
  <si>
    <t>Contracted deployment</t>
  </si>
  <si>
    <t>Approved task/data classes</t>
  </si>
  <si>
    <t>ZDR/retention/region/processor review</t>
  </si>
  <si>
    <t>Actual route verified</t>
  </si>
  <si>
    <t>RES-006</t>
  </si>
  <si>
    <t>Anthropic enterprise route</t>
  </si>
  <si>
    <t>Anthropic/Bedrock/Vertex/Azure</t>
  </si>
  <si>
    <t>Route/retention/training/DPA review</t>
  </si>
  <si>
    <t>RES-007</t>
  </si>
  <si>
    <t>Google Vertex/Gemini</t>
  </si>
  <si>
    <t>Google/operator</t>
  </si>
  <si>
    <t>Regional/global/data-zone controls</t>
  </si>
  <si>
    <t>RES-008</t>
  </si>
  <si>
    <t>Managed endpoint</t>
  </si>
  <si>
    <t>Local privacy-sensitive tasks</t>
  </si>
  <si>
    <t>Loopback, cloud disabled, digest pinning</t>
  </si>
  <si>
    <t>No cloud egress</t>
  </si>
  <si>
    <t>RES-009</t>
  </si>
  <si>
    <t>Customer operator</t>
  </si>
  <si>
    <t>Tenant-specific jobs</t>
  </si>
  <si>
    <t>mTLS/attestation/contracts</t>
  </si>
  <si>
    <t>Route and scope verified</t>
  </si>
  <si>
    <t>Customer Architecture/DPO</t>
  </si>
  <si>
    <t>Stage 12A — Model, Provider, Runtime and CLI Drift</t>
  </si>
  <si>
    <t>Detection and response plan for development models and production routes.</t>
  </si>
  <si>
    <t>Drift event</t>
  </si>
  <si>
    <t>Blocking action</t>
  </si>
  <si>
    <t>DRT-001</t>
  </si>
  <si>
    <t>Claude Code version update</t>
  </si>
  <si>
    <t>Endpoint inventory</t>
  </si>
  <si>
    <t>Run connector and development-profile regression</t>
  </si>
  <si>
    <t>Suspend unsupported version</t>
  </si>
  <si>
    <t>Engineering AI/Desktop</t>
  </si>
  <si>
    <t>DRT-002</t>
  </si>
  <si>
    <t>Fable 5 availability/entitlement change</t>
  </si>
  <si>
    <t>Session preflight and provider notices</t>
  </si>
  <si>
    <t>Update route/credits policy and revalidate</t>
  </si>
  <si>
    <t>Planning route unavailable until approved</t>
  </si>
  <si>
    <t>AI Platform/Finance/Engineering</t>
  </si>
  <si>
    <t>DRT-003</t>
  </si>
  <si>
    <t>Opus 4.8 model update or alias change</t>
  </si>
  <si>
    <t>Actual model response/provider notice</t>
  </si>
  <si>
    <t>Re-run coding/regression cells</t>
  </si>
  <si>
    <t>Suspend inherited qualification</t>
  </si>
  <si>
    <t>DRT-004</t>
  </si>
  <si>
    <t>Codex CLI/GPT-5.6 update</t>
  </si>
  <si>
    <t>CLI inventory/actual model</t>
  </si>
  <si>
    <t>Re-run review precision/security/read-only suite</t>
  </si>
  <si>
    <t>Suspend review route if incompatible</t>
  </si>
  <si>
    <t>Engineering AI/QA</t>
  </si>
  <si>
    <t>DRT-005</t>
  </si>
  <si>
    <t>Provider API/schema change</t>
  </si>
  <si>
    <t>Conformance monitor</t>
  </si>
  <si>
    <t>Update connector and rerun affected suites</t>
  </si>
  <si>
    <t>Degrade/suspend route</t>
  </si>
  <si>
    <t>DRT-006</t>
  </si>
  <si>
    <t>Runtime/quantisation change</t>
  </si>
  <si>
    <t>Digest/config comparison</t>
  </si>
  <si>
    <t>Create new qualification cell</t>
  </si>
  <si>
    <t>No inherited qualification</t>
  </si>
  <si>
    <t>DRT-007</t>
  </si>
  <si>
    <t>Prompt/skill/tool policy change</t>
  </si>
  <si>
    <t>Skill Forge deployment event</t>
  </si>
  <si>
    <t>Targeted regression/canary</t>
  </si>
  <si>
    <t>Rollback on critical regression</t>
  </si>
  <si>
    <t>DRT-008</t>
  </si>
  <si>
    <t>Terms/region/data control change</t>
  </si>
  <si>
    <t>Source registry/legal review</t>
  </si>
  <si>
    <t>Pause affected data classes/routes</t>
  </si>
  <si>
    <t>No processing until approved</t>
  </si>
  <si>
    <t>DRT-009</t>
  </si>
  <si>
    <t>Quality/calibration drift</t>
  </si>
  <si>
    <t>Correction/overturn/holdout monitoring</t>
  </si>
  <si>
    <t>Degrade/pause and requalify</t>
  </si>
  <si>
    <t>Critical threshold automatic pause</t>
  </si>
  <si>
    <t>DRT-010</t>
  </si>
  <si>
    <t>Cost/latency drift</t>
  </si>
  <si>
    <t>FinOps/SRE metrics</t>
  </si>
  <si>
    <t>Re-rank only qualified candidates</t>
  </si>
  <si>
    <t>Quality/privacy floors unchanged</t>
  </si>
  <si>
    <t>Stage 12A — AI Cost and Capacity Model</t>
  </si>
  <si>
    <t>Scenario model for the requested Claude/Codex development workflow and production AI execution. Pricing and workloads must be populated from contracted/current sources.</t>
  </si>
  <si>
    <t>Capacity / use</t>
  </si>
  <si>
    <t>AICOST-001</t>
  </si>
  <si>
    <t>Claude Fable 5 planning</t>
  </si>
  <si>
    <t>Subscription/credits or enterprise usage</t>
  </si>
  <si>
    <t>Planning/orchestration jobs</t>
  </si>
  <si>
    <t>Engineering AI/FinOps</t>
  </si>
  <si>
    <t>Input Pending</t>
  </si>
  <si>
    <t>Engineers</t>
  </si>
  <si>
    <t>AICOST-002</t>
  </si>
  <si>
    <t>Claude Opus 4.8 implementation</t>
  </si>
  <si>
    <t>Subscription/credits or API tokens</t>
  </si>
  <si>
    <t>Coding work packages</t>
  </si>
  <si>
    <t>Pilot employees</t>
  </si>
  <si>
    <t>AICOST-003</t>
  </si>
  <si>
    <t>GPT-5.6 Sol Codex review</t>
  </si>
  <si>
    <t>Independent review checkpoints</t>
  </si>
  <si>
    <t>Tasks / month</t>
  </si>
  <si>
    <t>AICOST-004</t>
  </si>
  <si>
    <t>Managed API production routes</t>
  </si>
  <si>
    <t>Input/output/cache/tool units</t>
  </si>
  <si>
    <t>Work Intelligence AI jobs</t>
  </si>
  <si>
    <t>AICOST-005</t>
  </si>
  <si>
    <t>GPU hours + idle + storage/network/operations</t>
  </si>
  <si>
    <t>vLLM/SGLang serving</t>
  </si>
  <si>
    <t>Cost / engineer</t>
  </si>
  <si>
    <t>AICOST-006</t>
  </si>
  <si>
    <t>Endpoint local inference</t>
  </si>
  <si>
    <t>Device energy/performance/support hours</t>
  </si>
  <si>
    <t>Ollama/local tasks</t>
  </si>
  <si>
    <t>Cost / pilot employee</t>
  </si>
  <si>
    <t>AICOST-007</t>
  </si>
  <si>
    <t>Runs × models × task/effort + reviewer hours</t>
  </si>
  <si>
    <t>Initial and drift requalification</t>
  </si>
  <si>
    <t>AICOST-008</t>
  </si>
  <si>
    <t>Reviewer loaded hourly cost</t>
  </si>
  <si>
    <t>Critical findings and code merge</t>
  </si>
  <si>
    <t>HR/Engineering/FinOps</t>
  </si>
  <si>
    <t>AICOST-009</t>
  </si>
  <si>
    <t>Support and incidents</t>
  </si>
  <si>
    <t>Support/SRE/DPO/security hours</t>
  </si>
  <si>
    <t>Pilot and production operations</t>
  </si>
  <si>
    <t>Operations/FinOps</t>
  </si>
  <si>
    <t>Stage 12A — Hybrid, Multi-Model and No-AI Test Results</t>
  </si>
  <si>
    <t>End-to-end tests for the requested Fable–Opus–Codex development workflow and the production central/standalone/endpoint/no-AI architecture.</t>
  </si>
  <si>
    <t>HYB-001</t>
  </si>
  <si>
    <t>Fable plan → Codex plan review</t>
  </si>
  <si>
    <t>Development</t>
  </si>
  <si>
    <t>Claude plan file passed to read-only Codex wrapper</t>
  </si>
  <si>
    <t>Structured findings; human/Fable adjudication; no direct edits</t>
  </si>
  <si>
    <t>HYB-002</t>
  </si>
  <si>
    <t>Opus implementation → Codex diff review</t>
  </si>
  <si>
    <t>Worktree/PR diff and test evidence reviewed</t>
  </si>
  <si>
    <t>Review precision and no write permission</t>
  </si>
  <si>
    <t>HYB-003</t>
  </si>
  <si>
    <t>Two-cycle review cap</t>
  </si>
  <si>
    <t>Inject unresolved review disagreement</t>
  </si>
  <si>
    <t>Human adjudication after max two AI cycles</t>
  </si>
  <si>
    <t>HYB-004</t>
  </si>
  <si>
    <t>Existing orchestrator</t>
  </si>
  <si>
    <t>Production</t>
  </si>
  <si>
    <t>Submit representative AIJob through central implementation</t>
  </si>
  <si>
    <t>Canonical result and complete lineage</t>
  </si>
  <si>
    <t>HYB-005</t>
  </si>
  <si>
    <t>Submit same job with same qualification package</t>
  </si>
  <si>
    <t>Contract/policy-equivalent result</t>
  </si>
  <si>
    <t>HYB-006</t>
  </si>
  <si>
    <t>Route privacy-first task to approved Ollama/local model</t>
  </si>
  <si>
    <t>No cloud egress and resource budgets met</t>
  </si>
  <si>
    <t>HYB-007</t>
  </si>
  <si>
    <t>Endpoint subscription CLI</t>
  </si>
  <si>
    <t>Interactive</t>
  </si>
  <si>
    <t>Visible developer task via approved CLI</t>
  </si>
  <si>
    <t>User-local auth, route notice and provenance</t>
  </si>
  <si>
    <t>HYB-008</t>
  </si>
  <si>
    <t>Disable all AI implementations</t>
  </si>
  <si>
    <t>Core evidence/review/correction workflows remain operational</t>
  </si>
  <si>
    <t>HYB-009</t>
  </si>
  <si>
    <t>Central outage → qualified fallback</t>
  </si>
  <si>
    <t>Disable primary provider</t>
  </si>
  <si>
    <t>Policy-equivalent route or human-review terminal action</t>
  </si>
  <si>
    <t>HYB-010</t>
  </si>
  <si>
    <t>Local failure → cloud approval</t>
  </si>
  <si>
    <t>Private/interactive</t>
  </si>
  <si>
    <t>Exhaust local resources</t>
  </si>
  <si>
    <t>No cloud request before required approval</t>
  </si>
  <si>
    <t>HYB-011</t>
  </si>
  <si>
    <t>Qualification portability</t>
  </si>
  <si>
    <t>Export/import signed profile central↔standalone</t>
  </si>
  <si>
    <t>Digest/signature and eligibility preserved</t>
  </si>
  <si>
    <t>HYB-012</t>
  </si>
  <si>
    <t>Invalid model rollback</t>
  </si>
  <si>
    <t>Trigger canary quality breach</t>
  </si>
  <si>
    <t>Route/package rollback and affected-output review</t>
  </si>
  <si>
    <t>Stage 12A — Security Hardening Plan</t>
  </si>
  <si>
    <t>Blocking security workstream spanning endpoint capture, endpoint AI, APIs, evidence, data, agents, Skill Forge, cloud and the Claude–Codex development workflow.</t>
  </si>
  <si>
    <t>SEC-001</t>
  </si>
  <si>
    <t>Endpoint privilege and tamper</t>
  </si>
  <si>
    <t>Agent/broker binary, service, IPC, files and memory</t>
  </si>
  <si>
    <t>Red-team/tamper tests</t>
  </si>
  <si>
    <t>No privilege escalation or undetected policy/binary tamper</t>
  </si>
  <si>
    <t>SEC-002</t>
  </si>
  <si>
    <t>Code signing and updates</t>
  </si>
  <si>
    <t>Windows signing; macOS Developer ID/notarisation; rollback</t>
  </si>
  <si>
    <t>Signature/provenance/update tests</t>
  </si>
  <si>
    <t>Supply Chain/Desktop</t>
  </si>
  <si>
    <t>Only approved signed artefacts install/update; rollback verified</t>
  </si>
  <si>
    <t>SEC-003</t>
  </si>
  <si>
    <t>Endpoint broker sandbox</t>
  </si>
  <si>
    <t>Claude/Codex/other CLI process, files, env, network and child processes</t>
  </si>
  <si>
    <t>Adversarial local tests</t>
  </si>
  <si>
    <t>CISO/Desktop AI</t>
  </si>
  <si>
    <t>No credential extraction, root escape or unapproved access</t>
  </si>
  <si>
    <t>Static fail: Claude CLI is embedded centrally; process execution lacks approved cwd, full env isolation, concurrent stderr drain and endpoint-broker boundary.</t>
  </si>
  <si>
    <t>SEC-004</t>
  </si>
  <si>
    <t>API/BFF auth and IDOR</t>
  </si>
  <si>
    <t>Tenant/person/team/case/task routes</t>
  </si>
  <si>
    <t>Automated/manual penetration test</t>
  </si>
  <si>
    <t>Zero critical cross-scope access</t>
  </si>
  <si>
    <t>SEC-005</t>
  </si>
  <si>
    <t>Evidence access broker</t>
  </si>
  <si>
    <t>Grant creation, narrowing, expiry, view and export</t>
  </si>
  <si>
    <t>Abuse and bypass tests</t>
  </si>
  <si>
    <t>Default deny and every view audited</t>
  </si>
  <si>
    <t>SEC-006</t>
  </si>
  <si>
    <t>Object storage</t>
  </si>
  <si>
    <t>Evidence objects, signed URLs, encryption and lifecycle</t>
  </si>
  <si>
    <t>Cloud/storage penetration tests</t>
  </si>
  <si>
    <t>Cloud Security/Data</t>
  </si>
  <si>
    <t>No unauthorised object access or stale URL reuse</t>
  </si>
  <si>
    <t>SEC-007</t>
  </si>
  <si>
    <t>Kafka/event integrity</t>
  </si>
  <si>
    <t>Spoof, reorder, duplicate, delete and cross-tenant events</t>
  </si>
  <si>
    <t>Event security/chaos tests</t>
  </si>
  <si>
    <t>Data Platform/CISO</t>
  </si>
  <si>
    <t>Invalid events rejected/quarantined and gaps explicit</t>
  </si>
  <si>
    <t>SEC-008</t>
  </si>
  <si>
    <t>PostgreSQL/RLS</t>
  </si>
  <si>
    <t>Tenant/person/case tables and read models</t>
  </si>
  <si>
    <t>SQL/IAM penetration tests</t>
  </si>
  <si>
    <t>DBA/Application Security</t>
  </si>
  <si>
    <t>RLS/default-deny and privileged access audit pass</t>
  </si>
  <si>
    <t>SEC-009</t>
  </si>
  <si>
    <t>Secrets/KMS</t>
  </si>
  <si>
    <t>Provider keys, device certificates, object keys and CI secrets</t>
  </si>
  <si>
    <t>Secret scanning/rotation/revocation</t>
  </si>
  <si>
    <t>Zero embedded secret and revocation effective</t>
  </si>
  <si>
    <t>Partial/high-risk: provider keys use environment/tenant plaintext resolution; no KMS/workload-identity evidence in audited service.</t>
  </si>
  <si>
    <t>SEC-010</t>
  </si>
  <si>
    <t>Repository, webpage, screenshot, document and tool output</t>
  </si>
  <si>
    <t>Adversarial model/tool tests</t>
  </si>
  <si>
    <t>System/tool policy resists untrusted instructions</t>
  </si>
  <si>
    <t>SEC-011</t>
  </si>
  <si>
    <t>Agent tool abuse</t>
  </si>
  <si>
    <t>Shell, file, network, MCP and provider tools</t>
  </si>
  <si>
    <t>Permission escalation tests</t>
  </si>
  <si>
    <t>AI Security/Capability Gateway</t>
  </si>
  <si>
    <t>All unapproved side effects denied and audited</t>
  </si>
  <si>
    <t>SEC-012</t>
  </si>
  <si>
    <t>AI, evidence, search, embeddings and exports</t>
  </si>
  <si>
    <t>Red-team/integration tests</t>
  </si>
  <si>
    <t>CISO/DPO/Data</t>
  </si>
  <si>
    <t>Zero cross-tenant or unapproved regional processing</t>
  </si>
  <si>
    <t>SEC-013</t>
  </si>
  <si>
    <t>Skill Forge supply chain</t>
  </si>
  <si>
    <t>Source, package, BOM, SLSA, signature, resolver and canary</t>
  </si>
  <si>
    <t>Supply-chain attack tests</t>
  </si>
  <si>
    <t>Unsigned/untrusted/tampered package cannot load</t>
  </si>
  <si>
    <t>SEC-014</t>
  </si>
  <si>
    <t>Cloud/Kubernetes/GitOps</t>
  </si>
  <si>
    <t>Namespaces, service accounts, network, images and deployment</t>
  </si>
  <si>
    <t>Cloud penetration/config review</t>
  </si>
  <si>
    <t>Cloud Security/SRE</t>
  </si>
  <si>
    <t>No critical exposure or privilege path</t>
  </si>
  <si>
    <t>SEC-015</t>
  </si>
  <si>
    <t>Development AI workflow</t>
  </si>
  <si>
    <t>Claude Code and Codex wrapper, worktrees, protected branch and CI</t>
  </si>
  <si>
    <t>Permission/review/merge abuse tests</t>
  </si>
  <si>
    <t>Engineering Security</t>
  </si>
  <si>
    <t>No AI-only protected-branch merge or reviewer write access</t>
  </si>
  <si>
    <t>Static fail: no Codex reviewer wrapper, no enforced two-cycle review workflow and no evidence of AI-proof protected-branch gate.</t>
  </si>
  <si>
    <t>Stage 12A — Penetration and Red-Team Findings</t>
  </si>
  <si>
    <t>Finding register. Initial entries are planned attack scenarios; actual findings, evidence, remediation and retest must be recorded during execution.</t>
  </si>
  <si>
    <t>Scenario / finding</t>
  </si>
  <si>
    <t>Test status</t>
  </si>
  <si>
    <t>Finding status</t>
  </si>
  <si>
    <t>Gate impact</t>
  </si>
  <si>
    <t>PEN-001</t>
  </si>
  <si>
    <t>Endpoint agent/broker privilege escalation</t>
  </si>
  <si>
    <t>Not Tested</t>
  </si>
  <si>
    <t>Stage 12A Blocker</t>
  </si>
  <si>
    <t>PEN-002</t>
  </si>
  <si>
    <t>Credential/token extraction from Claude/Codex CLIs</t>
  </si>
  <si>
    <t>AI Security/Desktop</t>
  </si>
  <si>
    <t>PEN-003</t>
  </si>
  <si>
    <t>Cross-tenant evidence or AI-route access</t>
  </si>
  <si>
    <t>Application Security/Data</t>
  </si>
  <si>
    <t>PEN-004</t>
  </si>
  <si>
    <t>Raw-evidence grant bypass or persistent signed URL</t>
  </si>
  <si>
    <t>PEN-005</t>
  </si>
  <si>
    <t>Prompt injection causing tool/file/network abuse</t>
  </si>
  <si>
    <t>PEN-006</t>
  </si>
  <si>
    <t>Malicious Skill Forge package or signature bypass</t>
  </si>
  <si>
    <t>PEN-007</t>
  </si>
  <si>
    <t>Event spoof/deletion/reordering</t>
  </si>
  <si>
    <t>PEN-008</t>
  </si>
  <si>
    <t>BFF/API IDOR and privilege confusion</t>
  </si>
  <si>
    <t>PEN-009</t>
  </si>
  <si>
    <t>Endpoint local Ollama/LAN exposure</t>
  </si>
  <si>
    <t>PEN-010</t>
  </si>
  <si>
    <t>Claude/Codex review wrapper command injection</t>
  </si>
  <si>
    <t>PEN-011</t>
  </si>
  <si>
    <t>Claude CLI process runner can block before timeout and does not drain stderr; working directory/executable trust are unconstrained.</t>
  </si>
  <si>
    <t>Static Review</t>
  </si>
  <si>
    <t>Desktop AI/CISO</t>
  </si>
  <si>
    <t>Confirmed code defect; dynamic exploit/retest pending.</t>
  </si>
  <si>
    <t>PEN-012</t>
  </si>
  <si>
    <t>AI model catalogue endpoint is excluded from service trust and exposes internal provider/pricing parameters.</t>
  </si>
  <si>
    <t>https://github.com/Rapidtackltd/humanos-backend-services/blob/79a38ade1fc0163cadf39ae3cccd466b7f8d5d9d/ai-execution-service/src/main/java/com/humanos/aiexecution/adapter/in/web/ModelRegistryController.java</t>
  </si>
  <si>
    <t>Application Security/Product</t>
  </si>
  <si>
    <t>Exposure confirmed; necessity and external gateway behavior require dynamic verification.</t>
  </si>
  <si>
    <t>PEN-013</t>
  </si>
  <si>
    <t>Provider calls and credentials remain in services outside the approved central AI execution boundary.</t>
  </si>
  <si>
    <t>Enterprise Architecture/CISO</t>
  </si>
  <si>
    <t>Direct Anthropic path confirmed; monorepo scan/removal pending.</t>
  </si>
  <si>
    <t>Stage 12A — Privacy and DPIA Closure</t>
  </si>
  <si>
    <t>DPIA and privacy engineering closure must reflect the actual pilot devices, participants, data classes and AI execution routes.</t>
  </si>
  <si>
    <t>DPIA area</t>
  </si>
  <si>
    <t>DPIA-001</t>
  </si>
  <si>
    <t>DPIA scope and data-flow map</t>
  </si>
  <si>
    <t>All capture, evidence, AI routes, experiences and Skill Forge</t>
  </si>
  <si>
    <t>DPO/Privacy Architect</t>
  </si>
  <si>
    <t>Draft exists; actual pilot flows pending</t>
  </si>
  <si>
    <t>Approved current data-flow and processing inventory</t>
  </si>
  <si>
    <t>Partial data-flow evidence from code; current raw prompt/output, direct-provider and central CLI routes require updated map.</t>
  </si>
  <si>
    <t>DPIA-002</t>
  </si>
  <si>
    <t>Purpose and lawful basis</t>
  </si>
  <si>
    <t>Each data class and AI purpose</t>
  </si>
  <si>
    <t>DPO/Legal/Product</t>
  </si>
  <si>
    <t>Pending final legal review</t>
  </si>
  <si>
    <t>No unapproved secondary purpose</t>
  </si>
  <si>
    <t>DPIA-003</t>
  </si>
  <si>
    <t>Worker monitoring necessity/proportionality</t>
  </si>
  <si>
    <t>Capture, screenshots, input metadata and AI analysis</t>
  </si>
  <si>
    <t>Least intrusive effective design justified</t>
  </si>
  <si>
    <t>DPIA-004</t>
  </si>
  <si>
    <t>Secure fields and exclusions</t>
  </si>
  <si>
    <t>Passwords, auth, private apps/domains/displays</t>
  </si>
  <si>
    <t>DPO/CISO/Desktop</t>
  </si>
  <si>
    <t>Pending test</t>
  </si>
  <si>
    <t>Zero known critical secret retention and exclusions reliable</t>
  </si>
  <si>
    <t>DPIA-005</t>
  </si>
  <si>
    <t>AI provider and CLI data controls</t>
  </si>
  <si>
    <t>Claude, Codex, APIs, self-hosted and local routes</t>
  </si>
  <si>
    <t>Pending current terms</t>
  </si>
  <si>
    <t>Approved route by classification/region/retention</t>
  </si>
  <si>
    <t>Blocked: all-task central Claude CLI defaults, unknown actual route, direct provider calls and current terms are not approved for employee evidence.</t>
  </si>
  <si>
    <t>DPIA-006</t>
  </si>
  <si>
    <t>Cross-border transfers</t>
  </si>
  <si>
    <t>UK, Lahore/Pakistan, EU, US and provider regions</t>
  </si>
  <si>
    <t>Pending actual pilot cohort/routes</t>
  </si>
  <si>
    <t>Approved transfer mechanism or route blocked</t>
  </si>
  <si>
    <t>DPIA-007</t>
  </si>
  <si>
    <t>Raw/derived retention</t>
  </si>
  <si>
    <t>Capture, evidence, assessment, capability, coaching and AI outputs</t>
  </si>
  <si>
    <t>Policy drafted</t>
  </si>
  <si>
    <t>Purpose-specific TTL/hold/deletion tested</t>
  </si>
  <si>
    <t>Fail: raw AI input/output are stored append-only in executions table; TTL, correction/deletion and classified object references are absent.</t>
  </si>
  <si>
    <t>DPIA-008</t>
  </si>
  <si>
    <t>Access, correction, dispute, export, deletion/restriction and access history</t>
  </si>
  <si>
    <t>DPO/Product/Workflow</t>
  </si>
  <si>
    <t>Specified, not tested</t>
  </si>
  <si>
    <t>End-to-end rights SLAs pass</t>
  </si>
  <si>
    <t>Not executed: evidence access/correction/export rights for AI execution records are not implemented in current service.</t>
  </si>
  <si>
    <t>DPIA-009</t>
  </si>
  <si>
    <t>Manager/reviewer access</t>
  </si>
  <si>
    <t>Summary/raw evidence and private coaching boundaries</t>
  </si>
  <si>
    <t>No unauthorised access; purpose/audit visible</t>
  </si>
  <si>
    <t>DPIA-010</t>
  </si>
  <si>
    <t>Residual risk decision</t>
  </si>
  <si>
    <t>Actual pilot configuration</t>
  </si>
  <si>
    <t>Not available</t>
  </si>
  <si>
    <t>Formal advice, objections and conditions recorded</t>
  </si>
  <si>
    <t>Stage 12A — Legal and Worker Consultation</t>
  </si>
  <si>
    <t>Legal and worker-readiness register for UK and Lahore/Pakistan participants, provider terms and the personal-subscription development model.</t>
  </si>
  <si>
    <t>Review area</t>
  </si>
  <si>
    <t>LAW-001</t>
  </si>
  <si>
    <t>UK worker monitoring and data protection</t>
  </si>
  <si>
    <t>UK participants</t>
  </si>
  <si>
    <t>UK Legal/DPO/HR</t>
  </si>
  <si>
    <t>Legal opinion, notice, DPIA and policy</t>
  </si>
  <si>
    <t>LAW-002</t>
  </si>
  <si>
    <t>Pakistan/Lahore employment/privacy/cyber/interception</t>
  </si>
  <si>
    <t>Lahore participants</t>
  </si>
  <si>
    <t>Pakistan Legal/DPO/HR</t>
  </si>
  <si>
    <t>Local legal opinion and operational conditions</t>
  </si>
  <si>
    <t>LAW-003</t>
  </si>
  <si>
    <t>Contracts/handbook/acceptable use</t>
  </si>
  <si>
    <t>All pilot participants</t>
  </si>
  <si>
    <t>Approved amendments and participant acknowledgement</t>
  </si>
  <si>
    <t>LAW-004</t>
  </si>
  <si>
    <t>Worker/employee consultation</t>
  </si>
  <si>
    <t>Affected roles/locations</t>
  </si>
  <si>
    <t>HR/DPO/Employee Representatives</t>
  </si>
  <si>
    <t>Consultation record and unresolved concerns</t>
  </si>
  <si>
    <t>LAW-005</t>
  </si>
  <si>
    <t>No-adverse-action pilot terms</t>
  </si>
  <si>
    <t>All participants/managers</t>
  </si>
  <si>
    <t>Signed policy and manager training</t>
  </si>
  <si>
    <t>LAW-006</t>
  </si>
  <si>
    <t>Personal subscription/CLI policy</t>
  </si>
  <si>
    <t>Ownership, reimbursement, permitted use and no-disadvantage rules</t>
  </si>
  <si>
    <t>LAW-007</t>
  </si>
  <si>
    <t>Provider/processor contracts</t>
  </si>
  <si>
    <t>Anthropic/OpenAI/Google/others</t>
  </si>
  <si>
    <t>Legal/Procurement/DPO</t>
  </si>
  <si>
    <t>Current DPA, terms, retention/training/region and subprocessor review</t>
  </si>
  <si>
    <t>LAW-008</t>
  </si>
  <si>
    <t>Cross-border transfer instruments</t>
  </si>
  <si>
    <t>Actual provider and HumanOS routes</t>
  </si>
  <si>
    <t>Approved instruments and transfer assessment</t>
  </si>
  <si>
    <t>LAW-009</t>
  </si>
  <si>
    <t>Manager/reviewer training</t>
  </si>
  <si>
    <t>All authorised decision users</t>
  </si>
  <si>
    <t>Completion, comprehension and prohibited-use acknowledgement</t>
  </si>
  <si>
    <t>LAW-010</t>
  </si>
  <si>
    <t>Regulatory change watch</t>
  </si>
  <si>
    <t>Pilot and rollout period</t>
  </si>
  <si>
    <t>Legal/DPO/Research Governance</t>
  </si>
  <si>
    <t>Named owner, sources and review cadence</t>
  </si>
  <si>
    <t>Stage 12A — Endpoint Performance and Compatibility</t>
  </si>
  <si>
    <t>Validation for managed Windows/macOS endpoints, the monitoring agent, endpoint AI broker, development CLIs, local models and accessibility tools.</t>
  </si>
  <si>
    <t>EPT-001</t>
  </si>
  <si>
    <t>Windows install/update/uninstall</t>
  </si>
  <si>
    <t>Supported managed Windows versions</t>
  </si>
  <si>
    <t>≥99% success; rollback and clean uninstall</t>
  </si>
  <si>
    <t>EPT-002</t>
  </si>
  <si>
    <t>macOS install/notarisation/TCC</t>
  </si>
  <si>
    <t>Supported managed macOS versions</t>
  </si>
  <si>
    <t>≥99% install; permission UX and rollback pass</t>
  </si>
  <si>
    <t>EPT-003</t>
  </si>
  <si>
    <t>CPU</t>
  </si>
  <si>
    <t>Agent + broker normal/p95</t>
  </si>
  <si>
    <t>Performance Lead</t>
  </si>
  <si>
    <t>Within approved % budget; no sustained developer impact</t>
  </si>
  <si>
    <t>EPT-004</t>
  </si>
  <si>
    <t>Agent, journal and local model/broker</t>
  </si>
  <si>
    <t>Within profile budgets; safe rejection under pressure</t>
  </si>
  <si>
    <t>EPT-005</t>
  </si>
  <si>
    <t>Battery</t>
  </si>
  <si>
    <t>Laptop workday</t>
  </si>
  <si>
    <t>No material unapproved drain; local model profile measured</t>
  </si>
  <si>
    <t>EPT-006</t>
  </si>
  <si>
    <t>Keyboard/mouse and IDE interaction</t>
  </si>
  <si>
    <t>No perceptible latency; p95 within threshold</t>
  </si>
  <si>
    <t>EPT-007</t>
  </si>
  <si>
    <t>Disk/bandwidth</t>
  </si>
  <si>
    <t>Journal, screenshots, models, upload</t>
  </si>
  <si>
    <t>Quota/compaction and network budgets pass</t>
  </si>
  <si>
    <t>EPT-008</t>
  </si>
  <si>
    <t>Offline duration/recovery</t>
  </si>
  <si>
    <t>Temporary network loss</t>
  </si>
  <si>
    <t>No event corruption; safe queue/replay and gap report</t>
  </si>
  <si>
    <t>EPT-009</t>
  </si>
  <si>
    <t>Long-duration stability</t>
  </si>
  <si>
    <t>Multi-day work sessions</t>
  </si>
  <si>
    <t>No leak/crash/data loss above threshold</t>
  </si>
  <si>
    <t>EPT-010</t>
  </si>
  <si>
    <t>Browsers/shells/IDEs/AI CLIs</t>
  </si>
  <si>
    <t>Supported environment matrix</t>
  </si>
  <si>
    <t>Desktop/Adapter QA</t>
  </si>
  <si>
    <t>Coverage and unsupported state accurately reported</t>
  </si>
  <si>
    <t>EPT-011</t>
  </si>
  <si>
    <t>Assistive technologies</t>
  </si>
  <si>
    <t>Screen readers, speech input and alternate workflows</t>
  </si>
  <si>
    <t>Accessibility/Desktop</t>
  </si>
  <si>
    <t>No monitoring/broker interference and correct evidence semantics</t>
  </si>
  <si>
    <t>EPT-012</t>
  </si>
  <si>
    <t>Local model compatibility</t>
  </si>
  <si>
    <t>Approved hardware profiles</t>
  </si>
  <si>
    <t>Desktop/AI Infrastructure</t>
  </si>
  <si>
    <t>Model loads/executes within budget or safe unavailable state</t>
  </si>
  <si>
    <t>Stage 12A — Data Reliability and Disaster Recovery</t>
  </si>
  <si>
    <t>Integrity, replay, retention, restore, failure and regional-routing tests for evidence and AI execution state.</t>
  </si>
  <si>
    <t>DR-001</t>
  </si>
  <si>
    <t>Signed batch verification</t>
  </si>
  <si>
    <t>Tampered/replayed/revoked/expired-policy batches</t>
  </si>
  <si>
    <t>100% invalid batches rejected/quarantined</t>
  </si>
  <si>
    <t>DR-002</t>
  </si>
  <si>
    <t>Duplicates and idempotency</t>
  </si>
  <si>
    <t>Batch/event retries and conflicts</t>
  </si>
  <si>
    <t>No duplicate domain effect; conflicts visible</t>
  </si>
  <si>
    <t>DR-003</t>
  </si>
  <si>
    <t>Late events and replay</t>
  </si>
  <si>
    <t>Offline/clock-skew/late arrival</t>
  </si>
  <si>
    <t>Evidence/Replay</t>
  </si>
  <si>
    <t>Deterministic timeline with late/gap markers</t>
  </si>
  <si>
    <t>DR-004</t>
  </si>
  <si>
    <t>Schema evolution</t>
  </si>
  <si>
    <t>Agent, adapter and AI contract versions</t>
  </si>
  <si>
    <t>Data Architecture</t>
  </si>
  <si>
    <t>Compatible rollout and rejection of unsafe breaking changes</t>
  </si>
  <si>
    <t>DR-005</t>
  </si>
  <si>
    <t>Evidence/object integrity</t>
  </si>
  <si>
    <t>Hashes, encryption, metadata and object references</t>
  </si>
  <si>
    <t>Data/CISO</t>
  </si>
  <si>
    <t>No mismatch or orphan without explicit state</t>
  </si>
  <si>
    <t>DR-006</t>
  </si>
  <si>
    <t>Retention/deletion propagation</t>
  </si>
  <si>
    <t>Raw, derived, assessment, AI output and read models</t>
  </si>
  <si>
    <t>Data Governance/DPO</t>
  </si>
  <si>
    <t>Deletion/expiry/hold propagates within SLA</t>
  </si>
  <si>
    <t>Static fail: append-only raw input/output schema has no retention/deletion propagation model.</t>
  </si>
  <si>
    <t>DR-007</t>
  </si>
  <si>
    <t>Backup and restore</t>
  </si>
  <si>
    <t>PostgreSQL, object, registry, policy and audit</t>
  </si>
  <si>
    <t>Restore tests meet RPO/RTO and preserve integrity</t>
  </si>
  <si>
    <t>DR-008</t>
  </si>
  <si>
    <t>Kafka/database/object failure</t>
  </si>
  <si>
    <t>Partial infrastructure outage</t>
  </si>
  <si>
    <t>Safe backpressure/retry; no silent loss or false completeness</t>
  </si>
  <si>
    <t>DR-009</t>
  </si>
  <si>
    <t>Regional routing</t>
  </si>
  <si>
    <t>UK/EU/customer routes</t>
  </si>
  <si>
    <t>Cloud/DPO/Data</t>
  </si>
  <si>
    <t>No unapproved replication/processing</t>
  </si>
  <si>
    <t>DR-010</t>
  </si>
  <si>
    <t>AI job/result durability</t>
  </si>
  <si>
    <t>Orchestrator/standalone/broker failure</t>
  </si>
  <si>
    <t>Idempotent jobs, result lineage and safe resumption/failure</t>
  </si>
  <si>
    <t>Partial: sync execution and DB-backed async jobs exist, but A-01 route/qualification/idempotency/cancellation evidence is incomplete.</t>
  </si>
  <si>
    <t>DR-011</t>
  </si>
  <si>
    <t>Search/read-model lag</t>
  </si>
  <si>
    <t>Employee/manager/reviewer views</t>
  </si>
  <si>
    <t>Freshness shown; stale data never presented as zero/negative</t>
  </si>
  <si>
    <t>DR-012</t>
  </si>
  <si>
    <t>Disaster recovery</t>
  </si>
  <si>
    <t>Region/control-plane outage</t>
  </si>
  <si>
    <t>SRE/Executive</t>
  </si>
  <si>
    <t>Documented failover, kill switches and recovery drill pass</t>
  </si>
  <si>
    <t>Stage 12A — AI and Evaluator Evaluation</t>
  </si>
  <si>
    <t>Evaluation register for Work Intelligence models and the Fable–Opus–Codex development workflow.</t>
  </si>
  <si>
    <t>Metrics / focus</t>
  </si>
  <si>
    <t>AIE-001</t>
  </si>
  <si>
    <t>Precision/recall/schema/grounding</t>
  </si>
  <si>
    <t>Reviewed evidence corpus</t>
  </si>
  <si>
    <t>Task-profile threshold</t>
  </si>
  <si>
    <t>AIE-002</t>
  </si>
  <si>
    <t>Boundary/class F1 and alternatives</t>
  </si>
  <si>
    <t>Labelled timeline corpus</t>
  </si>
  <si>
    <t>AIE-003</t>
  </si>
  <si>
    <t>Per-class precision/recall and calibration</t>
  </si>
  <si>
    <t>Labelled Stage 7 corpus</t>
  </si>
  <si>
    <t>Critical negative-class threshold</t>
  </si>
  <si>
    <t>AIE-004</t>
  </si>
  <si>
    <t>Reading/review/meeting/wait/gap errors</t>
  </si>
  <si>
    <t>False-idle corpus</t>
  </si>
  <si>
    <t>Below approved false-idle stop threshold</t>
  </si>
  <si>
    <t>AIE-005</t>
  </si>
  <si>
    <t>Human/AI/automation/mixed/unknown edge quality</t>
  </si>
  <si>
    <t>Provenance corpus</t>
  </si>
  <si>
    <t>Calibrated and no forced attribution</t>
  </si>
  <si>
    <t>AIE-006</t>
  </si>
  <si>
    <t>Acceptance criteria/quality gates</t>
  </si>
  <si>
    <t>Correct state and source priority</t>
  </si>
  <si>
    <t>Task contract corpus</t>
  </si>
  <si>
    <t>AIE-007</t>
  </si>
  <si>
    <t>Blocker classification</t>
  </si>
  <si>
    <t>External vs personal gap accuracy</t>
  </si>
  <si>
    <t>Blocker corpus</t>
  </si>
  <si>
    <t>No external blocker converted to person gap</t>
  </si>
  <si>
    <t>AIE-008</t>
  </si>
  <si>
    <t>Capability scoring</t>
  </si>
  <si>
    <t>Repeated evidence, confidence and fairness</t>
  </si>
  <si>
    <t>Capability corpus</t>
  </si>
  <si>
    <t>No single-task/claim/activity invalid conclusion</t>
  </si>
  <si>
    <t>AIE-009</t>
  </si>
  <si>
    <t>Critical-floor and advisory-state accuracy</t>
  </si>
  <si>
    <t>Role corpus</t>
  </si>
  <si>
    <t>No READY with critical unknown/gap</t>
  </si>
  <si>
    <t>AIE-010</t>
  </si>
  <si>
    <t>Coaching safety/usefulness</t>
  </si>
  <si>
    <t>Tone, wrong context, privacy, interruption and escalation</t>
  </si>
  <si>
    <t>Coaching corpus/user study</t>
  </si>
  <si>
    <t>AI Evaluation/HR/Product</t>
  </si>
  <si>
    <t>Safety and usefulness thresholds</t>
  </si>
  <si>
    <t>AIE-011</t>
  </si>
  <si>
    <t>Practice vs later live evidence</t>
  </si>
  <si>
    <t>Learning corpus</t>
  </si>
  <si>
    <t>No capability increase from completion alone</t>
  </si>
  <si>
    <t>AIE-012</t>
  </si>
  <si>
    <t>Grounding/hallucination</t>
  </si>
  <si>
    <t>Unsupported claims and evidence citations</t>
  </si>
  <si>
    <t>Cross-profile holdout</t>
  </si>
  <si>
    <t>Critical unsupported-claim threshold</t>
  </si>
  <si>
    <t>AIE-013</t>
  </si>
  <si>
    <t>Abstention/calibration</t>
  </si>
  <si>
    <t>Confidence, ECE/Brier and selective accuracy</t>
  </si>
  <si>
    <t>Ambiguous/missing-data holdout</t>
  </si>
  <si>
    <t>Task-specific floors</t>
  </si>
  <si>
    <t>AIE-014</t>
  </si>
  <si>
    <t>Independent reviewer agreement</t>
  </si>
  <si>
    <t>Codex/Fable/human and reviewer agreement</t>
  </si>
  <si>
    <t>Development and domain review cases</t>
  </si>
  <si>
    <t>Approved agreement/overturn thresholds</t>
  </si>
  <si>
    <t>AIE-015</t>
  </si>
  <si>
    <t>Skill Forge eval/rollback</t>
  </si>
  <si>
    <t>Package evaluation and affected-output remediation</t>
  </si>
  <si>
    <t>Skill package scenarios</t>
  </si>
  <si>
    <t>All critical lifecycle tests pass</t>
  </si>
  <si>
    <t>Stage 12A — Fairness and Accessibility Evaluation</t>
  </si>
  <si>
    <t>Tests for accommodations, valid work methods, evidence coverage, AI-route neutrality, employee correction and WCAG 2.2 AA.</t>
  </si>
  <si>
    <t>FAE-001</t>
  </si>
  <si>
    <t>Accessibility accommodations</t>
  </si>
  <si>
    <t>Alternate input, timing, tools and workflows</t>
  </si>
  <si>
    <t>Comparable task cases and HR-safe flags</t>
  </si>
  <si>
    <t>HR/DPO/Accessibility</t>
  </si>
  <si>
    <t>No lower conclusion caused by accommodation</t>
  </si>
  <si>
    <t>FAE-002</t>
  </si>
  <si>
    <t>Low input legitimate work</t>
  </si>
  <si>
    <t>Reading, review, meetings, research and automation waits</t>
  </si>
  <si>
    <t>False-idle and user-study cases</t>
  </si>
  <si>
    <t>No negative idle/off-task inference above threshold</t>
  </si>
  <si>
    <t>FAE-003</t>
  </si>
  <si>
    <t>Tool/provider coverage</t>
  </si>
  <si>
    <t>Different IDEs, CLIs, local/managed routes and gaps</t>
  </si>
  <si>
    <t>Coverage-stratified evaluation</t>
  </si>
  <si>
    <t>Comparisons require comparable coverage</t>
  </si>
  <si>
    <t>FAE-004</t>
  </si>
  <si>
    <t>Role and task diversity</t>
  </si>
  <si>
    <t>Backend, frontend, mobile, QA, DevOps and management tasks</t>
  </si>
  <si>
    <t>Stratified task corpus</t>
  </si>
  <si>
    <t>No material unexplained error disparity</t>
  </si>
  <si>
    <t>FAE-005</t>
  </si>
  <si>
    <t>Location/jurisdiction</t>
  </si>
  <si>
    <t>UK and Lahore/Pakistan contexts</t>
  </si>
  <si>
    <t>Policy/route/user tests</t>
  </si>
  <si>
    <t>Rights and processing controls work per cohort</t>
  </si>
  <si>
    <t>FAE-006</t>
  </si>
  <si>
    <t>AI-assisted work neutrality</t>
  </si>
  <si>
    <t>Manual, Claude, Codex, local and other approved AI routes</t>
  </si>
  <si>
    <t>Provenance/capability cases</t>
  </si>
  <si>
    <t>Tool choice does not substitute for quality/judgment evidence</t>
  </si>
  <si>
    <t>FAE-007</t>
  </si>
  <si>
    <t>Model-route parity</t>
  </si>
  <si>
    <t>Same task across qualified model routes</t>
  </si>
  <si>
    <t>Compatibility/qualification tests</t>
  </si>
  <si>
    <t>Differences understood; no unsupported cross-route equivalence</t>
  </si>
  <si>
    <t>FAE-008</t>
  </si>
  <si>
    <t>Employee correction and overturn</t>
  </si>
  <si>
    <t>Who can challenge and outcomes by route/coverage</t>
  </si>
  <si>
    <t>Pilot governance analytics</t>
  </si>
  <si>
    <t>Accessible challenge and no hidden disparity</t>
  </si>
  <si>
    <t>FAE-009</t>
  </si>
  <si>
    <t>WCAG 2.2 AA</t>
  </si>
  <si>
    <t>Employee, manager, reviewer and governance primary journeys</t>
  </si>
  <si>
    <t>Automated + manual + assistive technology + disabled users</t>
  </si>
  <si>
    <t>All critical journey criteria pass or pilot blocks</t>
  </si>
  <si>
    <t>FAE-010</t>
  </si>
  <si>
    <t>Development AI workflow fairness</t>
  </si>
  <si>
    <t>Developers without Max/Codex subscription</t>
  </si>
  <si>
    <t>Fallback/manual/company-route scenarios</t>
  </si>
  <si>
    <t>HR/Engineering/Finance</t>
  </si>
  <si>
    <t>No disadvantage or hidden personal cost requirement</t>
  </si>
  <si>
    <t>Stage 12A — User Journey Validation</t>
  </si>
  <si>
    <t>End-to-end validation of employee rights, manager/reviewer controls, AI route visibility, fallback and accessibility.</t>
  </si>
  <si>
    <t>JVAL-001</t>
  </si>
  <si>
    <t>Employee starts task and sees monitoring/AI status</t>
  </si>
  <si>
    <t>UJ-001 + AI route state</t>
  </si>
  <si>
    <t>Visible sensors/task/route and safe start</t>
  </si>
  <si>
    <t>JVAL-002</t>
  </si>
  <si>
    <t>Employee reviews evidence and AI lineage</t>
  </si>
  <si>
    <t>Timeline + route/model/profile</t>
  </si>
  <si>
    <t>Evidence hierarchy, gaps and route details understandable</t>
  </si>
  <si>
    <t>JVAL-003</t>
  </si>
  <si>
    <t>Correction workflow</t>
  </si>
  <si>
    <t>Original/current state, SLA and material-use pause work</t>
  </si>
  <si>
    <t>JVAL-004</t>
  </si>
  <si>
    <t>Dispute/appeal workflow</t>
  </si>
  <si>
    <t>Meaningful independent review and response visibility</t>
  </si>
  <si>
    <t>JVAL-005</t>
  </si>
  <si>
    <t>Claude CLI auth/quota issue</t>
  </si>
  <si>
    <t>Developer</t>
  </si>
  <si>
    <t>Endpoint broker message</t>
  </si>
  <si>
    <t>Actionable, non-blaming and fallback/manual options</t>
  </si>
  <si>
    <t>JVAL-006</t>
  </si>
  <si>
    <t>Codex review unavailable</t>
  </si>
  <si>
    <t>Developer/Tech Lead</t>
  </si>
  <si>
    <t>Review fallback flow</t>
  </si>
  <si>
    <t>Human independent review or qualified equivalent; no silent merge</t>
  </si>
  <si>
    <t>JVAL-007</t>
  </si>
  <si>
    <t>Local-to-cloud fallback approval</t>
  </si>
  <si>
    <t>Route-change interaction</t>
  </si>
  <si>
    <t>No content sent before required approval</t>
  </si>
  <si>
    <t>JVAL-008</t>
  </si>
  <si>
    <t>Manager resolves blocker</t>
  </si>
  <si>
    <t>Exception console</t>
  </si>
  <si>
    <t>External blocker remains separate from capability</t>
  </si>
  <si>
    <t>JVAL-009</t>
  </si>
  <si>
    <t>Default deny, narrow grant, subject visibility and audit</t>
  </si>
  <si>
    <t>JVAL-010</t>
  </si>
  <si>
    <t>Authoritative evidence priority and employee response considered</t>
  </si>
  <si>
    <t>JVAL-011</t>
  </si>
  <si>
    <t>DPO audits access and route</t>
  </si>
  <si>
    <t>Access/route audit</t>
  </si>
  <si>
    <t>Complete actor/purpose/scope/region/version audit</t>
  </si>
  <si>
    <t>JVAL-012</t>
  </si>
  <si>
    <t>Employee follows coaching and learning</t>
  </si>
  <si>
    <t>Coaching/learning journey</t>
  </si>
  <si>
    <t>Private route, preferences, practice and applied evidence work</t>
  </si>
  <si>
    <t>JVAL-013</t>
  </si>
  <si>
    <t>Degraded/no-AI mode</t>
  </si>
  <si>
    <t>All audiences</t>
  </si>
  <si>
    <t>Service/AI outage journey</t>
  </si>
  <si>
    <t>No false zero/negative state; safe manual/review path</t>
  </si>
  <si>
    <t>JVAL-014</t>
  </si>
  <si>
    <t>Assistive-technology primary journeys</t>
  </si>
  <si>
    <t>Keyboard/screen-reader/speech/zoom users</t>
  </si>
  <si>
    <t>Manual accessibility test</t>
  </si>
  <si>
    <t>WCAG target and task completion without workaround</t>
  </si>
  <si>
    <t>JVAL-015</t>
  </si>
  <si>
    <t>UK/Lahore localisation/time zones</t>
  </si>
  <si>
    <t>Employees/managers</t>
  </si>
  <si>
    <t>Locale/time-zone journey</t>
  </si>
  <si>
    <t>Unambiguous deadlines, notices and route information</t>
  </si>
  <si>
    <t>Stage 12A — Operational Support Readiness</t>
  </si>
  <si>
    <t>Ownership, on-call, support, training, monitoring, vendor escalation, qualification maintenance and disaster-recovery readiness.</t>
  </si>
  <si>
    <t>Readiness area</t>
  </si>
  <si>
    <t>OPS-001</t>
  </si>
  <si>
    <t>Service ownership</t>
  </si>
  <si>
    <t>Every deployable/domain/connector/model/package has named owner and backup</t>
  </si>
  <si>
    <t>Programme/SRE</t>
  </si>
  <si>
    <t>100% critical components owned</t>
  </si>
  <si>
    <t>OPS-002</t>
  </si>
  <si>
    <t>On-call and escalation</t>
  </si>
  <si>
    <t>Endpoint, data, AI, privacy, security and employee support rotations</t>
  </si>
  <si>
    <t>SRE/Operations</t>
  </si>
  <si>
    <t>Schedules, SLAs and escalation paths tested</t>
  </si>
  <si>
    <t>OPS-003</t>
  </si>
  <si>
    <t>Runbooks</t>
  </si>
  <si>
    <t>Install, outage, data gap, provider failure, secret leak, rollback and rights incidents</t>
  </si>
  <si>
    <t>All technical/governance leads</t>
  </si>
  <si>
    <t>All critical scenarios have tested runbook</t>
  </si>
  <si>
    <t>OPS-004</t>
  </si>
  <si>
    <t>Kill switches</t>
  </si>
  <si>
    <t>Capture, sensor, endpoint AI, provider, model, package, cohort and pilot</t>
  </si>
  <si>
    <t>Each stop control tested within target time</t>
  </si>
  <si>
    <t>OPS-005</t>
  </si>
  <si>
    <t>Monitoring and alerts</t>
  </si>
  <si>
    <t>Endpoint, ingestion, evidence, AI routes, qualifications, access and drift</t>
  </si>
  <si>
    <t>SRE/AI Evaluation</t>
  </si>
  <si>
    <t>Actionable alerts and no raw sensitive telemetry</t>
  </si>
  <si>
    <t>OPS-006</t>
  </si>
  <si>
    <t>Employee support</t>
  </si>
  <si>
    <t>Technical, privacy, HR, coaching and access questions</t>
  </si>
  <si>
    <t>Support/HR/DPO</t>
  </si>
  <si>
    <t>Capacity, scripts and SLA measured</t>
  </si>
  <si>
    <t>OPS-007</t>
  </si>
  <si>
    <t>Interpretation, prohibited use, human review and conflicts</t>
  </si>
  <si>
    <t>Comprehension threshold met before access</t>
  </si>
  <si>
    <t>OPS-008</t>
  </si>
  <si>
    <t>Provider/vendor escalation</t>
  </si>
  <si>
    <t>Anthropic/OpenAI/Google/cloud/MDM/other providers</t>
  </si>
  <si>
    <t>Vendor Management</t>
  </si>
  <si>
    <t>Contacts, severity and outage process verified</t>
  </si>
  <si>
    <t>OPS-009</t>
  </si>
  <si>
    <t>Qualification maintenance</t>
  </si>
  <si>
    <t>Model/provider/runtime/CLI/prompt drift and requalification capacity</t>
  </si>
  <si>
    <t>Staffing and test budget approved</t>
  </si>
  <si>
    <t>OPS-010</t>
  </si>
  <si>
    <t>Development AI support</t>
  </si>
  <si>
    <t>Claude/Codex versions, auth, quota, wrapper and review conflicts</t>
  </si>
  <si>
    <t>Support path and manual fallback tested</t>
  </si>
  <si>
    <t>OPS-011</t>
  </si>
  <si>
    <t>Audit review</t>
  </si>
  <si>
    <t>Evidence access, AI routes, reviewer decisions and package deployments</t>
  </si>
  <si>
    <t>DPO/Audit/CISO</t>
  </si>
  <si>
    <t>Periodic review owner/cadence and exception process</t>
  </si>
  <si>
    <t>OPS-012</t>
  </si>
  <si>
    <t>Regional/control-plane/provider outage</t>
  </si>
  <si>
    <t>DR exercise and communications pass</t>
  </si>
  <si>
    <t>Stage 12A/B — Incident and Stop Controls</t>
  </si>
  <si>
    <t>Named stop conditions, authorities and technical controls. Each control must be exercised before pilot expansion.</t>
  </si>
  <si>
    <t>Stop condition</t>
  </si>
  <si>
    <t>STOP-001</t>
  </si>
  <si>
    <t>Known password/auth code/private key retained</t>
  </si>
  <si>
    <t>Immediate affected capture and pilot stop</t>
  </si>
  <si>
    <t>Technical kill switch + incident workflow</t>
  </si>
  <si>
    <t>Stage 12A/12B Blocker</t>
  </si>
  <si>
    <t>STOP-002</t>
  </si>
  <si>
    <t>Unauthorised capture or excluded/private content</t>
  </si>
  <si>
    <t>Immediate scope/pilot stop</t>
  </si>
  <si>
    <t>Policy/sensor disable and investigation</t>
  </si>
  <si>
    <t>STOP-003</t>
  </si>
  <si>
    <t>CLI credential extraction or hidden subscription use</t>
  </si>
  <si>
    <t>Stop endpoint AI and affected pilot</t>
  </si>
  <si>
    <t>CISO/HR/Legal</t>
  </si>
  <si>
    <t>Broker/route disable and participant notice</t>
  </si>
  <si>
    <t>STOP-004</t>
  </si>
  <si>
    <t>Unqualified/expired model route used</t>
  </si>
  <si>
    <t>Pause route/model/package and review outputs</t>
  </si>
  <si>
    <t>Registry/feature kill switch</t>
  </si>
  <si>
    <t>STOP-005</t>
  </si>
  <si>
    <t>Silent local-to-cloud/provider/region fallback</t>
  </si>
  <si>
    <t>Stop affected route/pilot</t>
  </si>
  <si>
    <t>Fallback disable and incident review</t>
  </si>
  <si>
    <t>STOP-006</t>
  </si>
  <si>
    <t>Unauthorised raw evidence or cross-tenant access</t>
  </si>
  <si>
    <t>Stop affected services/pilot</t>
  </si>
  <si>
    <t>Access revoke, isolation and incident response</t>
  </si>
  <si>
    <t>STOP-007</t>
  </si>
  <si>
    <t>Critical endpoint/security/supply-chain incident</t>
  </si>
  <si>
    <t>Stop affected feature/package/pilot</t>
  </si>
  <si>
    <t>Global revoke/rollback</t>
  </si>
  <si>
    <t>STOP-008</t>
  </si>
  <si>
    <t>Persistent harmful false classification</t>
  </si>
  <si>
    <t>Pause evaluator/model/cohort</t>
  </si>
  <si>
    <t>Feature/model route kill switch</t>
  </si>
  <si>
    <t>Stage 12B Blocker</t>
  </si>
  <si>
    <t>STOP-009</t>
  </si>
  <si>
    <t>Accessibility failure blocks participant</t>
  </si>
  <si>
    <t>Pause affected journey/cohort</t>
  </si>
  <si>
    <t>Feature restriction and remediation</t>
  </si>
  <si>
    <t>STOP-010</t>
  </si>
  <si>
    <t>Employee-rights workflow failure</t>
  </si>
  <si>
    <t>Pause material assessment/pilot use</t>
  </si>
  <si>
    <t>Workflow/feature stop</t>
  </si>
  <si>
    <t>STOP-011</t>
  </si>
  <si>
    <t>Unacceptable endpoint overhead</t>
  </si>
  <si>
    <t>Disable affected sensor/local AI</t>
  </si>
  <si>
    <t>Policy/feature switch</t>
  </si>
  <si>
    <t>Stage 12B Condition</t>
  </si>
  <si>
    <t>STOP-012</t>
  </si>
  <si>
    <t>Cannot rollback AI/package/feature</t>
  </si>
  <si>
    <t>Stop expansion and enter incident mode</t>
  </si>
  <si>
    <t>Deployment/registry global stop</t>
  </si>
  <si>
    <t>Stage 12B — Controlled Internal Pilot Protocol</t>
  </si>
  <si>
    <t>Pilot design for validating the complete platform and the requested Claude–Codex development workflow under explicit employee protections.</t>
  </si>
  <si>
    <t>Protocol area</t>
  </si>
  <si>
    <t>Non-negotiable control</t>
  </si>
  <si>
    <t>Validate technical reliability, employee rights, task evidence, AI qualification, coaching usefulness and operating cost.</t>
  </si>
  <si>
    <t>Executive Sponsor/Product/DPO</t>
  </si>
  <si>
    <t>No adverse employment use; no hidden surveillance.</t>
  </si>
  <si>
    <t>Isolated internal pilot tenant/environment with managed devices, signed policies, feature flags and stable packages.</t>
  </si>
  <si>
    <t>No production customer data or uncontrolled cross-tenant links.</t>
  </si>
  <si>
    <t>Participants</t>
  </si>
  <si>
    <t>Named internal engineering, QA, DevOps, support, managers, reviewers and governance participants.</t>
  </si>
  <si>
    <t>Selection is fair, documented and legally approved for each location.</t>
  </si>
  <si>
    <t>UK first; Lahore/Pakistan only after local legal/DPIA/consultation approval.</t>
  </si>
  <si>
    <t>DPO/Legal/HR</t>
  </si>
  <si>
    <t>No Lahore participation before approval.</t>
  </si>
  <si>
    <t>Proposed 8-week Stage 12B window after Stage 12A hardening gate.</t>
  </si>
  <si>
    <t>Expansion depends on phase gates, not calendar alone.</t>
  </si>
  <si>
    <t>Company-managed Windows/macOS only; no personal devices.</t>
  </si>
  <si>
    <t>MDM, identity, policy, update and support controls operational.</t>
  </si>
  <si>
    <t>Supported tools</t>
  </si>
  <si>
    <t>Approved IDEs, browsers, shells, Git/CI, Claude Code, Codex CLI and selected local runtimes.</t>
  </si>
  <si>
    <t>Desktop/Adapter/AI Platform</t>
  </si>
  <si>
    <t>Unsupported tools create coverage state, not negative finding.</t>
  </si>
  <si>
    <t>Task types</t>
  </si>
  <si>
    <t>Bounded software-development, QA and DevOps tasks with approved Task Execution Contracts.</t>
  </si>
  <si>
    <t>Task Product/Engineering</t>
  </si>
  <si>
    <t>No ambiguous or high-risk task without contract/reviewer.</t>
  </si>
  <si>
    <t>Observe-only/no-AI or deterministic period before AI/coaching intervention.</t>
  </si>
  <si>
    <t>Mandatory privacy/security controls remain active.</t>
  </si>
  <si>
    <t>Development workflow</t>
  </si>
  <si>
    <t>Fable 5 planning, Opus 4.8 coding and GPT-5.6 Sol independent Codex review on approved work packages.</t>
  </si>
  <si>
    <t>Human and CI merge gates remain final; two-cycle AI review cap.</t>
  </si>
  <si>
    <t>Short pilot-specific raw/derived retention with dispute/security/legal hold exceptions.</t>
  </si>
  <si>
    <t>Retention and deletion propagation tested before participant data.</t>
  </si>
  <si>
    <t>Participant protections</t>
  </si>
  <si>
    <t>Monitoring notice, evidence access, correction, dispute, human review, access history, pause/private and support.</t>
  </si>
  <si>
    <t>Rights operational with measured SLA.</t>
  </si>
  <si>
    <t>No-adverse-action boundary</t>
  </si>
  <si>
    <t>Pilot output is not sole or primary basis for dismissal, discipline, pay, promotion or probation.</t>
  </si>
  <si>
    <t>Manager/reviewer acknowledgement required.</t>
  </si>
  <si>
    <t>AI route transparency</t>
  </si>
  <si>
    <t>Participants can see material route/model/fallback and subscription/local/cloud status where applicable.</t>
  </si>
  <si>
    <t>No silent material route change.</t>
  </si>
  <si>
    <t>Withdrawal/support</t>
  </si>
  <si>
    <t>Participant can raise concern, request pause/restriction and access technical/privacy/HR support.</t>
  </si>
  <si>
    <t>HR/DPO/Support</t>
  </si>
  <si>
    <t>No retaliation and clear alternative contact.</t>
  </si>
  <si>
    <t>Observations and shadow/canary evaluation only; no uncontrolled self-modification.</t>
  </si>
  <si>
    <t>Active package changes require Stage 11 lifecycle.</t>
  </si>
  <si>
    <t>Governance cadence</t>
  </si>
  <si>
    <t>Daily dry-run review and weekly cross-functional pilot review.</t>
  </si>
  <si>
    <t>Pilot Lead</t>
  </si>
  <si>
    <t>Issues, decisions and negative results recorded.</t>
  </si>
  <si>
    <t>Final decision</t>
  </si>
  <si>
    <t>Use metrics, participant feedback, incidents, costs and residual risks for STOP/RESTRICT/MODIFY/LIMITED/PHASED decision.</t>
  </si>
  <si>
    <t>Executive Decision Board</t>
  </si>
  <si>
    <t>PROCEED unavailable with unresolved critical blocker.</t>
  </si>
  <si>
    <t>Stage 12B — Pilot Cohort and Task Matrix</t>
  </si>
  <si>
    <t>Staged cohort proposal. Counts are planning assumptions and may be narrowed by legal, capacity, accessibility or risk review.</t>
  </si>
  <si>
    <t>Participants / roles</t>
  </si>
  <si>
    <t>Proposed count</t>
  </si>
  <si>
    <t>Location</t>
  </si>
  <si>
    <t>Device / surface</t>
  </si>
  <si>
    <t>Task/data scope</t>
  </si>
  <si>
    <t>Features tested</t>
  </si>
  <si>
    <t>COH-001</t>
  </si>
  <si>
    <t>Phase 0 — Synthetic dry run</t>
  </si>
  <si>
    <t>Synthetic/test identities</t>
  </si>
  <si>
    <t>UK test environment</t>
  </si>
  <si>
    <t>Windows/macOS</t>
  </si>
  <si>
    <t>No real employee evidence</t>
  </si>
  <si>
    <t>Deterministic + central/standalone/broker failure tests</t>
  </si>
  <si>
    <t>Stage 12A passed</t>
  </si>
  <si>
    <t>COH-002</t>
  </si>
  <si>
    <t>Phase 1 — Engineering canary</t>
  </si>
  <si>
    <t>Named platform/security engineers</t>
  </si>
  <si>
    <t>Managed Windows/macOS</t>
  </si>
  <si>
    <t>Non-sensitive internal tasks</t>
  </si>
  <si>
    <t>Fable/Opus/Codex workflow; agent/AI route health</t>
  </si>
  <si>
    <t>No critical dry-run issue</t>
  </si>
  <si>
    <t>COH-003</t>
  </si>
  <si>
    <t>Phase 2 — Observe-only baseline</t>
  </si>
  <si>
    <t>Engineering/QA/DevOps volunteers or selected internal participants</t>
  </si>
  <si>
    <t>Managed devices</t>
  </si>
  <si>
    <t>Approved routine tasks</t>
  </si>
  <si>
    <t>Capture/evidence/employee timeline; no AI conclusions/coaching</t>
  </si>
  <si>
    <t>Stage 12A gate and notices</t>
  </si>
  <si>
    <t>COH-004</t>
  </si>
  <si>
    <t>Phase 3 — Employee evidence and correction</t>
  </si>
  <si>
    <t>Same/expanded approved cohort</t>
  </si>
  <si>
    <t>Task alignment/evidence access/correction/dispute</t>
  </si>
  <si>
    <t>Baseline metrics acceptable</t>
  </si>
  <si>
    <t>COH-005</t>
  </si>
  <si>
    <t>Phase 4 — Manager/reviewer summaries</t>
  </si>
  <si>
    <t>3 managers + 4 reviewers</t>
  </si>
  <si>
    <t>Web experience</t>
  </si>
  <si>
    <t>Pilot participant tasks</t>
  </si>
  <si>
    <t>Exception-led views, review and raw-access grants</t>
  </si>
  <si>
    <t>Employee-rights journeys passed</t>
  </si>
  <si>
    <t>COH-006</t>
  </si>
  <si>
    <t>Phase 5 — Controlled coaching</t>
  </si>
  <si>
    <t>Subset of approved participants</t>
  </si>
  <si>
    <t>Managed devices/web</t>
  </si>
  <si>
    <t>Low-risk development goals</t>
  </si>
  <si>
    <t>Observe/nudge/assist/teach with preferences and feedback</t>
  </si>
  <si>
    <t>Wrong-context/privacy thresholds acceptable</t>
  </si>
  <si>
    <t>COH-007</t>
  </si>
  <si>
    <t>Phase 6 — Lahore extension</t>
  </si>
  <si>
    <t>Approved Lahore engineering/QA cohort</t>
  </si>
  <si>
    <t>Lahore, Pakistan</t>
  </si>
  <si>
    <t>Same phased sequence with local legal/policy controls</t>
  </si>
  <si>
    <t>Pakistan legal/DPIA/consultation approval</t>
  </si>
  <si>
    <t>Blocked Pending Approval</t>
  </si>
  <si>
    <t>COH-008</t>
  </si>
  <si>
    <t>Phase 7 — Skill Forge shadow</t>
  </si>
  <si>
    <t>System/package owners</t>
  </si>
  <si>
    <t>Pilot environment</t>
  </si>
  <si>
    <t>Pilot observations</t>
  </si>
  <si>
    <t>Candidate clustering/evaluation without production activation</t>
  </si>
  <si>
    <t>Stage 11 controls operational</t>
  </si>
  <si>
    <t>Stage 12B — Pilot Metrics and Thresholds</t>
  </si>
  <si>
    <t>Proposed thresholds for technical, AI, employee-rights, accessibility, development-review, cost and operational outcomes. Values are hypotheses until approved.</t>
  </si>
  <si>
    <t>Warning</t>
  </si>
  <si>
    <t>Stop</t>
  </si>
  <si>
    <t>Actual</t>
  </si>
  <si>
    <t>Direction</t>
  </si>
  <si>
    <t>Confidence / caveat</t>
  </si>
  <si>
    <t>MET-001</t>
  </si>
  <si>
    <t>Capture/event completeness</t>
  </si>
  <si>
    <t>Observed required events / expected observable events</t>
  </si>
  <si>
    <t>Evidence/coverage</t>
  </si>
  <si>
    <t>Higher</t>
  </si>
  <si>
    <t>Coverage varies by tool; gaps explicit</t>
  </si>
  <si>
    <t>Data/Endpoint</t>
  </si>
  <si>
    <t>MET-002</t>
  </si>
  <si>
    <t>Secure-field critical leakage</t>
  </si>
  <si>
    <t>Known retained critical secrets</t>
  </si>
  <si>
    <t>Security test/incident</t>
  </si>
  <si>
    <t>Zero</t>
  </si>
  <si>
    <t>Any occurrence stops affected pilot</t>
  </si>
  <si>
    <t>MET-003</t>
  </si>
  <si>
    <t>Unauthorised raw access incidents</t>
  </si>
  <si>
    <t>Confirmed unauthorised views/exports</t>
  </si>
  <si>
    <t>Audit/incident</t>
  </si>
  <si>
    <t>Any occurrence is critical</t>
  </si>
  <si>
    <t>MET-004</t>
  </si>
  <si>
    <t>AI route policy violations</t>
  </si>
  <si>
    <t>Unqualified/silent-region/silent-fallback jobs</t>
  </si>
  <si>
    <t>AI route audit</t>
  </si>
  <si>
    <t>Any occurrence stops affected route</t>
  </si>
  <si>
    <t>MET-005</t>
  </si>
  <si>
    <t>Task-alignment macro F1</t>
  </si>
  <si>
    <t>Macro F1 across approved classes</t>
  </si>
  <si>
    <t>Labelled pilot review</t>
  </si>
  <si>
    <t>Confidence depends on sample/class balance</t>
  </si>
  <si>
    <t>MET-006</t>
  </si>
  <si>
    <t>Material negative precision</t>
  </si>
  <si>
    <t>Correct material negative findings / all material negative findings</t>
  </si>
  <si>
    <t>Reviewer labels</t>
  </si>
  <si>
    <t>High consequence metric</t>
  </si>
  <si>
    <t>MET-007</t>
  </si>
  <si>
    <t>False-idle rate</t>
  </si>
  <si>
    <t>False idle episodes / reviewed idle episodes</t>
  </si>
  <si>
    <t>Reviewer/employee correction</t>
  </si>
  <si>
    <t>Lower</t>
  </si>
  <si>
    <t>Reading/review/wait/gaps included</t>
  </si>
  <si>
    <t>MET-008</t>
  </si>
  <si>
    <t>Acceptance-criteria accuracy</t>
  </si>
  <si>
    <t>Correct criterion states / reviewed criterion states</t>
  </si>
  <si>
    <t>Task reviewer</t>
  </si>
  <si>
    <t>Deterministic gates measured separately</t>
  </si>
  <si>
    <t>MET-009</t>
  </si>
  <si>
    <t>Provenance attribution accuracy</t>
  </si>
  <si>
    <t>Correct/acceptable actor edges / reviewed edges</t>
  </si>
  <si>
    <t>UNKNOWN/MIXED valid</t>
  </si>
  <si>
    <t>MET-010</t>
  </si>
  <si>
    <t>Capability reviewer agreement</t>
  </si>
  <si>
    <t>Reviewer agreement on evidence/state recommendation</t>
  </si>
  <si>
    <t>Capability review</t>
  </si>
  <si>
    <t>Not a capability-level pass by itself</t>
  </si>
  <si>
    <t>MET-011</t>
  </si>
  <si>
    <t>Coaching usefulness</t>
  </si>
  <si>
    <t>Useful/very useful interventions / rated interventions</t>
  </si>
  <si>
    <t>Small samples reported</t>
  </si>
  <si>
    <t>Growth Coach/Product</t>
  </si>
  <si>
    <t>MET-012</t>
  </si>
  <si>
    <t>Coaching wrong-context rate</t>
  </si>
  <si>
    <t>Wrong-context interventions / delivered interventions</t>
  </si>
  <si>
    <t>Employee feedback/corrections</t>
  </si>
  <si>
    <t>Incorrect context invalidates repeated trigger</t>
  </si>
  <si>
    <t>MET-013</t>
  </si>
  <si>
    <t>Employee rights journey success</t>
  </si>
  <si>
    <t>Successful rights journeys / attempted rights journeys</t>
  </si>
  <si>
    <t>Journey tests/pilot</t>
  </si>
  <si>
    <t>Critical correction/access failures separately block</t>
  </si>
  <si>
    <t>MET-014</t>
  </si>
  <si>
    <t>Employee trust/comprehension</t>
  </si>
  <si>
    <t>Participants meeting approved survey/interview comprehension threshold</t>
  </si>
  <si>
    <t>Survey/interviews</t>
  </si>
  <si>
    <t>Qualitative findings remain visible</t>
  </si>
  <si>
    <t>HR/DPO/User Research</t>
  </si>
  <si>
    <t>MET-015</t>
  </si>
  <si>
    <t>Managers rating summaries actionable / respondents</t>
  </si>
  <si>
    <t>Manager survey</t>
  </si>
  <si>
    <t>No live surveillance requested as success metric</t>
  </si>
  <si>
    <t>MET-016</t>
  </si>
  <si>
    <t>Independent reviewer agreement / cases</t>
  </si>
  <si>
    <t>Disagreements adjudicated</t>
  </si>
  <si>
    <t>MET-017</t>
  </si>
  <si>
    <t>Development review blocker precision</t>
  </si>
  <si>
    <t>Valid blocker findings from Codex / blocker findings</t>
  </si>
  <si>
    <t>Human adjudication</t>
  </si>
  <si>
    <t>Fable/Opus cannot be sole judge</t>
  </si>
  <si>
    <t>Engineering QA/CISO</t>
  </si>
  <si>
    <t>MET-018</t>
  </si>
  <si>
    <t>Development review false-positive burden</t>
  </si>
  <si>
    <t>Rejected Codex findings / total findings</t>
  </si>
  <si>
    <t>Severity-weighted analysis required</t>
  </si>
  <si>
    <t>MET-019</t>
  </si>
  <si>
    <t>Critical journey accessibility success</t>
  </si>
  <si>
    <t>Passed critical WCAG journeys / critical journeys</t>
  </si>
  <si>
    <t>Accessibility testing</t>
  </si>
  <si>
    <t>Any participant-blocking defect may stop</t>
  </si>
  <si>
    <t>MET-020</t>
  </si>
  <si>
    <t>Endpoint CPU p95</t>
  </si>
  <si>
    <t>Agent+broker CPU percentage p95</t>
  </si>
  <si>
    <t>Endpoint telemetry</t>
  </si>
  <si>
    <t>Measure with/without local model separately</t>
  </si>
  <si>
    <t>MET-021</t>
  </si>
  <si>
    <t>Endpoint memory p95 MB</t>
  </si>
  <si>
    <t>Agent+broker memory p95</t>
  </si>
  <si>
    <t>Local model memory reported separately</t>
  </si>
  <si>
    <t>MET-022</t>
  </si>
  <si>
    <t>Input latency p95 ms</t>
  </si>
  <si>
    <t>Additional input latency</t>
  </si>
  <si>
    <t>Performance tests</t>
  </si>
  <si>
    <t>Perceptibility/user feedback considered</t>
  </si>
  <si>
    <t>MET-023</t>
  </si>
  <si>
    <t>Service availability</t>
  </si>
  <si>
    <t>Available minutes / scheduled minutes</t>
  </si>
  <si>
    <t>SRE telemetry</t>
  </si>
  <si>
    <t>Planned maintenance separated</t>
  </si>
  <si>
    <t>MET-024</t>
  </si>
  <si>
    <t>Support burden</t>
  </si>
  <si>
    <t>Support hours / pilot participant / month</t>
  </si>
  <si>
    <t>Support records</t>
  </si>
  <si>
    <t>Privacy/security incidents separate</t>
  </si>
  <si>
    <t>Support/Operations</t>
  </si>
  <si>
    <t>MET-025</t>
  </si>
  <si>
    <t>Monthly AI cost per pilot employee</t>
  </si>
  <si>
    <t>Qualified AI execution + review cost / pilot employees</t>
  </si>
  <si>
    <t>Budget</t>
  </si>
  <si>
    <t>Target set after contracted pricing; zero placeholders mean unset</t>
  </si>
  <si>
    <t>Stage 12B — Pilot Experiments</t>
  </si>
  <si>
    <t>Controlled comparisons for model effort, cross-model development review, routing, evidence quality, employee correction, coaching and Skill Forge.</t>
  </si>
  <si>
    <t>Experiment</t>
  </si>
  <si>
    <t>Question</t>
  </si>
  <si>
    <t>Design</t>
  </si>
  <si>
    <t>Protection / constraint</t>
  </si>
  <si>
    <t>EXP-001</t>
  </si>
  <si>
    <t>Observe-only baseline vs AI-assisted task summaries</t>
  </si>
  <si>
    <t>Does qualified AI improve usefulness without increasing false findings?</t>
  </si>
  <si>
    <t>Within-subject/time-period comparison</t>
  </si>
  <si>
    <t>Task/evidence summaries</t>
  </si>
  <si>
    <t>Do not withhold privacy/security or human review</t>
  </si>
  <si>
    <t>EXP-002</t>
  </si>
  <si>
    <t>Fable planning with Codex plan challenge</t>
  </si>
  <si>
    <t>Does independent review find material omissions with acceptable false-positive burden?</t>
  </si>
  <si>
    <t>Plan corpus + human adjudication</t>
  </si>
  <si>
    <t>Codex read-only; max two review cycles</t>
  </si>
  <si>
    <t>EXP-003</t>
  </si>
  <si>
    <t>Opus coding with Codex diff review</t>
  </si>
  <si>
    <t>Does cross-model review improve defect/security/test detection?</t>
  </si>
  <si>
    <t>Work-package/PR comparison</t>
  </si>
  <si>
    <t>Protected branch and human merge gate</t>
  </si>
  <si>
    <t>Engineering/CISO</t>
  </si>
  <si>
    <t>EXP-004</t>
  </si>
  <si>
    <t>Existing orchestrator vs standalone router</t>
  </si>
  <si>
    <t>Are contract, governance and quality outcomes equivalent?</t>
  </si>
  <si>
    <t>Same job/profile fixtures</t>
  </si>
  <si>
    <t>No production domain duplication</t>
  </si>
  <si>
    <t>EXP-005</t>
  </si>
  <si>
    <t>Endpoint local vs managed route</t>
  </si>
  <si>
    <t>Can approved local models meet quality/privacy/latency for selected low-risk tasks?</t>
  </si>
  <si>
    <t>Within-task qualification</t>
  </si>
  <si>
    <t>Local inference</t>
  </si>
  <si>
    <t>No silent cloud fallback</t>
  </si>
  <si>
    <t>AI Evaluation/Desktop</t>
  </si>
  <si>
    <t>EXP-006</t>
  </si>
  <si>
    <t>FAST vs STANDARD vs DEEP</t>
  </si>
  <si>
    <t>What is minimum sufficient effort by task?</t>
  </si>
  <si>
    <t>Task-profile evaluation</t>
  </si>
  <si>
    <t>Routing/cost</t>
  </si>
  <si>
    <t>Critical tasks excluded unless review policy met</t>
  </si>
  <si>
    <t>EXP-007</t>
  </si>
  <si>
    <t>Semantic adapter coverage</t>
  </si>
  <si>
    <t>How much do tool adapters improve evidence accuracy versus universal capture?</t>
  </si>
  <si>
    <t>Coverage-stratified analysis</t>
  </si>
  <si>
    <t>Stage 5/6</t>
  </si>
  <si>
    <t>Missing adapter not negative employee evidence</t>
  </si>
  <si>
    <t>EXP-008</t>
  </si>
  <si>
    <t>Employee correction impact</t>
  </si>
  <si>
    <t>How often do corrections change episode/task/capability findings?</t>
  </si>
  <si>
    <t>Before/after reviewed cases</t>
  </si>
  <si>
    <t>Governance/fairness</t>
  </si>
  <si>
    <t>No suppression of overturns</t>
  </si>
  <si>
    <t>DPO/AI Evaluation</t>
  </si>
  <si>
    <t>EXP-009</t>
  </si>
  <si>
    <t>Observe-only vs controlled coaching</t>
  </si>
  <si>
    <t>Does coaching improve verification/usefulness without excessive burden?</t>
  </si>
  <si>
    <t>Approved phased comparison</t>
  </si>
  <si>
    <t>No withholding mandatory safety advice</t>
  </si>
  <si>
    <t>EXP-010</t>
  </si>
  <si>
    <t>Skill Forge shadow/canary</t>
  </si>
  <si>
    <t>Can observations improve packages without confidential leakage or regression?</t>
  </si>
  <si>
    <t>Shadow + bounded canary</t>
  </si>
  <si>
    <t>No automatic broad activation</t>
  </si>
  <si>
    <t>Stage 12B — Participant Rights and Support</t>
  </si>
  <si>
    <t>Operational rights and support controls. Each right must be exercised during the pilot rather than treated as a policy-only statement.</t>
  </si>
  <si>
    <t>Right / support</t>
  </si>
  <si>
    <t>When</t>
  </si>
  <si>
    <t>Required experience</t>
  </si>
  <si>
    <t>RIGHT-001</t>
  </si>
  <si>
    <t>Monitoring notice</t>
  </si>
  <si>
    <t>Before participation and policy changes</t>
  </si>
  <si>
    <t>Current purpose, sensors, exclusions, AI routes and prohibited uses</t>
  </si>
  <si>
    <t>Acknowledgement/comprehension recorded</t>
  </si>
  <si>
    <t>RIGHT-002</t>
  </si>
  <si>
    <t>During work session</t>
  </si>
  <si>
    <t>Active session, sensors, policy, endpoint AI/CLI route and degraded state</t>
  </si>
  <si>
    <t>Persistent and accessible status</t>
  </si>
  <si>
    <t>RIGHT-003</t>
  </si>
  <si>
    <t>Own evidence access</t>
  </si>
  <si>
    <t>During and after tasks</t>
  </si>
  <si>
    <t>Timeline, artefacts, gaps, corrections and AI lineage</t>
  </si>
  <si>
    <t>Evidence/Product</t>
  </si>
  <si>
    <t>Material evidence accessible within SLA</t>
  </si>
  <si>
    <t>RIGHT-004</t>
  </si>
  <si>
    <t>When task/context/evidence is wrong</t>
  </si>
  <si>
    <t>Correct task, episode, blocker, provenance or factual data</t>
  </si>
  <si>
    <t>Versioned correction and material-use pause</t>
  </si>
  <si>
    <t>RIGHT-005</t>
  </si>
  <si>
    <t>Dispute and appeal</t>
  </si>
  <si>
    <t>Material finding/capability/readiness</t>
  </si>
  <si>
    <t>Challenge evidence, inference or review decision</t>
  </si>
  <si>
    <t>Qualified independent review and SLA</t>
  </si>
  <si>
    <t>RIGHT-006</t>
  </si>
  <si>
    <t>High-impact or low-confidence finding</t>
  </si>
  <si>
    <t>Evidence package, response, decision and rationale</t>
  </si>
  <si>
    <t>Governance/Domain</t>
  </si>
  <si>
    <t>Meaningful authority and competence</t>
  </si>
  <si>
    <t>RIGHT-007</t>
  </si>
  <si>
    <t>Raw-access history</t>
  </si>
  <si>
    <t>After request/view/export</t>
  </si>
  <si>
    <t>Who, purpose, scope, grant, view and export</t>
  </si>
  <si>
    <t>Audit/DPO</t>
  </si>
  <si>
    <t>Material access visible and auditable</t>
  </si>
  <si>
    <t>RIGHT-008</t>
  </si>
  <si>
    <t>Pause/private/exclusions</t>
  </si>
  <si>
    <t>Approved private/excluded context</t>
  </si>
  <si>
    <t>Pause or private state and application/domain/display exclusions</t>
  </si>
  <si>
    <t>Device Policy/DPO</t>
  </si>
  <si>
    <t>Immediate confirmation; no negative use</t>
  </si>
  <si>
    <t>RIGHT-009</t>
  </si>
  <si>
    <t>AI route/fallback notice</t>
  </si>
  <si>
    <t>Material local/cloud/provider/region change</t>
  </si>
  <si>
    <t>Requested/actual route, reason and options</t>
  </si>
  <si>
    <t>No processing before required approval</t>
  </si>
  <si>
    <t>RIGHT-010</t>
  </si>
  <si>
    <t>CLI subscription neutrality</t>
  </si>
  <si>
    <t>No disadvantage for missing quota/plan; company/manual route available</t>
  </si>
  <si>
    <t>HR/Legal/Engineering</t>
  </si>
  <si>
    <t>Policy and experience verified</t>
  </si>
  <si>
    <t>RIGHT-011</t>
  </si>
  <si>
    <t>Support contacts</t>
  </si>
  <si>
    <t>Any technical/privacy/HR/security concern</t>
  </si>
  <si>
    <t>Named contacts, SLA and alternative route</t>
  </si>
  <si>
    <t>Support/HR/DPO/CISO</t>
  </si>
  <si>
    <t>Accessible support and no retaliation</t>
  </si>
  <si>
    <t>RIGHT-012</t>
  </si>
  <si>
    <t>Export/deletion/restriction</t>
  </si>
  <si>
    <t>Applicable data rights/policy</t>
  </si>
  <si>
    <t>Request status, holds and propagation</t>
  </si>
  <si>
    <t>End-to-end workflow tested</t>
  </si>
  <si>
    <t>RIGHT-013</t>
  </si>
  <si>
    <t>Incident notification</t>
  </si>
  <si>
    <t>Material data/security/AI-route incident</t>
  </si>
  <si>
    <t>Affected participant</t>
  </si>
  <si>
    <t>What occurred, impact, action and support</t>
  </si>
  <si>
    <t>Incident Lead/DPO</t>
  </si>
  <si>
    <t>Policy/legal SLA met</t>
  </si>
  <si>
    <t>RIGHT-014</t>
  </si>
  <si>
    <t>Withdrawal/restriction request</t>
  </si>
  <si>
    <t>Pilot participation concern</t>
  </si>
  <si>
    <t>Request pause/withdrawal/restriction where applicable</t>
  </si>
  <si>
    <t>HR/DPO/Pilot Lead</t>
  </si>
  <si>
    <t>Clear decision and no retaliation</t>
  </si>
  <si>
    <t>Stage 12 — Issues and Decisions</t>
  </si>
  <si>
    <t>Known pre-execution issues and decision requirements. Negative or unresolved items must remain visible through the final executive decision.</t>
  </si>
  <si>
    <t>Issue / decision</t>
  </si>
  <si>
    <t>ISS-001</t>
  </si>
  <si>
    <t>Existing AI Orchestrator capability inventory incomplete</t>
  </si>
  <si>
    <t>Complete A-01 gap assessment before Stage 12A execution</t>
  </si>
  <si>
    <t>A-01 Gate</t>
  </si>
  <si>
    <t>First-pass repository inventory completed at commit 79a38ade; critical integration gaps documented.</t>
  </si>
  <si>
    <t>No longer unknown, but blocks Stage 12A until P0 remediation and runtime tests are complete.</t>
  </si>
  <si>
    <t>ISS-002</t>
  </si>
  <si>
    <t>Personal subscription/CLI ownership and reimbursement policy unresolved</t>
  </si>
  <si>
    <t>HR/Legal/Finance</t>
  </si>
  <si>
    <t>Approve policy before development pilot uses user subscriptions</t>
  </si>
  <si>
    <t>A-01/12A</t>
  </si>
  <si>
    <t>Blocks subscription CLI pilot</t>
  </si>
  <si>
    <t>ISS-003</t>
  </si>
  <si>
    <t>Exact Fable 5 entitlement/credits and Claude Code model route not validated</t>
  </si>
  <si>
    <t>Engineering AI</t>
  </si>
  <si>
    <t>Run session preflight and document current access</t>
  </si>
  <si>
    <t>May require enterprise/API fallback</t>
  </si>
  <si>
    <t>ISS-004</t>
  </si>
  <si>
    <t>Codex GPT-5.6 review wrapper not implemented</t>
  </si>
  <si>
    <t>Build read-only structured review wrapper with model/effort capture</t>
  </si>
  <si>
    <t>Blocks independent AI review profile</t>
  </si>
  <si>
    <t>ISS-005</t>
  </si>
  <si>
    <t>Initial task-profile thresholds not formally approved</t>
  </si>
  <si>
    <t>Approve qualification metrics and stop thresholds</t>
  </si>
  <si>
    <t>Blocks model qualification</t>
  </si>
  <si>
    <t>ISS-006</t>
  </si>
  <si>
    <t>UK and Lahore legal/pilot scope not final</t>
  </si>
  <si>
    <t>Legal/DPO/HR</t>
  </si>
  <si>
    <t>Complete jurisdiction review and cohort conditions</t>
  </si>
  <si>
    <t>12A/12B</t>
  </si>
  <si>
    <t>Lahore phase blocked</t>
  </si>
  <si>
    <t>ISS-007</t>
  </si>
  <si>
    <t>Pilot cost inputs not populated</t>
  </si>
  <si>
    <t>Load contracted pricing, usage and reviewer/support assumptions</t>
  </si>
  <si>
    <t>FinOps Lead</t>
  </si>
  <si>
    <t>Blocks budget decision</t>
  </si>
  <si>
    <t>ISS-008</t>
  </si>
  <si>
    <t>No actual implementation or test evidence exists yet</t>
  </si>
  <si>
    <t>Execute Stage 12A engineering/hardening backlog</t>
  </si>
  <si>
    <t>Programme/All Owners</t>
  </si>
  <si>
    <t>Current workbook is execution plan, not pass evidence</t>
  </si>
  <si>
    <t>ISS-009</t>
  </si>
  <si>
    <t>Every current AI task defaults to the central machine's `claude-cli` subscription.</t>
  </si>
  <si>
    <t>AI Platform/Trust</t>
  </si>
  <si>
    <t>Remove CLI global defaults and require explicit endpoint-interactive policy.</t>
  </si>
  <si>
    <t>Code evidence confirmed</t>
  </si>
  <si>
    <t>Blocks shared/background use and qualification.</t>
  </si>
  <si>
    <t>ISS-010</t>
  </si>
  <si>
    <t>AI execution stores raw input/output append-only in PostgreSQL.</t>
  </si>
  <si>
    <t>Migrate to classified evidence-object references with retention, correction, deletion and access controls.</t>
  </si>
  <si>
    <t>Blocks employee-evidence and pilot data.</t>
  </si>
  <si>
    <t>ISS-011</t>
  </si>
  <si>
    <t>Claude CLI adapter can block before timeout and does not drain stderr or constrain working directory.</t>
  </si>
  <si>
    <t>Endpoint Security/Reliability</t>
  </si>
  <si>
    <t>Fix process runner and extract endpoint broker.</t>
  </si>
  <si>
    <t>Desktop AI/CISO/SRE</t>
  </si>
  <si>
    <t>Static code defect confirmed</t>
  </si>
  <si>
    <t>Blocks development/endpoint CLI qualification.</t>
  </si>
  <si>
    <t>ISS-012</t>
  </si>
  <si>
    <t>Direct Anthropic calls remain outside ai-execution-service.</t>
  </si>
  <si>
    <t>Architecture/Credential Governance</t>
  </si>
  <si>
    <t>Complete monorepo provider cutover through humanos-ai-client.</t>
  </si>
  <si>
    <t>Enterprise Architect/Service Owners</t>
  </si>
  <si>
    <t>Project and PM-template code evidence</t>
  </si>
  <si>
    <t>Blocks A-01 single-door boundary.</t>
  </si>
  <si>
    <t>ISS-013</t>
  </si>
  <si>
    <t>Tenant key lookup outage silently falls back to platform key.</t>
  </si>
  <si>
    <t>Privacy/Billing/Identity</t>
  </si>
  <si>
    <t>Introduce provider-scoped explicit credential resolution and policy-safe failure.</t>
  </si>
  <si>
    <t>CISO/AI Platform/DPO</t>
  </si>
  <si>
    <t>Can change account/operator/data route without approval.</t>
  </si>
  <si>
    <t>Stage 12B — Pilot Results</t>
  </si>
  <si>
    <t>Executive result summary. All entries remain Not Executed until actual pilot evidence exists.</t>
  </si>
  <si>
    <t>Result area</t>
  </si>
  <si>
    <t>Result value</t>
  </si>
  <si>
    <t>Required evidence / narrative</t>
  </si>
  <si>
    <t>PRES-001</t>
  </si>
  <si>
    <t>Participant/device/task coverage</t>
  </si>
  <si>
    <t>Pilot cohort/task/device counts and coverage</t>
  </si>
  <si>
    <t>PRES-002</t>
  </si>
  <si>
    <t>Endpoint/capture performance</t>
  </si>
  <si>
    <t>CPU/memory/battery/input/disk/bandwidth and secure-field results</t>
  </si>
  <si>
    <t>PRES-003</t>
  </si>
  <si>
    <t>Data reliability and DR</t>
  </si>
  <si>
    <t>Ingestion/replay/gaps/retention/restore/RPO/RTO results</t>
  </si>
  <si>
    <t>PRES-004</t>
  </si>
  <si>
    <t>AI provider/model qualification</t>
  </si>
  <si>
    <t>Qualified task/effort cells, limitations and suspended routes</t>
  </si>
  <si>
    <t>PRES-005</t>
  </si>
  <si>
    <t>Fable plan quality, Opus implementation, Codex review precision and review burden</t>
  </si>
  <si>
    <t>PRES-006</t>
  </si>
  <si>
    <t>Task Assurance quality</t>
  </si>
  <si>
    <t>Alignment, false idle, criteria, blocker and provenance metrics</t>
  </si>
  <si>
    <t>PRES-007</t>
  </si>
  <si>
    <t>Capability and role-readiness quality</t>
  </si>
  <si>
    <t>Reviewer agreement, corrections, fairness and confidence</t>
  </si>
  <si>
    <t>PRES-008</t>
  </si>
  <si>
    <t>Coaching and learning</t>
  </si>
  <si>
    <t>Usefulness, wrong context, interruption and applied evidence</t>
  </si>
  <si>
    <t>Growth Coach/L&amp;D</t>
  </si>
  <si>
    <t>PRES-009</t>
  </si>
  <si>
    <t>Employee trust and rights</t>
  </si>
  <si>
    <t>Comprehension, access, correction, dispute and raw-access history</t>
  </si>
  <si>
    <t>PRES-010</t>
  </si>
  <si>
    <t>Manager/reviewer usefulness</t>
  </si>
  <si>
    <t>Exception-led value, review quality and burden</t>
  </si>
  <si>
    <t>PRES-011</t>
  </si>
  <si>
    <t>Accessibility and inclusion</t>
  </si>
  <si>
    <t>WCAG journeys, accommodations and alternate methods</t>
  </si>
  <si>
    <t>Accessibility/DPO</t>
  </si>
  <si>
    <t>PRES-012</t>
  </si>
  <si>
    <t>Security/privacy incidents</t>
  </si>
  <si>
    <t>Incidents, stop events, leakage and access violations</t>
  </si>
  <si>
    <t>PRES-013</t>
  </si>
  <si>
    <t>Cost and support capacity</t>
  </si>
  <si>
    <t>AI, infrastructure, review, support and qualification costs</t>
  </si>
  <si>
    <t>FinOps/Operations</t>
  </si>
  <si>
    <t>PRES-014</t>
  </si>
  <si>
    <t>Unresolved risks and limitations</t>
  </si>
  <si>
    <t>Critical/high residual risk and conditions</t>
  </si>
  <si>
    <t>Stage 12B — Rollout Options and Decision Matrix</t>
  </si>
  <si>
    <t>PROCEED and production options are unavailable until actual hardening and pilot evidence satisfies mandatory gates.</t>
  </si>
  <si>
    <t>Decision option</t>
  </si>
  <si>
    <t>When applicable</t>
  </si>
  <si>
    <t>Eligibility conditions</t>
  </si>
  <si>
    <t>Action</t>
  </si>
  <si>
    <t>Current availability</t>
  </si>
  <si>
    <t>DEC-001</t>
  </si>
  <si>
    <t>STOP</t>
  </si>
  <si>
    <t>Critical harm, legal/DPO objection, rights failure, security breach, unmanageable false findings or no viable remediation.</t>
  </si>
  <si>
    <t>No unresolved action except containment, correction and closeout.</t>
  </si>
  <si>
    <t>Exit pilot, preserve evidence, remediate prior effects and reassess programme.</t>
  </si>
  <si>
    <t>Available</t>
  </si>
  <si>
    <t>DEC-002</t>
  </si>
  <si>
    <t>RESEARCH / REBUILD</t>
  </si>
  <si>
    <t>Core architecture/evidence/model/rights assumptions fail but strategic value remains.</t>
  </si>
  <si>
    <t>Fundamental redesign and new gate required.</t>
  </si>
  <si>
    <t>Close current pilot, research and create new baseline.</t>
  </si>
  <si>
    <t>DEC-003</t>
  </si>
  <si>
    <t>RESTRICT</t>
  </si>
  <si>
    <t>Selected evidence/routes/roles/locations work while others remain unsafe or low value.</t>
  </si>
  <si>
    <t>Critical controls pass for restricted scope.</t>
  </si>
  <si>
    <t>Approve narrow scope and prohibit excluded uses.</t>
  </si>
  <si>
    <t>DEC-004</t>
  </si>
  <si>
    <t>MODIFY AND REPEAT PILOT</t>
  </si>
  <si>
    <t>No critical unresolved harm, but thresholds, usability, cost or evidence quality need remediation.</t>
  </si>
  <si>
    <t>Remediation and repeat protocol approved.</t>
  </si>
  <si>
    <t>Repeat Stage 12B with modified scope.</t>
  </si>
  <si>
    <t>DEC-005</t>
  </si>
  <si>
    <t>LIMITED PRODUCTION</t>
  </si>
  <si>
    <t>Critical gates pass and selected low-risk use cases meet targets with manageable residual risk.</t>
  </si>
  <si>
    <t>Named tenants/roles/routes/tasks and monitoring conditions.</t>
  </si>
  <si>
    <t>Release limited production with stop/rollback controls.</t>
  </si>
  <si>
    <t>Unavailable until results</t>
  </si>
  <si>
    <t>DEC-006</t>
  </si>
  <si>
    <t>PHASED PRODUCTION</t>
  </si>
  <si>
    <t>Multiple phases meet targets and operational/legal/support capacity is proven.</t>
  </si>
  <si>
    <t>All mandatory gates pass; no critical blocker/stop threshold.</t>
  </si>
  <si>
    <t>Expand by approved phase with review dates.</t>
  </si>
  <si>
    <t>DEC-007</t>
  </si>
  <si>
    <t>PROCEED</t>
  </si>
  <si>
    <t>Broad scope meets all mandatory technical, legal, privacy, fairness, accessibility, cost and trust conditions.</t>
  </si>
  <si>
    <t>No unresolved critical blocker; formal signatures and rollback/exit plan.</t>
  </si>
  <si>
    <t>Approve broader rollout under continuing governance.</t>
  </si>
  <si>
    <t>Stage 12 — Hardening, Qualification, Pilot and Decision Backlog</t>
  </si>
  <si>
    <t>Execution backlog for baseline v1.1, including the Fable–Opus–Codex engineering workflow and the final internal pilot.</t>
  </si>
  <si>
    <t>S12-BL-001</t>
  </si>
  <si>
    <t>Approve A-01 and Stage 12 scope</t>
  </si>
  <si>
    <t>Record owner decisions, baseline v1.1 and actual pilot scope.</t>
  </si>
  <si>
    <t>CTO/DPO/CISO/AI Platform/HR</t>
  </si>
  <si>
    <t>Approved Stage 12 charter</t>
  </si>
  <si>
    <t>Formal approvals and conditions recorded.</t>
  </si>
  <si>
    <t>Prevents execution against unapproved architecture.</t>
  </si>
  <si>
    <t>S12-BL-002</t>
  </si>
  <si>
    <t>Development AI</t>
  </si>
  <si>
    <t>Provision Claude Code and Codex development profile</t>
  </si>
  <si>
    <t>Validate Fable 5, Opus 4.8 and GPT-5.6 Sol routes, versions, subscriptions, wrappers and policies.</t>
  </si>
  <si>
    <t>IT/HR/Legal/CISO/QA</t>
  </si>
  <si>
    <t>Qualified development profile</t>
  </si>
  <si>
    <t>All three task cells and no-subscription fallback pass.</t>
  </si>
  <si>
    <t>No credential extraction or AI-only merge.</t>
  </si>
  <si>
    <t>S12-BL-003</t>
  </si>
  <si>
    <t>Build Codex read-only review wrapper</t>
  </si>
  <si>
    <t>Create structured diff/plan/security review command or MCP tool with max two-cycle control.</t>
  </si>
  <si>
    <t>DevSecOps/QA/CISO</t>
  </si>
  <si>
    <t>Review wrapper and schema</t>
  </si>
  <si>
    <t>No write permission; actual model/effort captured; injection tests pass.</t>
  </si>
  <si>
    <t>Independent review boundary.</t>
  </si>
  <si>
    <t>S12-BL-004</t>
  </si>
  <si>
    <t>Complete existing orchestrator gap assessment</t>
  </si>
  <si>
    <t>Map every A-01 capability to implemented/partial/missing evidence.</t>
  </si>
  <si>
    <t>Enterprise Architecture/Data/SRE/CISO</t>
  </si>
  <si>
    <t>First-pass repository capability/gap assessment completed; service-owner evidence, runtime verification and final estimates remain.</t>
  </si>
  <si>
    <t>Critical P0 gaps identified: central CLI defaults, thin contracts, credential fallback, raw persistence, missing qualification/routing.</t>
  </si>
  <si>
    <t>S12-BL-005</t>
  </si>
  <si>
    <t>Implement and test shared AI contracts</t>
  </si>
  <si>
    <t>AIJob, provider, model, task/effort, qualification, routing, fallback and errors.</t>
  </si>
  <si>
    <t>AI Platform/Work Intelligence/QA</t>
  </si>
  <si>
    <t>Contract package</t>
  </si>
  <si>
    <t>Central/standalone/broker fixtures pass.</t>
  </si>
  <si>
    <t>No provider fields leak into domain contract.</t>
  </si>
  <si>
    <t>S12-BL-006</t>
  </si>
  <si>
    <t>Implement provider-neutral AI Execution Port</t>
  </si>
  <si>
    <t>Integrate Task Assurance, Capability, Coaching and research with shared contracts and no-AI path.</t>
  </si>
  <si>
    <t>Domain Teams/QA</t>
  </si>
  <si>
    <t>AI client/domain integrations</t>
  </si>
  <si>
    <t>No provider SDK/key/CLI dependency.</t>
  </si>
  <si>
    <t>S12-BL-007</t>
  </si>
  <si>
    <t>Extend existing orchestrator</t>
  </si>
  <si>
    <t>Add exact registry, qualification, routing, fallback, endpoint delegation and lineage gaps.</t>
  </si>
  <si>
    <t>Data/SRE/FinOps/DPO</t>
  </si>
  <si>
    <t>S12-BL-004,S12-BL-005</t>
  </si>
  <si>
    <t>Integrated orchestrator</t>
  </si>
  <si>
    <t>A-01 central tests pass.</t>
  </si>
  <si>
    <t>Central credentials and policies.</t>
  </si>
  <si>
    <t>S12-BL-008</t>
  </si>
  <si>
    <t>Implement/defer standalone router</t>
  </si>
  <si>
    <t>Build thin compatible implementation if approved by architecture decision.</t>
  </si>
  <si>
    <t>Backend/SRE/CISO</t>
  </si>
  <si>
    <t>Standalone router or approved deferral</t>
  </si>
  <si>
    <t>Contract/qualification portability and no-domain-duplication evidence.</t>
  </si>
  <si>
    <t>Avoid duplicate platform.</t>
  </si>
  <si>
    <t>S12-BL-009</t>
  </si>
  <si>
    <t>Implement Endpoint AI Runtime Broker</t>
  </si>
  <si>
    <t>CLI/local runtime discovery, auth health, sandboxed invocation, resources, result normalisation and UX.</t>
  </si>
  <si>
    <t>Rust/Windows/macOS/CISO/Product</t>
  </si>
  <si>
    <t>Broker release candidate</t>
  </si>
  <si>
    <t>Broker validation suite passes.</t>
  </si>
  <si>
    <t>User credentials remain local.</t>
  </si>
  <si>
    <t>S12-BL-010</t>
  </si>
  <si>
    <t>Implement provider and CLI connectors</t>
  </si>
  <si>
    <t>Tier 1 native, compatible/self-hosted and approved Claude/Codex/Kimi/other CLI adapters.</t>
  </si>
  <si>
    <t>Desktop/QA/Legal/Security</t>
  </si>
  <si>
    <t>S12-BL-005,S12-BL-009</t>
  </si>
  <si>
    <t>Connector package</t>
  </si>
  <si>
    <t>Conformance, terms, region and error tests pass.</t>
  </si>
  <si>
    <t>No assumed protocol parity.</t>
  </si>
  <si>
    <t>S12-BL-011</t>
  </si>
  <si>
    <t>Implement exact model deployment registry</t>
  </si>
  <si>
    <t>Store snapshots/digests/runtime/CLI/quantisation/region/terms/price/qualification.</t>
  </si>
  <si>
    <t>DPO/Legal/FinOps/Cloud</t>
  </si>
  <si>
    <t>No alias/family-only ACTIVE record.</t>
  </si>
  <si>
    <t>Reproducibility/residency.</t>
  </si>
  <si>
    <t>S12-BL-012</t>
  </si>
  <si>
    <t>Build model qualification datasets and platform</t>
  </si>
  <si>
    <t>Implement HumanOS-specific task, fairness, privacy, adversarial, cost and reliability suites.</t>
  </si>
  <si>
    <t>Domain/DPO/CISO/QA/Data</t>
  </si>
  <si>
    <t>Qualification platform</t>
  </si>
  <si>
    <t>Datasets classified, versioned and reproducible.</t>
  </si>
  <si>
    <t>No public-benchmark-only approval.</t>
  </si>
  <si>
    <t>S12-BL-013</t>
  </si>
  <si>
    <t>Qualify development models</t>
  </si>
  <si>
    <t>Run Fable planning, Opus coding and GPT-5.6 Codex review qualification.</t>
  </si>
  <si>
    <t>Architecture/QA/CISO</t>
  </si>
  <si>
    <t>S12-BL-002,S12-BL-003,S12-BL-012</t>
  </si>
  <si>
    <t>Signed development qualification profiles</t>
  </si>
  <si>
    <t>Required task cells qualified or alternate profile approved.</t>
  </si>
  <si>
    <t>Human/CI authority retained.</t>
  </si>
  <si>
    <t>S12-BL-014</t>
  </si>
  <si>
    <t>Qualify production model routes</t>
  </si>
  <si>
    <t>Run initial Work Intelligence task × effort cells across contracted/self-hosted/local candidates.</t>
  </si>
  <si>
    <t>Domain/Provider/FinOps</t>
  </si>
  <si>
    <t>S12-BL-010:S12-BL-012</t>
  </si>
  <si>
    <t>Signed model qualification profiles</t>
  </si>
  <si>
    <t>Only passing cells progress to shadow/canary.</t>
  </si>
  <si>
    <t>Exact configuration qualified.</t>
  </si>
  <si>
    <t>S12-BL-015</t>
  </si>
  <si>
    <t>Implement and validate model routing/fallback</t>
  </si>
  <si>
    <t>Hard eligibility, minimum-sufficient selection, canonical errors and no-silent-fallback.</t>
  </si>
  <si>
    <t>DPO/FinOps/SRE/Product</t>
  </si>
  <si>
    <t>S12-BL-011:S12-BL-014</t>
  </si>
  <si>
    <t>Routing/fallback engine</t>
  </si>
  <si>
    <t>Failure and region/privacy tests pass.</t>
  </si>
  <si>
    <t>No cost-based policy weakening.</t>
  </si>
  <si>
    <t>S12-BL-016</t>
  </si>
  <si>
    <t>Implement AI inference lineage</t>
  </si>
  <si>
    <t>Persist actual model/route/profile/fallback/region/cost/review in evidence and domain state.</t>
  </si>
  <si>
    <t>S12-BL-006,S12-BL-015</t>
  </si>
  <si>
    <t>100% material AI records have lineage.</t>
  </si>
  <si>
    <t>No raw content in OTel.</t>
  </si>
  <si>
    <t>S12-BL-017</t>
  </si>
  <si>
    <t>Implement AI route/error/fallback experiences</t>
  </si>
  <si>
    <t>Employee/reviewer route health, sign-in/quota, approval and no-AI continuation.</t>
  </si>
  <si>
    <t>S12-BL-009,S12-BL-015,S12-BL-016</t>
  </si>
  <si>
    <t>AI route UX</t>
  </si>
  <si>
    <t>Accessible and no personal subscription performance exposure.</t>
  </si>
  <si>
    <t>Transparency and rights.</t>
  </si>
  <si>
    <t>S12-BL-018</t>
  </si>
  <si>
    <t>Complete penetration and red-team programme</t>
  </si>
  <si>
    <t>Endpoint, cloud, data, agents, AI, supply chain and development workflow.</t>
  </si>
  <si>
    <t>All Engineering Owners</t>
  </si>
  <si>
    <t>S12-BL-007:S12-BL-017</t>
  </si>
  <si>
    <t>Pen test/remediation report</t>
  </si>
  <si>
    <t>No unresolved critical finding.</t>
  </si>
  <si>
    <t>Pilot blocker.</t>
  </si>
  <si>
    <t>S12-BL-019</t>
  </si>
  <si>
    <t>Close DPIA, legal and worker consultation</t>
  </si>
  <si>
    <t>Actual pilot data/routes, UK/Lahore law, provider terms and subscription policy.</t>
  </si>
  <si>
    <t>Product/AI Platform/Employee Reps</t>
  </si>
  <si>
    <t>S12-BL-001,S12-BL-010,S12-BL-017</t>
  </si>
  <si>
    <t>Approved legal/privacy pack</t>
  </si>
  <si>
    <t>No unresolved DPO/legal objection.</t>
  </si>
  <si>
    <t>S12-BL-020</t>
  </si>
  <si>
    <t>Run performance/compatibility programme</t>
  </si>
  <si>
    <t>Windows/macOS, sensors, broker, CLIs, local models, assistive technologies and stability.</t>
  </si>
  <si>
    <t>Desktop/Performance Lead</t>
  </si>
  <si>
    <t>IT/QA/Accessibility/SRE</t>
  </si>
  <si>
    <t>S12-BL-009,S12-BL-010</t>
  </si>
  <si>
    <t>Endpoint validation report</t>
  </si>
  <si>
    <t>All critical budgets and journey tests pass.</t>
  </si>
  <si>
    <t>No employee workstation harm.</t>
  </si>
  <si>
    <t>S12-BL-021</t>
  </si>
  <si>
    <t>Run reliability and disaster-recovery programme</t>
  </si>
  <si>
    <t>Ingestion, replay, gaps, retention, restore, outages, region and RPO/RTO.</t>
  </si>
  <si>
    <t>SRE/Data Lead</t>
  </si>
  <si>
    <t>Cloud/CISO/DPO</t>
  </si>
  <si>
    <t>Reliability/DR report</t>
  </si>
  <si>
    <t>No silent loss/false completeness; RPO/RTO met.</t>
  </si>
  <si>
    <t>S12-BL-022</t>
  </si>
  <si>
    <t>AI/Fairness</t>
  </si>
  <si>
    <t>Run AI, fairness and accessibility evaluation</t>
  </si>
  <si>
    <t>Models, evaluators, corrections, accommodations, WCAG and routes.</t>
  </si>
  <si>
    <t>AI Evaluation/Accessibility Lead</t>
  </si>
  <si>
    <t>Domain/HR/DPO/Product</t>
  </si>
  <si>
    <t>S12-BL-012:S12-BL-017</t>
  </si>
  <si>
    <t>AI/fairness/accessibility report</t>
  </si>
  <si>
    <t>Stop thresholds not breached.</t>
  </si>
  <si>
    <t>High-impact fairness.</t>
  </si>
  <si>
    <t>S12-BL-023</t>
  </si>
  <si>
    <t>Complete support and stop-control readiness</t>
  </si>
  <si>
    <t>On-call, runbooks, manager/reviewer training, kill switches, vendor escalation and cost.</t>
  </si>
  <si>
    <t>Operations/SRE Lead</t>
  </si>
  <si>
    <t>DPO/HR/CISO/FinOps</t>
  </si>
  <si>
    <t>S12-BL-018:S12-BL-022</t>
  </si>
  <si>
    <t>Operational-readiness report</t>
  </si>
  <si>
    <t>All critical stop controls tested.</t>
  </si>
  <si>
    <t>No unsupported pilot.</t>
  </si>
  <si>
    <t>S12-BL-024</t>
  </si>
  <si>
    <t>Run Stage 12A hardening gate</t>
  </si>
  <si>
    <t>Review evidence, residual risk and pilot conditions.</t>
  </si>
  <si>
    <t>All Gate Authorities</t>
  </si>
  <si>
    <t>S12-BL-001:S12-BL-023</t>
  </si>
  <si>
    <t>Stage 12A decision</t>
  </si>
  <si>
    <t>No critical blocker remains for approved pilot scope.</t>
  </si>
  <si>
    <t>Formal decision.</t>
  </si>
  <si>
    <t>S12-BL-025</t>
  </si>
  <si>
    <t>Provision isolated pilot and participant protections</t>
  </si>
  <si>
    <t>Tenant, managed devices, notices, accounts, support and metrics.</t>
  </si>
  <si>
    <t>SRE/HR/DPO/Desktop/Product</t>
  </si>
  <si>
    <t>Pilot-ready environment</t>
  </si>
  <si>
    <t>Rights and stop routes operational.</t>
  </si>
  <si>
    <t>No real participant before readiness.</t>
  </si>
  <si>
    <t>S12-BL-026</t>
  </si>
  <si>
    <t>Execute synthetic dry run and engineering canary</t>
  </si>
  <si>
    <t>All critical technical and Fable–Opus–Codex scenarios.</t>
  </si>
  <si>
    <t>Pilot/QA Lead</t>
  </si>
  <si>
    <t>Engineering/AI Platform/CISO</t>
  </si>
  <si>
    <t>Dry-run/canary report</t>
  </si>
  <si>
    <t>No stop condition and remediation accepted.</t>
  </si>
  <si>
    <t>Controlled exposure.</t>
  </si>
  <si>
    <t>S12-BL-027</t>
  </si>
  <si>
    <t>Execute observe-only baseline</t>
  </si>
  <si>
    <t>Capture/evidence/employee experience without AI conclusions/coaching.</t>
  </si>
  <si>
    <t>Pilot Product Lead</t>
  </si>
  <si>
    <t>Data/Desktop/DPO/User Research</t>
  </si>
  <si>
    <t>Baseline dataset/report</t>
  </si>
  <si>
    <t>Completeness, overhead, trust and rights thresholds.</t>
  </si>
  <si>
    <t>Baseline before interventions.</t>
  </si>
  <si>
    <t>S12-BL-028</t>
  </si>
  <si>
    <t>Execute employee evidence/correction and reviewer phases</t>
  </si>
  <si>
    <t>Task assurance, disputes, raw access and manager exceptions.</t>
  </si>
  <si>
    <t>Task/Workflow/HR/DPO</t>
  </si>
  <si>
    <t>Rights/review pilot report</t>
  </si>
  <si>
    <t>No material rights failure or stop threshold.</t>
  </si>
  <si>
    <t>No adverse employment use.</t>
  </si>
  <si>
    <t>S12-BL-029</t>
  </si>
  <si>
    <t>Execute controlled coaching/learning phase</t>
  </si>
  <si>
    <t>Private interventions, preferences, practice and applied evidence.</t>
  </si>
  <si>
    <t>Growth Coach/L&amp;D Lead</t>
  </si>
  <si>
    <t>Product/DPO/AI Evaluation</t>
  </si>
  <si>
    <t>Coaching/learning pilot report</t>
  </si>
  <si>
    <t>Usefulness/wrong-context/privacy thresholds.</t>
  </si>
  <si>
    <t>Private-first.</t>
  </si>
  <si>
    <t>S12-BL-030</t>
  </si>
  <si>
    <t>Execute Skill Forge shadow/canary</t>
  </si>
  <si>
    <t>Observation, proposal, eval, approval, bounded exposure and rollback.</t>
  </si>
  <si>
    <t>Skill Forge/CISO/DPO/SRE</t>
  </si>
  <si>
    <t>S12-BL-026:S12-BL-029</t>
  </si>
  <si>
    <t>Skill Forge pilot report</t>
  </si>
  <si>
    <t>No confidential leakage/regression and rollback works.</t>
  </si>
  <si>
    <t>No broad self-modification.</t>
  </si>
  <si>
    <t>S12-BL-031</t>
  </si>
  <si>
    <t>Run Lahore phase if approved</t>
  </si>
  <si>
    <t>Repeat approved sequence under local controls.</t>
  </si>
  <si>
    <t>Pakistan Pilot Lead</t>
  </si>
  <si>
    <t>Legal/DPO/HR/SRE</t>
  </si>
  <si>
    <t>S12-BL-019,S12-BL-024:S12-BL-030</t>
  </si>
  <si>
    <t>Lahore pilot report</t>
  </si>
  <si>
    <t>Local approval and same protections/thresholds.</t>
  </si>
  <si>
    <t>Currently blocked pending law/consultation.</t>
  </si>
  <si>
    <t>S12-BL-032</t>
  </si>
  <si>
    <t>Analysis</t>
  </si>
  <si>
    <t>Complete pilot analysis and cost/capacity</t>
  </si>
  <si>
    <t>Technical, AI, employee, manager, fairness, incidents and costs.</t>
  </si>
  <si>
    <t>Pilot Analytics Lead</t>
  </si>
  <si>
    <t>All Workstream Owners</t>
  </si>
  <si>
    <t>S12-BL-026:S12-BL-031</t>
  </si>
  <si>
    <t>Final pilot report</t>
  </si>
  <si>
    <t>Negative/inconclusive results and confidence visible.</t>
  </si>
  <si>
    <t>No selective reporting.</t>
  </si>
  <si>
    <t>S12-BL-033</t>
  </si>
  <si>
    <t>Run Stage 12B rollout gate</t>
  </si>
  <si>
    <t>Select STOP/REBUILD/RESTRICT/MODIFY/LIMITED/PHASED/PROCEED.</t>
  </si>
  <si>
    <t>CTO/DPO/CISO/HR/Product/AI Governance</t>
  </si>
  <si>
    <t>Signed rollout decision</t>
  </si>
  <si>
    <t>PROCEED unavailable with critical blocker.</t>
  </si>
  <si>
    <t>Formal human decision.</t>
  </si>
  <si>
    <t>S12-BL-034</t>
  </si>
  <si>
    <t>Closeout</t>
  </si>
  <si>
    <t>Publish final programme closeout</t>
  </si>
  <si>
    <t>Decision, conditions, residual risks, roadmap, budget and exit/rollback plan.</t>
  </si>
  <si>
    <t>All Decision Authorities</t>
  </si>
  <si>
    <t>Final closeout pack</t>
  </si>
  <si>
    <t>Workbook/source/formula/decision checks pass.</t>
  </si>
  <si>
    <t>No unsupported claim of completion.</t>
  </si>
  <si>
    <t>S12-BL-035</t>
  </si>
  <si>
    <t>Assurance</t>
  </si>
  <si>
    <t>Complete initial repository assessment</t>
  </si>
  <si>
    <t>Inspect the current HumanOS backend AI execution, client, runtime integration, provider adapters, credentials, persistence and development-tooling seams against A-01.</t>
  </si>
  <si>
    <t>Enterprise Architecture / AI Assurance</t>
  </si>
  <si>
    <t>AI Platform/Data/Desktop/CISO/DPO/Engineering</t>
  </si>
  <si>
    <t>Repository evidence register, audit, readiness and remediation sequence</t>
  </si>
  <si>
    <t>Code-pinned evidence and ordered P0/P1 remediation are present with no fabricated execution passes.</t>
  </si>
  <si>
    <t>Identifies privacy/security blockers before live qualification or pilot.</t>
  </si>
  <si>
    <t>Stage 12 — Residual Risk Register</t>
  </si>
  <si>
    <t>Final-stage development, model, security, privacy, legal, pilot, trust and operational risks.</t>
  </si>
  <si>
    <t>S12-R-001</t>
  </si>
  <si>
    <t>Stage 12 is treated as document completion rather than engineering/pilot execution.</t>
  </si>
  <si>
    <t>All gates require implemented/tested evidence and actual results.</t>
  </si>
  <si>
    <t>S12-R-002</t>
  </si>
  <si>
    <t>Fable 5/Opus 4.8/GPT-5.6 access, entitlement or aliases change during development.</t>
  </si>
  <si>
    <t>Development AI/Drift</t>
  </si>
  <si>
    <t>Session preflight, actual model capture, fallback and requalification.</t>
  </si>
  <si>
    <t>S12-R-003</t>
  </si>
  <si>
    <t>Claude Code calls Codex through unsafe arbitrary shell permissions.</t>
  </si>
  <si>
    <t>Development Security</t>
  </si>
  <si>
    <t>Allowlisted read-only wrapper/MCP tool and injection tests.</t>
  </si>
  <si>
    <t>S12-R-004</t>
  </si>
  <si>
    <t>AI review loop creates endless rework, cost or model consensus without human judgment.</t>
  </si>
  <si>
    <t>Development Governance</t>
  </si>
  <si>
    <t>Maximum two AI review cycles and human adjudication.</t>
  </si>
  <si>
    <t>S12-R-005</t>
  </si>
  <si>
    <t>Personal subscription usage becomes hidden company infrastructure or employee disadvantage.</t>
  </si>
  <si>
    <t>HR/Legal/Trust</t>
  </si>
  <si>
    <t>Subscription policy, visible use and company/manual fallback.</t>
  </si>
  <si>
    <t>S12-R-006</t>
  </si>
  <si>
    <t>Existing orchestrator gaps are discovered late.</t>
  </si>
  <si>
    <t>Architecture/Delivery</t>
  </si>
  <si>
    <t>Early factual gap assessment and staged integration.</t>
  </si>
  <si>
    <t>S12-R-007</t>
  </si>
  <si>
    <t>Standalone router duplicates or diverges from central platform.</t>
  </si>
  <si>
    <t>Thin scope, shared contracts and portability tests.</t>
  </si>
  <si>
    <t>S12-R-008</t>
  </si>
  <si>
    <t>Model qualification is incomplete, biased or stale.</t>
  </si>
  <si>
    <t>AI Evaluation/Fairness</t>
  </si>
  <si>
    <t>Task-specific holdouts, graders, reviewers, expiry and drift tests.</t>
  </si>
  <si>
    <t>S12-R-009</t>
  </si>
  <si>
    <t>Public/vendor benchmark is substituted for HumanOS qualification.</t>
  </si>
  <si>
    <t>Qualification gate requires HumanOS datasets and actual config.</t>
  </si>
  <si>
    <t>S12-R-010</t>
  </si>
  <si>
    <t>Silent fallback changes provider, local/cloud or region.</t>
  </si>
  <si>
    <t>Pre-transmission checks, notice/approval and route audit.</t>
  </si>
  <si>
    <t>S12-R-011</t>
  </si>
  <si>
    <t>AI route or unavailability creates employee negative inference.</t>
  </si>
  <si>
    <t>Canonical errors, gaps and no-AI/manual path.</t>
  </si>
  <si>
    <t>HR/Product/AI Governance</t>
  </si>
  <si>
    <t>S12-R-012</t>
  </si>
  <si>
    <t>Endpoint broker affects performance or exposes local services.</t>
  </si>
  <si>
    <t>Endpoint/Security</t>
  </si>
  <si>
    <t>Resource budgets, loopback/IPC, sandbox and performance tests.</t>
  </si>
  <si>
    <t>S12-R-013</t>
  </si>
  <si>
    <t>Raw evidence or private coaching leaks through AI/model context, logs or caches.</t>
  </si>
  <si>
    <t>Reference-based context, Model Gateway and OTel allowlists.</t>
  </si>
  <si>
    <t>DPO/CISO/SRE</t>
  </si>
  <si>
    <t>S12-R-014</t>
  </si>
  <si>
    <t>Provider terms, retention, region or training use changes.</t>
  </si>
  <si>
    <t>Source/terms monitoring and immediate route restriction.</t>
  </si>
  <si>
    <t>S12-R-015</t>
  </si>
  <si>
    <t>Security, rights or accessibility defects are accepted to maintain schedule.</t>
  </si>
  <si>
    <t>Independent gate authorities and stop conditions.</t>
  </si>
  <si>
    <t>S12-R-016</t>
  </si>
  <si>
    <t>Pilot participants feel coerced or distrust no-adverse-action promise.</t>
  </si>
  <si>
    <t>HR/Trust</t>
  </si>
  <si>
    <t>Consultation, participant terms, independent contacts and trust research.</t>
  </si>
  <si>
    <t>HR/DPO/Employee Reps</t>
  </si>
  <si>
    <t>S12-R-017</t>
  </si>
  <si>
    <t>Manager console use drifts toward live surveillance or productivity ranking.</t>
  </si>
  <si>
    <t>Product/Misuse</t>
  </si>
  <si>
    <t>Exception-led UX, metric deny-list, training and audits.</t>
  </si>
  <si>
    <t>S12-R-018</t>
  </si>
  <si>
    <t>Lahore pilot begins before local legal and consultation approval.</t>
  </si>
  <si>
    <t>Legal/Jurisdiction</t>
  </si>
  <si>
    <t>Hard phase gate and blocked cohort status.</t>
  </si>
  <si>
    <t>S12-R-019</t>
  </si>
  <si>
    <t>Insufficient pilot sample creates false confidence.</t>
  </si>
  <si>
    <t>Confidence/sample caveats, minimum cases and inconclusive outcome.</t>
  </si>
  <si>
    <t>AI Evaluation/Pilot Analytics</t>
  </si>
  <si>
    <t>S12-R-020</t>
  </si>
  <si>
    <t>Cost/support/qualification maintenance is commercially unsustainable.</t>
  </si>
  <si>
    <t>Scenario model, budget thresholds and restricted rollout options.</t>
  </si>
  <si>
    <t>S12-R-021</t>
  </si>
  <si>
    <t>Rollback stops future model use but prior findings remain uncorrected.</t>
  </si>
  <si>
    <t>Remediation/Employment</t>
  </si>
  <si>
    <t>Affected-output lineage and correction workflow.</t>
  </si>
  <si>
    <t>S12-R-022</t>
  </si>
  <si>
    <t>Negative pilot evidence is suppressed in the executive decision.</t>
  </si>
  <si>
    <t>Independent DPO/security/HR review and mandatory unresolved-risk section.</t>
  </si>
  <si>
    <t>Executive Sponsor/Programme</t>
  </si>
  <si>
    <t>Stage 12 — Architecture and Programme Decisions</t>
  </si>
  <si>
    <t>Final decisions for the Claude–Opus–Codex workflow, human authority, pilot phasing and evidence-based rollout.</t>
  </si>
  <si>
    <t>S12-ADR-001</t>
  </si>
  <si>
    <t>Development lead model profile</t>
  </si>
  <si>
    <t>Nessovo selected Fable 5 for planning/orchestration.</t>
  </si>
  <si>
    <t>Use Claude Code Fable 5 for architecture/decomposition/integration, subject to exact-route qualification.</t>
  </si>
  <si>
    <t>Use one model for all coding; use Fable for every routine edit.</t>
  </si>
  <si>
    <t>Strong planning and cross-service judgment.</t>
  </si>
  <si>
    <t>Availability/credit and cost variability.</t>
  </si>
  <si>
    <t>Qualification and session preflight.</t>
  </si>
  <si>
    <t>CTO/Engineering AI</t>
  </si>
  <si>
    <t>Anthropic Fable 5</t>
  </si>
  <si>
    <t>S12-ADR-002</t>
  </si>
  <si>
    <t>Primary coding model profile</t>
  </si>
  <si>
    <t>Nessovo selected Opus 4.8 for coding.</t>
  </si>
  <si>
    <t>Use Claude Code Opus 4.8 for bounded implementation with required tests.</t>
  </si>
  <si>
    <t>Fable writes all code; Codex writes code.</t>
  </si>
  <si>
    <t>Clear separation between planning and execution.</t>
  </si>
  <si>
    <t>Could be slower/costlier than routine model.</t>
  </si>
  <si>
    <t>Coding corpus qualification.</t>
  </si>
  <si>
    <t>Anthropic Opus 4.8</t>
  </si>
  <si>
    <t>S12-ADR-003</t>
  </si>
  <si>
    <t>Independent reviewer profile</t>
  </si>
  <si>
    <t>Nessovo selected GPT-5.6 in Codex for review.</t>
  </si>
  <si>
    <t>Use GPT-5.6 Sol max in read-only Codex wrapper for plan/diff/security review.</t>
  </si>
  <si>
    <t>Same Claude model reviews own code; unrestricted Codex edits.</t>
  </si>
  <si>
    <t>Independent model family and strong coding review.</t>
  </si>
  <si>
    <t>False positives and cost.</t>
  </si>
  <si>
    <t>Review precision/read-only tests.</t>
  </si>
  <si>
    <t>QA/CISO/Engineering</t>
  </si>
  <si>
    <t>OpenAI GPT-5.6</t>
  </si>
  <si>
    <t>S12-ADR-004</t>
  </si>
  <si>
    <t>Human and CI final authority</t>
  </si>
  <si>
    <t>AI models can share failure modes and cannot own protected-branch decisions.</t>
  </si>
  <si>
    <t>Mandatory deterministic CI and named human merge/release authority.</t>
  </si>
  <si>
    <t>AI consensus merge.</t>
  </si>
  <si>
    <t>Accountability and reproducibility.</t>
  </si>
  <si>
    <t>Human review time.</t>
  </si>
  <si>
    <t>Protected-branch test.</t>
  </si>
  <si>
    <t>CTO/Engineering</t>
  </si>
  <si>
    <t>S12-ADR-005</t>
  </si>
  <si>
    <t>Maximum two AI review cycles</t>
  </si>
  <si>
    <t>Cross-model debate can become endless and costly.</t>
  </si>
  <si>
    <t>After two review/fix cycles, unresolved issues go to human adjudication.</t>
  </si>
  <si>
    <t>Unlimited loops; one review only.</t>
  </si>
  <si>
    <t>Cost and decision control.</t>
  </si>
  <si>
    <t>Potential unresolved complexity.</t>
  </si>
  <si>
    <t>Workflow metrics.</t>
  </si>
  <si>
    <t>Development protocol</t>
  </si>
  <si>
    <t>S12-ADR-006</t>
  </si>
  <si>
    <t>Stage 12 results cannot be fabricated</t>
  </si>
  <si>
    <t>No implementation environment or pilot evidence exists at planning time.</t>
  </si>
  <si>
    <t>Workbook marks actual-result fields Not Executed until evidence is produced.</t>
  </si>
  <si>
    <t>Assume specification equals pass.</t>
  </si>
  <si>
    <t>Honest gate and audit.</t>
  </si>
  <si>
    <t>Final decision remains pending.</t>
  </si>
  <si>
    <t>Result/evidence audit.</t>
  </si>
  <si>
    <t>Trustworthiness</t>
  </si>
  <si>
    <t>S12-ADR-007</t>
  </si>
  <si>
    <t>UK-first pilot</t>
  </si>
  <si>
    <t>Lahore requires separate local legal/privacy/consultation approval.</t>
  </si>
  <si>
    <t>Run UK phases first; Lahore phase remains blocked until approved.</t>
  </si>
  <si>
    <t>Global simultaneous pilot.</t>
  </si>
  <si>
    <t>Reduces jurisdictional risk.</t>
  </si>
  <si>
    <t>Slower global evidence.</t>
  </si>
  <si>
    <t>Legal gate.</t>
  </si>
  <si>
    <t>Pilot protocol</t>
  </si>
  <si>
    <t>S12-ADR-008</t>
  </si>
  <si>
    <t>Observe-only baseline before interventions</t>
  </si>
  <si>
    <t>Need baseline for capture, trust and false-positive measurement.</t>
  </si>
  <si>
    <t>Begin with deterministic/observe-only phase before AI findings/coaching.</t>
  </si>
  <si>
    <t>Start full AI/coaching immediately.</t>
  </si>
  <si>
    <t>Better causal and trust evidence.</t>
  </si>
  <si>
    <t>Longer pilot.</t>
  </si>
  <si>
    <t>Pilot experiment design.</t>
  </si>
  <si>
    <t>S12-ADR-009</t>
  </si>
  <si>
    <t>No-AI mode is a tested production capability</t>
  </si>
  <si>
    <t>AI may be unavailable, prohibited or unqualified.</t>
  </si>
  <si>
    <t>Core evidence, rights and human review operate without AI.</t>
  </si>
  <si>
    <t>AI-required architecture.</t>
  </si>
  <si>
    <t>Resilience and fairness.</t>
  </si>
  <si>
    <t>Reduced automation.</t>
  </si>
  <si>
    <t>Hybrid tests.</t>
  </si>
  <si>
    <t>Work Intelligence/Architecture</t>
  </si>
  <si>
    <t>S12-ADR-010</t>
  </si>
  <si>
    <t>PROCEED is not default outcome</t>
  </si>
  <si>
    <t>Final stage must expose negative and inconclusive evidence.</t>
  </si>
  <si>
    <t>Decision matrix includes STOP/REBUILD/RESTRICT/MODIFY/LIMITED/PHASED/PROCEED.</t>
  </si>
  <si>
    <t>Binary go/no-go biased toward launch.</t>
  </si>
  <si>
    <t>More honest risk-based decision.</t>
  </si>
  <si>
    <t>More complex governance.</t>
  </si>
  <si>
    <t>Gate formula and signatures.</t>
  </si>
  <si>
    <t>Stage 12 prompt</t>
  </si>
  <si>
    <t>S12-ADR-011</t>
  </si>
  <si>
    <t>Personal subscriptions are optional endpoint tools</t>
  </si>
  <si>
    <t>Claude/Codex subscriptions may aid development but cannot be hidden infrastructure.</t>
  </si>
  <si>
    <t>Visible approved use with company/manual fallback and no disadvantage.</t>
  </si>
  <si>
    <t>Mandatory personal subscriptions.</t>
  </si>
  <si>
    <t>Trust and entitlement clarity.</t>
  </si>
  <si>
    <t>Company may bear higher managed-route cost.</t>
  </si>
  <si>
    <t>HR/legal policy and pilot test.</t>
  </si>
  <si>
    <t>S12-ADR-012</t>
  </si>
  <si>
    <t>Actual model identity over alias</t>
  </si>
  <si>
    <t>Provider aliases and CLIs can change underlying models.</t>
  </si>
  <si>
    <t>Record actual model/version and invalidate qualification when material change occurs.</t>
  </si>
  <si>
    <t>Store requested alias only.</t>
  </si>
  <si>
    <t>Reproducibility and drift control.</t>
  </si>
  <si>
    <t>Some providers expose limited identity.</t>
  </si>
  <si>
    <t>Drift test.</t>
  </si>
  <si>
    <t>S12-ADR-013</t>
  </si>
  <si>
    <t>Pilot metrics are hypotheses until approved</t>
  </si>
  <si>
    <t>Thresholds require domain/legal/participant review.</t>
  </si>
  <si>
    <t>Treat current values as proposed and record actual confidence/sample caveats.</t>
  </si>
  <si>
    <t>Present targets as validated standards.</t>
  </si>
  <si>
    <t>Honest evaluation design.</t>
  </si>
  <si>
    <t>Requires approval/revision.</t>
  </si>
  <si>
    <t>Gate review.</t>
  </si>
  <si>
    <t>Pilot Analytics/DPO</t>
  </si>
  <si>
    <t>Stage 12 plan</t>
  </si>
  <si>
    <t>Stage 12A — Architecture Integration, Qualification and Hardening Gate</t>
  </si>
  <si>
    <t>Plan readiness and execution evidence are separate. Stage 12B cannot begin until mandatory execution evidence passes or is formally conditioned for the exact pilot scope.</t>
  </si>
  <si>
    <t>Plan status</t>
  </si>
  <si>
    <t>Execution readiness</t>
  </si>
  <si>
    <t>S12A-G-001</t>
  </si>
  <si>
    <t>A-01 and baseline approval</t>
  </si>
  <si>
    <t>Baseline v1.1 and actual Stage 12 scope are formally approved.</t>
  </si>
  <si>
    <t>A-01 decision, Stage 12 charter</t>
  </si>
  <si>
    <t>No approved architecture/scope.</t>
  </si>
  <si>
    <t>Plan readiness</t>
  </si>
  <si>
    <t>S12A-G-002</t>
  </si>
  <si>
    <t>Release candidate baseline</t>
  </si>
  <si>
    <t>Exact code, policy, package, model, CLI and deployment configuration is frozen and signed.</t>
  </si>
  <si>
    <t>RC baseline and provenance</t>
  </si>
  <si>
    <t>Tests cannot be reproduced.</t>
  </si>
  <si>
    <t>S12A-G-003</t>
  </si>
  <si>
    <t>Fable planning, Opus coding and GPT-5.6 Codex review profiles pass qualification and security tests.</t>
  </si>
  <si>
    <t>Development workflow and qualification results</t>
  </si>
  <si>
    <t>Unqualified or unsafe development AI profile.</t>
  </si>
  <si>
    <t>CTO/Engineering/CISO</t>
  </si>
  <si>
    <t>S12A-G-004</t>
  </si>
  <si>
    <t>AI system boundary</t>
  </si>
  <si>
    <t>Work Intelligence is provider-neutral and all implementations pass shared contracts.</t>
  </si>
  <si>
    <t>Boundary validation results</t>
  </si>
  <si>
    <t>Provider SDK/key/CLI dependency remains.</t>
  </si>
  <si>
    <t>Execution passed/waived</t>
  </si>
  <si>
    <t>S12A-G-005</t>
  </si>
  <si>
    <t>Factual gap assessment is complete and critical gaps are remediated/tested.</t>
  </si>
  <si>
    <t>Orchestrator gap/integration evidence</t>
  </si>
  <si>
    <t>Preferred orchestrator capability unproven.</t>
  </si>
  <si>
    <t>S12A-G-006</t>
  </si>
  <si>
    <t>Standalone and no-AI modes</t>
  </si>
  <si>
    <t>Approved standalone scope and no-AI workflow pass validation or are explicitly deferred with safe conditions.</t>
  </si>
  <si>
    <t>Standalone/hybrid test results</t>
  </si>
  <si>
    <t>Architecture cannot operate without central model route.</t>
  </si>
  <si>
    <t>S12A-G-007</t>
  </si>
  <si>
    <t>Endpoint AI broker</t>
  </si>
  <si>
    <t>Broker passes install, credential, sandbox, permission, resource, failure and UX tests.</t>
  </si>
  <si>
    <t>Broker validation results</t>
  </si>
  <si>
    <t>Credential extraction/hidden use/unsafe process possible.</t>
  </si>
  <si>
    <t>S12A-G-008</t>
  </si>
  <si>
    <t>Connectors and credentials</t>
  </si>
  <si>
    <t>Approved provider/CLI connectors and central/local identities pass conformance and compromise tests.</t>
  </si>
  <si>
    <t>Connector/identity results</t>
  </si>
  <si>
    <t>Untrusted connector or secret boundary.</t>
  </si>
  <si>
    <t>S12A-G-009</t>
  </si>
  <si>
    <t>Model registry and qualification</t>
  </si>
  <si>
    <t>Every proposed active route has current exact task × effort qualification and lineage.</t>
  </si>
  <si>
    <t>Model registry and qualification results</t>
  </si>
  <si>
    <t>Unqualified/alias-only route.</t>
  </si>
  <si>
    <t>S12A-G-010</t>
  </si>
  <si>
    <t>Routing and fallback</t>
  </si>
  <si>
    <t>Hard eligibility, minimum-sufficient selection, no-silent-fallback and human-review terminal paths pass.</t>
  </si>
  <si>
    <t>Routing/fallback/hybrid results</t>
  </si>
  <si>
    <t>Privacy/region/quality policy can be weakened.</t>
  </si>
  <si>
    <t>S12A-G-011</t>
  </si>
  <si>
    <t>Security and supply chain</t>
  </si>
  <si>
    <t>Penetration, red-team, signing, provenance, Skill Forge and cloud tests have no unresolved critical finding.</t>
  </si>
  <si>
    <t>Security and pen-test reports</t>
  </si>
  <si>
    <t>Critical security/supply-chain finding.</t>
  </si>
  <si>
    <t>CISO/Independent Security</t>
  </si>
  <si>
    <t>S12A-G-012</t>
  </si>
  <si>
    <t>Privacy, legal and consultation</t>
  </si>
  <si>
    <t>DPIA, UK/local legal, provider terms, worker consultation and subscription policy are approved for pilot scope.</t>
  </si>
  <si>
    <t>Privacy/legal/consultation evidence</t>
  </si>
  <si>
    <t>DPO/legal objection or missing consultation.</t>
  </si>
  <si>
    <t>S12A-G-013</t>
  </si>
  <si>
    <t>Endpoint performance</t>
  </si>
  <si>
    <t>Agent, broker, CLIs, local models and supported environments meet critical budgets.</t>
  </si>
  <si>
    <t>Input latency, stability or resource stop threshold.</t>
  </si>
  <si>
    <t>Desktop/SRE/Accessibility</t>
  </si>
  <si>
    <t>S12A-G-014</t>
  </si>
  <si>
    <t>Integrity, replay, gaps, retention, restore, regional routing and RPO/RTO tests pass.</t>
  </si>
  <si>
    <t>Data/DR report</t>
  </si>
  <si>
    <t>Silent loss, false completeness or failed restore.</t>
  </si>
  <si>
    <t>Data/SRE/DPO</t>
  </si>
  <si>
    <t>S12A-G-015</t>
  </si>
  <si>
    <t>AI/fairness/accessibility</t>
  </si>
  <si>
    <t>Model/evaluator, fairness, employee correction and WCAG primary-journey thresholds pass.</t>
  </si>
  <si>
    <t>AI/fairness/accessibility reports</t>
  </si>
  <si>
    <t>Harmful false findings or participant-blocking accessibility issue.</t>
  </si>
  <si>
    <t>AI Governance/DPO/Accessibility</t>
  </si>
  <si>
    <t>S12A-G-016</t>
  </si>
  <si>
    <t>Operations and stop controls</t>
  </si>
  <si>
    <t>Owners, on-call, runbooks, support, kill switches and cost/capacity are operational and tested.</t>
  </si>
  <si>
    <t>Operational readiness/stop-control evidence</t>
  </si>
  <si>
    <t>Cannot stop, support or fund pilot safely.</t>
  </si>
  <si>
    <t>SRE/Operations/FinOps</t>
  </si>
  <si>
    <t>S12A-G-017</t>
  </si>
  <si>
    <t>Residual risk review</t>
  </si>
  <si>
    <t>All critical/high residual risks have treatment, authority and pilot condition.</t>
  </si>
  <si>
    <t>Risk register and independent review</t>
  </si>
  <si>
    <t>Unowned or hidden critical risk.</t>
  </si>
  <si>
    <t>Executive/DPO/CISO/HR</t>
  </si>
  <si>
    <t>S12A-G-018</t>
  </si>
  <si>
    <t>Formal hardening decision</t>
  </si>
  <si>
    <t>Decision board approves, conditions, restricts or blocks Stage 12B.</t>
  </si>
  <si>
    <t>Signed Stage 12A decision</t>
  </si>
  <si>
    <t>No formal decision.</t>
  </si>
  <si>
    <t>Stage 12B — Controlled Pilot and Rollout Decision Gate</t>
  </si>
  <si>
    <t>The final decision is evidence-driven. PROCEED and production options remain unavailable until actual pilot results and mandatory controls pass.</t>
  </si>
  <si>
    <t>S12B-G-001</t>
  </si>
  <si>
    <t>Stage 12A approval</t>
  </si>
  <si>
    <t>Stage 12A approves the exact pilot scope and conditions.</t>
  </si>
  <si>
    <t>Hardening gate absent or blocked.</t>
  </si>
  <si>
    <t>S12B-G-002</t>
  </si>
  <si>
    <t>Pilot protocol and participant protections</t>
  </si>
  <si>
    <t>Protocol, cohort, notices, no-adverse-action terms, rights and support are operational.</t>
  </si>
  <si>
    <t>Pilot/rights evidence</t>
  </si>
  <si>
    <t>Participant protections not operational.</t>
  </si>
  <si>
    <t>S12B-G-003</t>
  </si>
  <si>
    <t>Synthetic dry run</t>
  </si>
  <si>
    <t>Synthetic and engineering canary complete with no unresolved stop condition.</t>
  </si>
  <si>
    <t>Critical technical/security issue.</t>
  </si>
  <si>
    <t>Pilot/CISO/SRE</t>
  </si>
  <si>
    <t>S12B-G-004</t>
  </si>
  <si>
    <t>Observe-only baseline</t>
  </si>
  <si>
    <t>Baseline measures capture, overhead, trust and rights before interventions.</t>
  </si>
  <si>
    <t>Baseline report</t>
  </si>
  <si>
    <t>No reliable baseline.</t>
  </si>
  <si>
    <t>S12B-G-005</t>
  </si>
  <si>
    <t>AI route/development workflow</t>
  </si>
  <si>
    <t>Central, standalone if applicable, endpoint local, subscription CLI, hybrid and no-AI scenarios meet conditions.</t>
  </si>
  <si>
    <t>Hybrid/model/pilot results</t>
  </si>
  <si>
    <t>Hidden/unqualified/unsafe route.</t>
  </si>
  <si>
    <t>AI Platform/Engineering/DPO</t>
  </si>
  <si>
    <t>S12B-G-006</t>
  </si>
  <si>
    <t>Task Assurance metrics</t>
  </si>
  <si>
    <t>Alignment, false idle, criteria, blocker and provenance thresholds are met or restrict scope.</t>
  </si>
  <si>
    <t>Pilot metric results</t>
  </si>
  <si>
    <t>Material harmful false findings.</t>
  </si>
  <si>
    <t>S12B-G-007</t>
  </si>
  <si>
    <t>Capability and coaching metrics</t>
  </si>
  <si>
    <t>Reviewer agreement, fairness, coaching usefulness/wrong-context and applied learning meet thresholds.</t>
  </si>
  <si>
    <t>Unfair capability/coaching outcome.</t>
  </si>
  <si>
    <t>HR/DPO/L&amp;D</t>
  </si>
  <si>
    <t>S12B-G-008</t>
  </si>
  <si>
    <t>Access, correction, dispute, review, route transparency and trust/comprehension thresholds pass.</t>
  </si>
  <si>
    <t>Rights/journey/research results</t>
  </si>
  <si>
    <t>Rights failure or material trust deterioration.</t>
  </si>
  <si>
    <t>DPO/HR/Employee Representatives</t>
  </si>
  <si>
    <t>S12B-G-009</t>
  </si>
  <si>
    <t>Manager/reviewer use</t>
  </si>
  <si>
    <t>Exception-led manager and meaningful reviewer workflows are useful and non-surveillance.</t>
  </si>
  <si>
    <t>Manager/reviewer findings</t>
  </si>
  <si>
    <t>Live surveillance or private-data misuse.</t>
  </si>
  <si>
    <t>S12B-G-010</t>
  </si>
  <si>
    <t>Critical participant journeys and accommodations pass.</t>
  </si>
  <si>
    <t>Accessibility report</t>
  </si>
  <si>
    <t>Participant-blocking accessibility failure.</t>
  </si>
  <si>
    <t>Accessibility Lead/DPO</t>
  </si>
  <si>
    <t>S12B-G-011</t>
  </si>
  <si>
    <t>No unresolved critical incident or zero-tolerance metric breach.</t>
  </si>
  <si>
    <t>Incident/pilot report</t>
  </si>
  <si>
    <t>Any unresolved stop event.</t>
  </si>
  <si>
    <t>S12B-G-012</t>
  </si>
  <si>
    <t>Cost and operations</t>
  </si>
  <si>
    <t>AI/infrastructure/review/support costs and capacity are measured and acceptable for proposed scope.</t>
  </si>
  <si>
    <t>Cost/support results</t>
  </si>
  <si>
    <t>Unfunded or unsupportable rollout.</t>
  </si>
  <si>
    <t>FinOps/Operations/CTO</t>
  </si>
  <si>
    <t>S12B-G-013</t>
  </si>
  <si>
    <t>Shadow/canary package evaluation, confidentiality, promotion and rollback controls pass.</t>
  </si>
  <si>
    <t>Uncontrolled self-modification or rollback failure.</t>
  </si>
  <si>
    <t>S12B-G-014</t>
  </si>
  <si>
    <t>Negative evidence disclosure</t>
  </si>
  <si>
    <t>Final report includes incidents, failures, disputes, limitations and uncertainty.</t>
  </si>
  <si>
    <t>Pilot report and independent review</t>
  </si>
  <si>
    <t>Selective or misleading reporting.</t>
  </si>
  <si>
    <t>Programme/DPO/Independent Review</t>
  </si>
  <si>
    <t>S12B-G-015</t>
  </si>
  <si>
    <t>Rollout decision eligibility</t>
  </si>
  <si>
    <t>Chosen option satisfies its eligibility conditions and has scope, budget, monitoring and exit plan.</t>
  </si>
  <si>
    <t>Decision matrix and evidence</t>
  </si>
  <si>
    <t>PROCEED selected with critical blocker.</t>
  </si>
  <si>
    <t>S12B-G-016</t>
  </si>
  <si>
    <t>Formal rollout decision</t>
  </si>
  <si>
    <t>Authorised board records STOP/REBUILD/RESTRICT/MODIFY/LIMITED/PHASED/PROCEED.</t>
  </si>
  <si>
    <t>Signed decision</t>
  </si>
  <si>
    <t>Executive Sponsor/Board</t>
  </si>
  <si>
    <t>Stage 12 — Source Register</t>
  </si>
  <si>
    <t>Primary official and internal sources for the final development workflow, model qualification, security, privacy, accessibility and pilot gates.</t>
  </si>
  <si>
    <t>S12-SRC-001</t>
  </si>
  <si>
    <t>Anthropic official model page</t>
  </si>
  <si>
    <t>Current Fable 5 availability and intended hard knowledge/coding work.</t>
  </si>
  <si>
    <t>Development planning/orchestration model.</t>
  </si>
  <si>
    <t>S12-SRC-002</t>
  </si>
  <si>
    <t>Introducing Claude Opus 4.8</t>
  </si>
  <si>
    <t>Anthropic official release</t>
  </si>
  <si>
    <t>Opus 4.8 availability, model ID, coding/agentic capabilities and pricing.</t>
  </si>
  <si>
    <t>Primary coding-model reference.</t>
  </si>
  <si>
    <t>S12-SRC-003</t>
  </si>
  <si>
    <t>Claude model system cards</t>
  </si>
  <si>
    <t>Anthropic official safety documentation</t>
  </si>
  <si>
    <t>Current Fable 5, Opus 4.8 and Sonnet 5 safety/capability reports.</t>
  </si>
  <si>
    <t>https://www.anthropic.com/system-cards</t>
  </si>
  <si>
    <t>Qualification and risk review.</t>
  </si>
  <si>
    <t>S12-SRC-004</t>
  </si>
  <si>
    <t>Claude Code CLI reference</t>
  </si>
  <si>
    <t>Anthropic official documentation</t>
  </si>
  <si>
    <t>Model selection, non-interactive JSON output, allowed/disallowed tools, turns and permission modes.</t>
  </si>
  <si>
    <t>Development workflow and endpoint broker.</t>
  </si>
  <si>
    <t>S12-SRC-005</t>
  </si>
  <si>
    <t>Claude Code setup and authentication</t>
  </si>
  <si>
    <t>Pro/Max, API and enterprise authentication options and system requirements.</t>
  </si>
  <si>
    <t>https://docs.anthropic.com/en/docs/claude-code/getting-started</t>
  </si>
  <si>
    <t>Subscription/enterprise route validation.</t>
  </si>
  <si>
    <t>S12-SRC-006</t>
  </si>
  <si>
    <t>Claude Code security</t>
  </si>
  <si>
    <t>Permission architecture and project-directory write controls.</t>
  </si>
  <si>
    <t>https://docs.anthropic.com/en/docs/claude-code/security</t>
  </si>
  <si>
    <t>No permission-bypass development policy.</t>
  </si>
  <si>
    <t>S12-SRC-007</t>
  </si>
  <si>
    <t>Claude Code data usage</t>
  </si>
  <si>
    <t>Network/data flow and telemetry controls.</t>
  </si>
  <si>
    <t>https://docs.anthropic.com/en/docs/claude-code/data-usage</t>
  </si>
  <si>
    <t>DPIA and provider-route review.</t>
  </si>
  <si>
    <t>S12-SRC-008</t>
  </si>
  <si>
    <t>GPT-5.6 release</t>
  </si>
  <si>
    <t>OpenAI official release</t>
  </si>
  <si>
    <t>GPT-5.6 Sol/Terra/Luna, Codex availability, max/ultra efforts and current pricing.</t>
  </si>
  <si>
    <t>Codex reviewer and provider qualification.</t>
  </si>
  <si>
    <t>S12-SRC-009</t>
  </si>
  <si>
    <t>GPT-5.6 in ChatGPT and Codex</t>
  </si>
  <si>
    <t>Eligible plans, Codex minimum CLI version and model availability.</t>
  </si>
  <si>
    <t>Development preflight and entitlement.</t>
  </si>
  <si>
    <t>S12-SRC-010</t>
  </si>
  <si>
    <t>Codex use cases</t>
  </si>
  <si>
    <t>OpenAI official documentation</t>
  </si>
  <si>
    <t>PR review, security scans and verified engineering workflows.</t>
  </si>
  <si>
    <t>S12-SRC-011</t>
  </si>
  <si>
    <t>OpenAI models</t>
  </si>
  <si>
    <t>Current model discovery, features, snapshots and APIs.</t>
  </si>
  <si>
    <t>Model Registry and qualification.</t>
  </si>
  <si>
    <t>S12-SRC-012</t>
  </si>
  <si>
    <t>Govern, map, measure and manage AI risks.</t>
  </si>
  <si>
    <t>AI governance, hardening and pilot.</t>
  </si>
  <si>
    <t>S12-SRC-013</t>
  </si>
  <si>
    <t>NIST TEVV resource</t>
  </si>
  <si>
    <t>Model/evaluator qualification.</t>
  </si>
  <si>
    <t>S12-SRC-014</t>
  </si>
  <si>
    <t>UK AI Security Institute evaluation framework</t>
  </si>
  <si>
    <t>Agent/model task, solver and scorer framework.</t>
  </si>
  <si>
    <t>Qualification implementation candidate.</t>
  </si>
  <si>
    <t>S12-SRC-015</t>
  </si>
  <si>
    <t>Current WCAG 2.2 success criteria and conformance.</t>
  </si>
  <si>
    <t>S12-SRC-016</t>
  </si>
  <si>
    <t>Accessible widgets, keyboard interaction and focus patterns.</t>
  </si>
  <si>
    <t>Journey validation.</t>
  </si>
  <si>
    <t>S12-SRC-017</t>
  </si>
  <si>
    <t>ICO monitoring workers guidance</t>
  </si>
  <si>
    <t>UK regulator guidance</t>
  </si>
  <si>
    <t>Necessity, proportionality, transparency, rights and monitoring accuracy.</t>
  </si>
  <si>
    <t>DPIA, pilot and manager controls.</t>
  </si>
  <si>
    <t>S12-SRC-018</t>
  </si>
  <si>
    <t>ICO human review guidance</t>
  </si>
  <si>
    <t>Task/capability/review gates.</t>
  </si>
  <si>
    <t>S12-SRC-019</t>
  </si>
  <si>
    <t>Provider, requested/actual model and usage telemetry fields.</t>
  </si>
  <si>
    <t>AI route operational lineage.</t>
  </si>
  <si>
    <t>S12-SRC-020</t>
  </si>
  <si>
    <t>S12-SRC-021</t>
  </si>
  <si>
    <t>Source/build provenance and assurance.</t>
  </si>
  <si>
    <t>Release candidate and Skill Forge supply chain.</t>
  </si>
  <si>
    <t>S12-SRC-022</t>
  </si>
  <si>
    <t>Sigstore documentation</t>
  </si>
  <si>
    <t>Identity-based artifact signing and verification.</t>
  </si>
  <si>
    <t>Package and release verification.</t>
  </si>
  <si>
    <t>S12-SRC-023</t>
  </si>
  <si>
    <t>SPDX specifications</t>
  </si>
  <si>
    <t>SBOM/licence evidence.</t>
  </si>
  <si>
    <t>S12-SRC-024</t>
  </si>
  <si>
    <t>CycloneDX specification</t>
  </si>
  <si>
    <t>Current software/service/ML BOM model.</t>
  </si>
  <si>
    <t>Dependency and model package BOM.</t>
  </si>
  <si>
    <t>S12-SRC-025</t>
  </si>
  <si>
    <t>Provider-neutral targeting and PII caution.</t>
  </si>
  <si>
    <t>Pilot/canary targeting.</t>
  </si>
  <si>
    <t>S12-SRC-026</t>
  </si>
  <si>
    <t>Model Context Protocol specification</t>
  </si>
  <si>
    <t>Tool/context protocol</t>
  </si>
  <si>
    <t>Tools, resources, prompts and security boundaries.</t>
  </si>
  <si>
    <t>Claude–Codex wrapper/tool gateway.</t>
  </si>
  <si>
    <t>S12-SRC-027</t>
  </si>
  <si>
    <t>Ollama OpenAI compatibility</t>
  </si>
  <si>
    <t>Ollama official documentation</t>
  </si>
  <si>
    <t>Local compatible API capabilities and limitations.</t>
  </si>
  <si>
    <t>Local model connector tests.</t>
  </si>
  <si>
    <t>S12-SRC-028</t>
  </si>
  <si>
    <t>Local service, networking and cloud configuration.</t>
  </si>
  <si>
    <t>Endpoint local security.</t>
  </si>
  <si>
    <t>S12-SRC-029</t>
  </si>
  <si>
    <t>vLLM OpenAI-compatible server</t>
  </si>
  <si>
    <t>vLLM official documentation</t>
  </si>
  <si>
    <t>Self-hosted model serving and API behavior.</t>
  </si>
  <si>
    <t>Nessovo self-hosted qualification.</t>
  </si>
  <si>
    <t>S12-SRC-030</t>
  </si>
  <si>
    <t>HumanOS Work Intelligence baseline v1.1</t>
  </si>
  <si>
    <t>Stages 0–11 and Architecture Amendment A-01.</t>
  </si>
  <si>
    <t>Internal workbook: all pre-Stage-12 sheets</t>
  </si>
  <si>
    <t>Authoritative programme baseline.</t>
  </si>
  <si>
    <t>S12-SRC-031</t>
  </si>
  <si>
    <t>Current central AI gateway responsibilities and stated implementation progress.</t>
  </si>
  <si>
    <t>Stage 12A repository assessment.</t>
  </si>
  <si>
    <t>S12-SRC-032</t>
  </si>
  <si>
    <t>ADR-0006 AI Execution &amp; Routing</t>
  </si>
  <si>
    <t>Internal ADR</t>
  </si>
  <si>
    <t>Accepted gateway/router/ledger boundary and simple routing design.</t>
  </si>
  <si>
    <t>https://github.com/Rapidtackltd/humanos-backend-services/blob/79a38ade1fc0163cadf39ae3cccd466b7f8d5d9d/docs/adr/0006-ai-execution-routing-and-spend-quality-ledger.md</t>
  </si>
  <si>
    <t>Baseline versus A-01 gap.</t>
  </si>
  <si>
    <t>S12-SRC-033</t>
  </si>
  <si>
    <t>Current models, provider endpoints and all-task Claude CLI defaults.</t>
  </si>
  <si>
    <t>Central subscription-route blocker.</t>
  </si>
  <si>
    <t>S12-SRC-034</t>
  </si>
  <si>
    <t>ClaudeCliProviderAdapter</t>
  </si>
  <si>
    <t>Current embedded Claude CLI execution and process behavior.</t>
  </si>
  <si>
    <t>Endpoint broker and process hardening evidence.</t>
  </si>
  <si>
    <t>S12-SRC-035</t>
  </si>
  <si>
    <t>ModelRouter and registry</t>
  </si>
  <si>
    <t>Current preferred-model/static-default routing and YAML registry.</t>
  </si>
  <si>
    <t>https://github.com/Rapidtackltd/humanos-backend-services/blob/79a38ade1fc0163cadf39ae3cccd466b7f8d5d9d/ai-execution-service/src/main/java/com/humanos/aiexecution/application/usecase/ModelRouter.java</t>
  </si>
  <si>
    <t>Qualification/routing redesign evidence.</t>
  </si>
  <si>
    <t>S12-SRC-036</t>
  </si>
  <si>
    <t>HumanOS AI Client Contracts</t>
  </si>
  <si>
    <t>Current provider-neutral client request/result shape.</t>
  </si>
  <si>
    <t>A-01 contract extension evidence.</t>
  </si>
  <si>
    <t>S12-SRC-037</t>
  </si>
  <si>
    <t>AI Execution persistence</t>
  </si>
  <si>
    <t>Internal code/schema</t>
  </si>
  <si>
    <t>Raw input/output append-only execution storage.</t>
  </si>
  <si>
    <t>Privacy/data remediation evidence.</t>
  </si>
  <si>
    <t>S12-SRC-038</t>
  </si>
  <si>
    <t>Existing runtime/gateway boundary and unfinished richer-envelope Phase D.</t>
  </si>
  <si>
    <t>Reuse and contract migration.</t>
  </si>
  <si>
    <t>S12-SRC-039</t>
  </si>
  <si>
    <t>Provider call remains outside ai-execution-service.</t>
  </si>
  <si>
    <t>Monorepo provider-cutover evidence.</t>
  </si>
  <si>
    <t>Nessovo HumanOS Work Intelligence — Final Programme Closeout</t>
  </si>
  <si>
    <t>The architecture and execution plan is complete through Stage 12. Actual hardening, qualification and pilot evidence has not yet been executed, so no rollout decision is available.</t>
  </si>
  <si>
    <t>Programme state</t>
  </si>
  <si>
    <t>Decision availability logic</t>
  </si>
  <si>
    <t>Architecture baseline</t>
  </si>
  <si>
    <t>v1.1 — Stages 0–11 + A-01</t>
  </si>
  <si>
    <t>Stage 12 planning package</t>
  </si>
  <si>
    <t>STOP, REBUILD, RESTRICT or MODIFY may be selected when evidence shows failure, limitation or remediable risk.</t>
  </si>
  <si>
    <t>LIMITED or PHASED PRODUCTION requires Stage 12A pass plus Stage 12B results for the exact approved scope.</t>
  </si>
  <si>
    <t>PROCEED is unavailable while any critical blocker, zero-tolerance stop event or mandatory gate failure remains.</t>
  </si>
  <si>
    <t>No decision may conceal inconclusive samples, employee disputes, accessibility failures, provider changes or model-qualification limitations.</t>
  </si>
  <si>
    <t>The current workbook is the final implementation and pilot blueprint—not evidence that the product has already passed.</t>
  </si>
  <si>
    <t>NOT AVAILABLE — EXECUTION REQUIRED</t>
  </si>
  <si>
    <t>Development AI profile</t>
  </si>
  <si>
    <t>Fable 5 planning; Opus 4.8 coding; GPT-5.6 Sol Codex review; CI + human final authority</t>
  </si>
  <si>
    <t>Next formal action</t>
  </si>
  <si>
    <t>Execute the Stage 12A P0 remediation sequence, beginning with central CLI defaults, provider cutover, A-01 contracts, endpoint broker, credentials and persistence.</t>
  </si>
  <si>
    <t>Current Stage 12A assessment</t>
  </si>
  <si>
    <t>REMEDIATE BEFORE QUALIFICATION</t>
  </si>
  <si>
    <t>Required execution sequence</t>
  </si>
  <si>
    <t>Sequence</t>
  </si>
  <si>
    <t>Approve A-01 and Stage 12 scope.</t>
  </si>
  <si>
    <t>Complete existing HumanOS AI Orchestrator capability inventory.</t>
  </si>
  <si>
    <t>Provision and qualify the Fable 5 / Opus 4.8 / GPT-5.6 Sol development workflow.</t>
  </si>
  <si>
    <t>Implement shared contracts, endpoint broker, connectors, registry, qualification, routing and lineage.</t>
  </si>
  <si>
    <t>Run security, privacy, legal, endpoint, data, AI, fairness and accessibility hardening.</t>
  </si>
  <si>
    <t>Pass Stage 12A or restrict/stop.</t>
  </si>
  <si>
    <t>Run staged internal pilot under participant protections.</t>
  </si>
  <si>
    <t>Pass Stage 12B and record final rollout decision.</t>
  </si>
  <si>
    <t>Stage 12A — Repository Assessment and Execution Start</t>
  </si>
  <si>
    <t>Evidence-backed assessment of Rapidtackltd/humanos-backend-services at commit 79a38ade. The current AI execution foundation is retained, but P0 contract, credential, endpoint-broker, data-governance, qualification and routing changes are required before pilot.</t>
  </si>
  <si>
    <t>Assessment area</t>
  </si>
  <si>
    <t>Alignment %</t>
  </si>
  <si>
    <t>Repository alignment with A-01 target</t>
  </si>
  <si>
    <t>Boundary/client</t>
  </si>
  <si>
    <t>Audit controls assessed</t>
  </si>
  <si>
    <t>Registry/routing</t>
  </si>
  <si>
    <t>Providers/credentials</t>
  </si>
  <si>
    <t>Data/audit</t>
  </si>
  <si>
    <t>P1 remediation items</t>
  </si>
  <si>
    <t>Endpoint CLI</t>
  </si>
  <si>
    <t>Implemented/unverified foundations</t>
  </si>
  <si>
    <t>Missing or defective controls</t>
  </si>
  <si>
    <t>Repository evidence items</t>
  </si>
  <si>
    <t>Development profile readiness</t>
  </si>
  <si>
    <t>Stage 12A gate execution readiness</t>
  </si>
  <si>
    <t>Current assessment decision</t>
  </si>
  <si>
    <t>Executive findings</t>
  </si>
  <si>
    <t>Finding</t>
  </si>
  <si>
    <t>The existing `ai-execution-service` and `humanos-ai-client` should be retained as the core central AI gateway foundation.</t>
  </si>
  <si>
    <t>The current central defaults route every task to the machine's Claude CLI subscription; this must be disabled before any shared or hidden workload.</t>
  </si>
  <si>
    <t>The current request/result and registry schemas are materially below the A-01 contract and cannot support qualification, region, fallback or complete audit lineage.</t>
  </si>
  <si>
    <t>The embedded Claude CLI adapter has a separate-endpoint-boundary gap and a concrete process timeout/stderr handling defect.</t>
  </si>
  <si>
    <t>Raw AI prompts and outputs are stored append-only in the database; this is incompatible with the approved evidence retention and employee-rights design.</t>
  </si>
  <si>
    <t>Fable 5 planning, Opus 4.8 implementation and GPT-5.6 Sol Codex review remain the recommended development profile, but all three cells require implementation and qualification.</t>
  </si>
  <si>
    <t>Immediate next implementation slice</t>
  </si>
  <si>
    <t>Implementation slice</t>
  </si>
  <si>
    <t>Remove `claude-cli` from global defaults and gate it behind an explicit endpoint-interactive development profile.</t>
  </si>
  <si>
    <t>Publish `humanos-ai-contracts` v1 with A-01 request/result, exact route lineage and canonical failure fields.</t>
  </si>
  <si>
    <t>Fix CLI process handling and start extraction of the Endpoint AI Runtime Broker.</t>
  </si>
  <si>
    <t>Replace fail-open tenant credential fallback with provider-scoped, policy-aware credential resolution.</t>
  </si>
  <si>
    <t>Design the model-deployment registry and qualification tables before adding more providers.</t>
  </si>
  <si>
    <t>Build the Codex read-only reviewer wrapper and development task profiles only after the contract/broker boundaries are fixed.</t>
  </si>
  <si>
    <t>Stage 12A — Existing AI Execution Service Audit</t>
  </si>
  <si>
    <t>Evidence-backed code assessment of the current HumanOS AI execution foundation against Architecture Amendment A-01 and Stage 12A. 'Implemented' means code is present, not that production tests have passed.</t>
  </si>
  <si>
    <t>Capability / control</t>
  </si>
  <si>
    <t>Repository evidence</t>
  </si>
  <si>
    <t>Current maturity</t>
  </si>
  <si>
    <t>Gap / risk</t>
  </si>
  <si>
    <t>Required remediation</t>
  </si>
  <si>
    <t>Stage 12 mapping</t>
  </si>
  <si>
    <t>Assessment result</t>
  </si>
  <si>
    <t>Alignment score</t>
  </si>
  <si>
    <t>AUD-001</t>
  </si>
  <si>
    <t>Single AI execution choke point</t>
  </si>
  <si>
    <t>ai-execution-service is explicitly the single model-call service; humanos-ai-client centralises callers.</t>
  </si>
  <si>
    <t>Implemented — unverified</t>
  </si>
  <si>
    <t>Requires contract and runtime verification, but the architectural boundary exists.</t>
  </si>
  <si>
    <t>Retain and extend; do not create a competing full orchestrator.</t>
  </si>
  <si>
    <t>A01-G-002 / S12A-G-004</t>
  </si>
  <si>
    <t>Positive foundation</t>
  </si>
  <si>
    <t>AUD-002</t>
  </si>
  <si>
    <t>Provider-neutral client boundary</t>
  </si>
  <si>
    <t>humanos-ai-client removes provider SDKs/keys from callers.</t>
  </si>
  <si>
    <t>Request/result contract is limited to taskType/input/model/maxTokens/temperature and raw output.</t>
  </si>
  <si>
    <t>Version `humanos-ai-contracts` with data class, region, effort, schema, evidence, review, route and fallback fields.</t>
  </si>
  <si>
    <t>A01-G-004 / S12-BL-005</t>
  </si>
  <si>
    <t>Major contract extension required</t>
  </si>
  <si>
    <t>AUD-003</t>
  </si>
  <si>
    <t>Runtime governed AI envelope</t>
  </si>
  <si>
    <t>Workflow runtime already owns schema, evidence/citation, confidence, autonomy and budget.</t>
  </si>
  <si>
    <t>Partial — strong reuse</t>
  </si>
  <si>
    <t>Most governed fields are not sent to or returned by the gateway, limiting route eligibility and lineage.</t>
  </si>
  <si>
    <t>Promote a policy-safe subset into AIJobRequest; preserve runtime authority for final validation.</t>
  </si>
  <si>
    <t>S12A-G-004 / S12-BL-006</t>
  </si>
  <si>
    <t>https://github.com/Rapidtackltd/humanos-backend-services/blob/79a38ade1fc0163cadf39ae3cccd466b7f8d5d9d/workflow-engine/runtime-ai/gateway/src/main/java/com/humanos/runtime/ai/gateway/AiTaskEnvelope.java</t>
  </si>
  <si>
    <t>Reuse, do not rebuild</t>
  </si>
  <si>
    <t>AUD-004</t>
  </si>
  <si>
    <t>Synchronous execution API</t>
  </si>
  <si>
    <t>POST /api/ai/executions exists and is used by shared client.</t>
  </si>
  <si>
    <t>No executed integration evidence in this assessment.</t>
  </si>
  <si>
    <t>Add A-01 contract versioning, idempotency and policy fields; run contract tests.</t>
  </si>
  <si>
    <t>https://github.com/Rapidtackltd/humanos-backend-services/blob/79a38ade1fc0163cadf39ae3cccd466b7f8d5d9d/ai-execution-service/src/main/java/com/humanos/aiexecution/adapter/in/web/ExecutionController.java</t>
  </si>
  <si>
    <t>Code present</t>
  </si>
  <si>
    <t>AUD-005</t>
  </si>
  <si>
    <t>Asynchronous job lifecycle</t>
  </si>
  <si>
    <t>Service includes async jobs/dispatcher and DB-backed queue according to repository code and commits.</t>
  </si>
  <si>
    <t>No evidence yet for idempotency, retries, cancellation, backpressure or DR under A-01.</t>
  </si>
  <si>
    <t>Execute async reliability suite and add route/qualification lineage.</t>
  </si>
  <si>
    <t>https://github.com/Rapidtackltd/humanos-backend-services/blob/79a38ade1fc0163cadf39ae3cccd466b7f8d5d9d/ai-execution-service/src/main/resources/db/migration/V2__create_async_jobs_table.sql</t>
  </si>
  <si>
    <t>Requires execution tests</t>
  </si>
  <si>
    <t>AUD-006</t>
  </si>
  <si>
    <t>Static YAML registry with model ID, provider, prices, max tokens and temperature.</t>
  </si>
  <si>
    <t>No endpoint deployment, actual snapshot, runtime, CLI version, quantisation, region, data terms, features, health or qualification.</t>
  </si>
  <si>
    <t>Implement exact ModelDeployment registry and signed profile references; YAML may remain bootstrap config only.</t>
  </si>
  <si>
    <t>A01-G-009 / S12-BL-011</t>
  </si>
  <si>
    <t>https://github.com/Rapidtackltd/humanos-backend-services/blob/79a38ade1fc0163cadf39ae3cccd466b7f8d5d9d/ai-execution-service/src/main/java/com/humanos/aiexecution/config/ModelRegistryProperties.java</t>
  </si>
  <si>
    <t>Insufficient for production routing</t>
  </si>
  <si>
    <t>AUD-007</t>
  </si>
  <si>
    <t>Task taxonomy</t>
  </si>
  <si>
    <t>Eight generic TaskType values exist, including PM_ORCHESTRATION.</t>
  </si>
  <si>
    <t>Does not model Work Intelligence task profiles, consequence class, effort, output schema or review policy.</t>
  </si>
  <si>
    <t>Add versioned task-profile registry while mapping legacy enum values for compatibility.</t>
  </si>
  <si>
    <t>A01-G-010 / S12-BL-012</t>
  </si>
  <si>
    <t>https://github.com/Rapidtackltd/humanos-backend-services/blob/79a38ade1fc0163cadf39ae3cccd466b7f8d5d9d/ai-execution-service/src/main/java/com/humanos/aiexecution/domain/model/TaskType.java</t>
  </si>
  <si>
    <t>Migration needed</t>
  </si>
  <si>
    <t>AUD-008</t>
  </si>
  <si>
    <t>Router selects an explicit model pin or one static task default.</t>
  </si>
  <si>
    <t>Partial / unsafe for A-01</t>
  </si>
  <si>
    <t>No model capability verification, qualification, data/region policy, health, cost/latency floor or fallback equivalence.</t>
  </si>
  <si>
    <t>Replace with hard eligibility then minimum-sufficient qualified selection; keep pin only when eligible.</t>
  </si>
  <si>
    <t>A01-G-012 / S12-BL-015</t>
  </si>
  <si>
    <t>P0 redesign within existing service</t>
  </si>
  <si>
    <t>AUD-009</t>
  </si>
  <si>
    <t>Default routing policy</t>
  </si>
  <si>
    <t>All configured task types default to `claude-cli`.</t>
  </si>
  <si>
    <t>High-risk</t>
  </si>
  <si>
    <t>Central service can silently use the machine's logged-in subscription for every AI workload.</t>
  </si>
  <si>
    <t>Immediately remove CLI from global defaults; require explicit endpoint-interactive profile and broker delegation.</t>
  </si>
  <si>
    <t>A01-R-003 / S12A-G-007</t>
  </si>
  <si>
    <t>Immediate configuration remediation</t>
  </si>
  <si>
    <t>AUD-010</t>
  </si>
  <si>
    <t>Claude CLI adapter separation</t>
  </si>
  <si>
    <t>Claude CLI is implemented as an in-process provider adapter inside ai-execution-service.</t>
  </si>
  <si>
    <t>Missing A-01 boundary</t>
  </si>
  <si>
    <t>No separate Endpoint AI Runtime Broker, visible user session, device policy, inventory or managed endpoint identity.</t>
  </si>
  <si>
    <t>Extract to endpoint broker or disable outside explicit local-dev profile until broker exists.</t>
  </si>
  <si>
    <t>A01-G-007 / S12-BL-009</t>
  </si>
  <si>
    <t>P0 architectural gap</t>
  </si>
  <si>
    <t>AUD-011</t>
  </si>
  <si>
    <t>Claude CLI process safety</t>
  </si>
  <si>
    <t>ProcessBuilder invokes `cmd.exe /c` on Windows, inherits most environment, does not set project root and reads stdout before timeout wait.</t>
  </si>
  <si>
    <t>Defective / high-risk</t>
  </si>
  <si>
    <t>Path hijack, unrestricted working directory/environment, potential stderr deadlock and ineffective timeout.</t>
  </si>
  <si>
    <t>Use signed executable resolution, argument-only process, clean env, approved cwd, concurrent stdout/stderr draining, process-tree timeout/cancel and version/auth probes.</t>
  </si>
  <si>
    <t>S12A-G-007 / SEC-003</t>
  </si>
  <si>
    <t>P0 reliability/security defect</t>
  </si>
  <si>
    <t>AUD-012</t>
  </si>
  <si>
    <t>Claude CLI tool calling</t>
  </si>
  <si>
    <t>Tool calls are prompt-simulated and documented as dev/test only.</t>
  </si>
  <si>
    <t>Partial / non-production</t>
  </si>
  <si>
    <t>Current defaults include PM_ORCHESTRATION, which needs reliable governed tool behavior.</t>
  </si>
  <si>
    <t>Do not qualify simulated tool mode for production; use official supported tool interface or managed API route.</t>
  </si>
  <si>
    <t>MQS-010 / S12A-G-009</t>
  </si>
  <si>
    <t>Block production tool-use cell</t>
  </si>
  <si>
    <t>AUD-013</t>
  </si>
  <si>
    <t>Anthropic connector</t>
  </si>
  <si>
    <t>Native Messages API supports multi-turn messages and tool_use blocks.</t>
  </si>
  <si>
    <t>No exact response model/region/qualification; error bodies can enter logs; provider controls not explicit.</t>
  </si>
  <si>
    <t>Add exact route lineage, sanitized errors, structured-output/effort capability manifest and provider-policy record.</t>
  </si>
  <si>
    <t>A01-G-008 / S12A-G-008</t>
  </si>
  <si>
    <t>https://github.com/Rapidtackltd/humanos-backend-services/blob/79a38ade1fc0163cadf39ae3cccd466b7f8d5d9d/ai-execution-service/src/main/java/com/humanos/aiexecution/adapter/out/provider/AnthropicProviderAdapter.java</t>
  </si>
  <si>
    <t>Good Tier-1 foundation</t>
  </si>
  <si>
    <t>AUD-014</t>
  </si>
  <si>
    <t>OpenAI-compatible connector</t>
  </si>
  <si>
    <t>Simple chat-completions text and token usage are supported.</t>
  </si>
  <si>
    <t>Partial / capability-limited</t>
  </si>
  <si>
    <t>No system, multi-turn, tools, structured output, actual provider identity, model discovery or feature probes.</t>
  </si>
  <si>
    <t>Split native OpenAI Responses connector from generic compatibility connector; introduce capability conformance matrix.</t>
  </si>
  <si>
    <t>A01-G-008 / S12-BL-010</t>
  </si>
  <si>
    <t>https://github.com/Rapidtackltd/humanos-backend-services/blob/79a38ade1fc0163cadf39ae3cccd466b7f8d5d9d/ai-execution-service/src/main/java/com/humanos/aiexecution/adapter/out/provider/OpenAiCompatibleProviderAdapter.java</t>
  </si>
  <si>
    <t>Do not assume parity</t>
  </si>
  <si>
    <t>AUD-015</t>
  </si>
  <si>
    <t>Provider credential handling</t>
  </si>
  <si>
    <t>Platform keys and tenant BYOK are resolved; provider adapters accept an override.</t>
  </si>
  <si>
    <t>Partial / policy risk</t>
  </si>
  <si>
    <t>Resolver is Anthropic-specific but override is passed to other providers; tenant-service failure silently falls back to platform key.</t>
  </si>
  <si>
    <t>Create provider-scoped credential result with explicit `configured/not-found/unavailable/forbidden`; fail safely per policy instead of silent account switch.</t>
  </si>
  <si>
    <t>A01-G-013 / S12-BL-015</t>
  </si>
  <si>
    <t>https://github.com/Rapidtackltd/humanos-backend-services/blob/79a38ade1fc0163cadf39ae3cccd466b7f8d5d9d/ai-execution-service/src/main/java/com/humanos/aiexecution/adapter/out/tenant/TenantAiKeyClient.java</t>
  </si>
  <si>
    <t>P0 privacy/billing gap</t>
  </si>
  <si>
    <t>AUD-016</t>
  </si>
  <si>
    <t>Tenant isolation and service trust</t>
  </si>
  <si>
    <t>Tenant mismatch guard exists for authenticated principal; service trust secret gates non-excluded paths.</t>
  </si>
  <si>
    <t>Pure S2S requests have no principal reconciliation; caller-supplied tenant header and shared secret need service identity/purpose restrictions.</t>
  </si>
  <si>
    <t>Add audience-scoped service identity, tenant authorization at client and server, negative tests and purpose claims.</t>
  </si>
  <si>
    <t>S12A-G-011 / SEC-004</t>
  </si>
  <si>
    <t>https://github.com/Rapidtackltd/humanos-backend-services/blob/79a38ade1fc0163cadf39ae3cccd466b7f8d5d9d/ai-execution-service/src/main/java/com/humanos/aiexecution/config/TenantGuard.java</t>
  </si>
  <si>
    <t>Security hardening required</t>
  </si>
  <si>
    <t>AUD-017</t>
  </si>
  <si>
    <t>Execution audit and ledger</t>
  </si>
  <si>
    <t>Execution rows and spend-quality ledger record model/tokens/cost/latency/outcome.</t>
  </si>
  <si>
    <t>No quality, qualification, route, region, fallback, actual model, tool calls or review lineage; ledger write is lenient.</t>
  </si>
  <si>
    <t>Extend lineage schema and use durable outbox/reconciliation for mandatory audit fields.</t>
  </si>
  <si>
    <t>A01-G-004 / S12-BL-016</t>
  </si>
  <si>
    <t>https://github.com/Rapidtackltd/humanos-backend-services/blob/79a38ade1fc0163cadf39ae3cccd466b7f8d5d9d/ai-execution-service/src/main/java/com/humanos/aiexecution/application/usecase/SubmitExecutionService.java</t>
  </si>
  <si>
    <t>Useful but incomplete</t>
  </si>
  <si>
    <t>AUD-018</t>
  </si>
  <si>
    <t>Raw prompt/output persistence</t>
  </si>
  <si>
    <t>Raw input/output are mandatory append-only PostgreSQL columns.</t>
  </si>
  <si>
    <t>High-risk / incompatible</t>
  </si>
  <si>
    <t>No purpose-specific retention, redaction, classified object refs, correction/deletion propagation or legal-hold model.</t>
  </si>
  <si>
    <t>Migrate to encrypted evidence-object references plus minimized metadata; implement TTL, access grants, correction and deletion lineage.</t>
  </si>
  <si>
    <t>S12A-G-012 / DPIA-007</t>
  </si>
  <si>
    <t>P0 privacy/data redesign</t>
  </si>
  <si>
    <t>AUD-019</t>
  </si>
  <si>
    <t>Failure semantics</t>
  </si>
  <si>
    <t>Provider failures are persisted with outcome/error and returned as ExecutionView.</t>
  </si>
  <si>
    <t>Canonical A-01 error taxonomy, fallback decisions, review-required and user-action states are absent.</t>
  </si>
  <si>
    <t>Introduce canonical error/fallback contract and separate provider diagnostic from user-safe message.</t>
  </si>
  <si>
    <t>Contract extension required</t>
  </si>
  <si>
    <t>AUD-020</t>
  </si>
  <si>
    <t>Actual model and provider lineage</t>
  </si>
  <si>
    <t>Execution records only configured modelId.</t>
  </si>
  <si>
    <t>No requested vs actual model, endpoint, provider operator, runtime/CLI version, quantisation or processing region.</t>
  </si>
  <si>
    <t>Persist exact route lineage on every result; unresolved aliases shorten/disable qualification.</t>
  </si>
  <si>
    <t>A01-G-009 / S12-BL-016</t>
  </si>
  <si>
    <t>https://github.com/Rapidtackltd/humanos-backend-services/blob/79a38ade1fc0163cadf39ae3cccd466b7f8d5d9d/ai-execution-service/src/main/java/com/humanos/aiexecution/domain/model/Execution.java</t>
  </si>
  <si>
    <t>P0 audit gap</t>
  </si>
  <si>
    <t>AUD-021</t>
  </si>
  <si>
    <t>Qualification lifecycle</t>
  </si>
  <si>
    <t>No task×effort qualification state or signed profile exists in current service.</t>
  </si>
  <si>
    <t>Any configured model can become a default after YAML change/restart.</t>
  </si>
  <si>
    <t>Implement REGISTERED→PROBED→REVIEWED→BENCHMARKED→SHADOW→CANARY→ACTIVE lifecycle and hard router enforcement.</t>
  </si>
  <si>
    <t>A01-G-011 / S12-BL-012:S12-BL-014</t>
  </si>
  <si>
    <t>https://github.com/Rapidtackltd/humanos-backend-services/blob/79a38ade1fc0163cadf39ae3cccd466b7f8d5d9d/ai-execution-service/src/main/java/com/humanos/aiexecution/adapter/out/registry/YamlModelRegistry.java</t>
  </si>
  <si>
    <t>Core Stage 12A requirement</t>
  </si>
  <si>
    <t>AUD-022</t>
  </si>
  <si>
    <t>Provider health, quotas and circuit breaking</t>
  </si>
  <si>
    <t>Timeout/error mapping exists; async dispatcher exists.</t>
  </si>
  <si>
    <t>No connector health registry, circuit breaker, per-route quotas, budget enforcement or provider degradation state.</t>
  </si>
  <si>
    <t>Add health/circuit/budget state and route only inside qualified healthy set.</t>
  </si>
  <si>
    <t>A01-G-014 / S12-BL-015</t>
  </si>
  <si>
    <t>https://github.com/Rapidtackltd/humanos-backend-services/blob/79a38ade1fc0163cadf39ae3cccd466b7f8d5d9d/ai-execution-service/src/main/java/com/humanos/aiexecution/application/port/out/AiProviderAdapter.java</t>
  </si>
  <si>
    <t>Reliability gap</t>
  </si>
  <si>
    <t>AUD-023</t>
  </si>
  <si>
    <t>Public model catalogue</t>
  </si>
  <si>
    <t>`/api/ai/models` is deliberately public and exposes provider/prices/default parameters.</t>
  </si>
  <si>
    <t>Needs review</t>
  </si>
  <si>
    <t>May disclose internal route inventory and economics; not tenant/purpose filtered.</t>
  </si>
  <si>
    <t>Require authentication or publish a minimized allowlisted catalogue separate from internal registry.</t>
  </si>
  <si>
    <t>SEC-004 / privacy minimisation</t>
  </si>
  <si>
    <t>Security/product decision</t>
  </si>
  <si>
    <t>AUD-024</t>
  </si>
  <si>
    <t>Automated tests</t>
  </si>
  <si>
    <t>Router tests exist; recent integration commit reports 26/26 ai-execution unit tests green.</t>
  </si>
  <si>
    <t>No evidence here of endpoint security, process timeout, provider conformance, qualification, performance, pen-test or DR suites.</t>
  </si>
  <si>
    <t>Retain unit tests; add contract/integration/chaos/security/eval suites defined in Stage 12A.</t>
  </si>
  <si>
    <t>S12A-G-011:S12A-G-015</t>
  </si>
  <si>
    <t>https://github.com/Rapidtackltd/humanos-backend-services/commit/e9eb52b8e258391aaf7061f5fb5d35ecacab7705</t>
  </si>
  <si>
    <t>Good start, insufficient gate evidence</t>
  </si>
  <si>
    <t>AUD-025</t>
  </si>
  <si>
    <t>Claude CLI integration exists; no Fable-vs-Opus task split, no Codex CLI reviewer or two-cycle human adjudication workflow.</t>
  </si>
  <si>
    <t>Missing requested profile</t>
  </si>
  <si>
    <t>Current central defaults are opposite of the approved endpoint-visible multi-model workflow.</t>
  </si>
  <si>
    <t>Add development-only task profiles, exact model preflight, Codex read-only wrapper, CI/human merge gate and qualification.</t>
  </si>
  <si>
    <t>S12-BL-002:S12-BL-003</t>
  </si>
  <si>
    <t>Next implementation work package</t>
  </si>
  <si>
    <t>AUD-026</t>
  </si>
  <si>
    <t>Monorepo provider cutover</t>
  </si>
  <si>
    <t>Project AI assistant directly invokes Anthropic; PM templates keeps direct Anthropic wiring beside ai-execution routing.</t>
  </si>
  <si>
    <t>Incomplete / boundary violation</t>
  </si>
  <si>
    <t>Provider keys and calls still exist outside ai-execution-service, contradicting the accepted single-choke-point architecture.</t>
  </si>
  <si>
    <t>Inventory every direct provider import/call, migrate through humanos-ai-client, remove provider config/dependencies, and add a repository dependency gate.</t>
  </si>
  <si>
    <t>A01-G-002 / AIBV-001 / S12-BL-006</t>
  </si>
  <si>
    <t>P0 monorepo cutover</t>
  </si>
  <si>
    <t>Stage 12A — Fable, Opus and Codex Development Workflow Readiness</t>
  </si>
  <si>
    <t>Repository-backed readiness assessment for the approved development profile. The proposed model division is retained, but none of the three task cells is currently qualified or fully implemented.</t>
  </si>
  <si>
    <t>Control / capability</t>
  </si>
  <si>
    <t>Evidence / finding</t>
  </si>
  <si>
    <t>Required implementation</t>
  </si>
  <si>
    <t>Readiness score</t>
  </si>
  <si>
    <t>DEV-READ-001</t>
  </si>
  <si>
    <t>Fable 5 planning/orchestration profile</t>
  </si>
  <si>
    <t>Requested</t>
  </si>
  <si>
    <t>Not implemented</t>
  </si>
  <si>
    <t>Current CLI adapter has one global `ai-execution.claude-cli.model` alias and no development task profile.</t>
  </si>
  <si>
    <t>Create `DEV_ARCHITECTURE_PLANNING` + CRITICAL effort; exact model/CLI/version preflight; plan schema and review checkpoint.</t>
  </si>
  <si>
    <t>Blocked pending implementation</t>
  </si>
  <si>
    <t>DEV-READ-002</t>
  </si>
  <si>
    <t>Opus 4.8 implementation profile</t>
  </si>
  <si>
    <t>No task-specific model mapping for coding and no worktree/branch/tool policy in AI execution service.</t>
  </si>
  <si>
    <t>Create `DEV_CODE_IMPLEMENTATION` + DEEP effort; bounded worktree, tool allowlist, tests and implementation-summary schema.</t>
  </si>
  <si>
    <t>DEV-READ-003</t>
  </si>
  <si>
    <t>GPT-5.6 Sol Codex independent review</t>
  </si>
  <si>
    <t>No Codex CLI connector or review wrapper exists in the audited repo.</t>
  </si>
  <si>
    <t>Build read-only `nessovo-codex-review` wrapper/MCP tool with max effort, structured findings and actual-model capture.</t>
  </si>
  <si>
    <t>Engineering AI / QA / CISO</t>
  </si>
  <si>
    <t>DEV-READ-004</t>
  </si>
  <si>
    <t>Plan review checkpoint</t>
  </si>
  <si>
    <t>No Fable plan artifact → Codex challenge → human adjudication workflow.</t>
  </si>
  <si>
    <t>Persist plan and review artifacts; severity/rationale/decision schema; human approval before coding.</t>
  </si>
  <si>
    <t>Architecture / QA</t>
  </si>
  <si>
    <t>Not started</t>
  </si>
  <si>
    <t>DEV-READ-005</t>
  </si>
  <si>
    <t>Diff review checkpoint</t>
  </si>
  <si>
    <t>Current Claude CLI adapter is a provider call, not a protected-branch development workflow.</t>
  </si>
  <si>
    <t>Review only changed files/approved context; Codex no-write capability; link CI evidence and commit SHA.</t>
  </si>
  <si>
    <t>Engineering / DevSecOps</t>
  </si>
  <si>
    <t>DEV-READ-006</t>
  </si>
  <si>
    <t>Two-cycle AI review cap</t>
  </si>
  <si>
    <t>No loop budget or forced human adjudication.</t>
  </si>
  <si>
    <t>Workflow state: REVIEW_1 → FIX → REVIEW_2 → HUMAN_DECISION.</t>
  </si>
  <si>
    <t>DEV-READ-007</t>
  </si>
  <si>
    <t>Deterministic CI authority</t>
  </si>
  <si>
    <t>Partial repo foundation</t>
  </si>
  <si>
    <t>Service unit tests exist, but no Stage 12 workflow tying AI review to mandatory compile/test/security/migration gates.</t>
  </si>
  <si>
    <t>Protected-branch required checks and machine-readable CI evidence package.</t>
  </si>
  <si>
    <t>DevSecOps / QA</t>
  </si>
  <si>
    <t>Needs implementation</t>
  </si>
  <si>
    <t>DEV-READ-008</t>
  </si>
  <si>
    <t>Human merge/release authority</t>
  </si>
  <si>
    <t>Policy only</t>
  </si>
  <si>
    <t>No evidence in this assessment that AI-generated branches are technically prevented from self-merging.</t>
  </si>
  <si>
    <t>CODEOWNERS/branch protection/reviewer rules and audited human approval.</t>
  </si>
  <si>
    <t>CTO / Engineering Lead</t>
  </si>
  <si>
    <t>Needs repository control evidence</t>
  </si>
  <si>
    <t>DEV-READ-009</t>
  </si>
  <si>
    <t>Exact model identity and entitlement preflight</t>
  </si>
  <si>
    <t>Current CLI adapter records configured alias only and performs no CLI version/auth/plan/model preflight.</t>
  </si>
  <si>
    <t>Before each session record executable signature/path, CLI version, auth readiness, actual model/route and available credits/quota.</t>
  </si>
  <si>
    <t>Engineering AI / IT</t>
  </si>
  <si>
    <t>DEV-READ-010</t>
  </si>
  <si>
    <t>Claude adapter deliberately uses machine login and scrubs selected Anthropic env vars, but it runs inside central ai-execution-service.</t>
  </si>
  <si>
    <t>Move to endpoint broker; never read token files; clean environment; official auth check.</t>
  </si>
  <si>
    <t>CISO / Desktop AI</t>
  </si>
  <si>
    <t>Architectural remediation</t>
  </si>
  <si>
    <t>DEV-READ-011</t>
  </si>
  <si>
    <t>Repository scope and working directory</t>
  </si>
  <si>
    <t>ProcessBuilder does not set an approved working directory; CLI receives a compiled prompt but process context is unrestricted.</t>
  </si>
  <si>
    <t>Explicit repository/worktree cwd, approved roots, file/network/tool policy and no arbitrary shell wrapper.</t>
  </si>
  <si>
    <t>CISO / Engineering</t>
  </si>
  <si>
    <t>P0 fix</t>
  </si>
  <si>
    <t>DEV-READ-012</t>
  </si>
  <si>
    <t>Timeout and process cleanup</t>
  </si>
  <si>
    <t>Defective</t>
  </si>
  <si>
    <t>Adapter reads stdout before timeout wait and does not drain stderr.</t>
  </si>
  <si>
    <t>Concurrent stream draining, wait-with-timeout, process-tree termination and cancellation tests.</t>
  </si>
  <si>
    <t>Desktop AI / SRE</t>
  </si>
  <si>
    <t>DEV-READ-013</t>
  </si>
  <si>
    <t>Review independence</t>
  </si>
  <si>
    <t>Only Claude CLI exists; same provider can plan/code/review.</t>
  </si>
  <si>
    <t>Codex uses a separate model/provider and cannot write; human adjudicates disagreement.</t>
  </si>
  <si>
    <t>QA / AI Governance</t>
  </si>
  <si>
    <t>Blocked pending Codex connector</t>
  </si>
  <si>
    <t>DEV-READ-014</t>
  </si>
  <si>
    <t>No-subscription fallback</t>
  </si>
  <si>
    <t>All current task defaults use Claude CLI; lack of local subscription can block or silently alter behavior.</t>
  </si>
  <si>
    <t>Company-managed qualified API or human/manual path; no employee disadvantage; explicit route notice.</t>
  </si>
  <si>
    <t>HR / Finance / AI Platform</t>
  </si>
  <si>
    <t>Policy and implementation pending</t>
  </si>
  <si>
    <t>DEV-READ-015</t>
  </si>
  <si>
    <t>Development qualification corpus</t>
  </si>
  <si>
    <t>No Fable plan, Opus implementation or Codex review qualification suite/results.</t>
  </si>
  <si>
    <t>Create representative Java/Spring, Python, Rust, TypeScript, migrations, security and test-gap corpus with human labels.</t>
  </si>
  <si>
    <t>AI Evaluation / Engineering</t>
  </si>
  <si>
    <t>Stage 12A — Repository-Based Remediation Sequence</t>
  </si>
  <si>
    <t>Ordered remediation plan derived from the current HumanOS backend repository. P0 work must precede model qualification and any real employee pilot.</t>
  </si>
  <si>
    <t>Remediation</t>
  </si>
  <si>
    <t>REM-001</t>
  </si>
  <si>
    <t>P0</t>
  </si>
  <si>
    <t>Disable central Claude CLI defaults</t>
  </si>
  <si>
    <t>Change all production/default task routes away from `claude-cli`; allow it only under explicit local-dev/endpoint profile.</t>
  </si>
  <si>
    <t>No central/background request can select user subscription CLI unless explicitly endpoint-interactive.</t>
  </si>
  <si>
    <t>Configuration + routing test</t>
  </si>
  <si>
    <t>REM-002</t>
  </si>
  <si>
    <t>Create A-01 contract v1</t>
  </si>
  <si>
    <t>Extend request/result with purpose, task/effort, data class, region, features, output schema, evidence refs, review, fallback and exact route lineage.</t>
  </si>
  <si>
    <t>Shared client, runtime gateway and ai-execution pass versioned contract fixtures.</t>
  </si>
  <si>
    <t>REM-023</t>
  </si>
  <si>
    <t>Complete monorepo provider cutover</t>
  </si>
  <si>
    <t>Find and remove direct Anthropic/OpenAI/Gemini provider clients from project, PM-template, assistant and other services; route only through humanos-ai-client.</t>
  </si>
  <si>
    <t>Enterprise Architect / Service Owners</t>
  </si>
  <si>
    <t>No service outside approved connector modules imports provider config/SDK or sends provider HTTP requests.</t>
  </si>
  <si>
    <t>Repository dependency scan, contract tests and removal diff</t>
  </si>
  <si>
    <t>REM-003</t>
  </si>
  <si>
    <t>Fix Claude CLI process defects</t>
  </si>
  <si>
    <t>Correct timeout/stream handling; use signed executable resolution, approved cwd, clean env, process-tree kill and cancellation.</t>
  </si>
  <si>
    <t>Hung CLI terminates within budget; no stderr deadlock, path hijack or out-of-root access.</t>
  </si>
  <si>
    <t>Unit/integration/security tests</t>
  </si>
  <si>
    <t>REM-004</t>
  </si>
  <si>
    <t>Extract Endpoint AI Runtime Broker</t>
  </si>
  <si>
    <t>Move subscription CLI/local-runtime invocation out of central service into managed endpoint boundary.</t>
  </si>
  <si>
    <t>REM-002,REM-003</t>
  </si>
  <si>
    <t>Central service never accesses user-local OAuth; broker reports health/action-required and canonical result.</t>
  </si>
  <si>
    <t>Architecture/integration/red-team tests</t>
  </si>
  <si>
    <t>REM-005</t>
  </si>
  <si>
    <t>Introduce provider-scoped credential resolution</t>
  </si>
  <si>
    <t>Replace Anthropic-specific nullable override with explicit provider/tenant credential result and policy state.</t>
  </si>
  <si>
    <t>CISO / AI Platform</t>
  </si>
  <si>
    <t>Tenant service outage cannot silently switch to platform key/account/provider.</t>
  </si>
  <si>
    <t>Failure/rotation/tenant tests</t>
  </si>
  <si>
    <t>REM-006</t>
  </si>
  <si>
    <t>Replace raw prompt/output inline persistence</t>
  </si>
  <si>
    <t>Persist minimised metadata plus encrypted classified evidence-object refs with TTL, access, correction/deletion and hold lineage.</t>
  </si>
  <si>
    <t>Data Architect / DPO</t>
  </si>
  <si>
    <t>No mandatory raw input/output TEXT fields for new executions; retention/deletion tests pass.</t>
  </si>
  <si>
    <t>Migration/privacy/DR tests</t>
  </si>
  <si>
    <t>REM-007</t>
  </si>
  <si>
    <t>Add endpoint/operator/snapshot-or-digest/runtime/CLI/quantisation/context/features/terms/region/price/lifecycle fields.</t>
  </si>
  <si>
    <t>AI Platform / Data</t>
  </si>
  <si>
    <t>No active route is represented by family/alias alone.</t>
  </si>
  <si>
    <t>Schema and registry tests</t>
  </si>
  <si>
    <t>REM-008</t>
  </si>
  <si>
    <t>Implement qualification lifecycle and hard gate</t>
  </si>
  <si>
    <t>Create task×effort qualification profiles, expiry, signed package, shadow/canary and router enforcement.</t>
  </si>
  <si>
    <t>AI Evaluation / AI Platform</t>
  </si>
  <si>
    <t>Unqualified/expired execution configuration cannot be selected.</t>
  </si>
  <si>
    <t>Qualification/routing negative tests</t>
  </si>
  <si>
    <t>REM-009</t>
  </si>
  <si>
    <t>Replace simple router</t>
  </si>
  <si>
    <t>Apply policy/region/features/qualification/health hard filters before minimum-sufficient cost/latency selection.</t>
  </si>
  <si>
    <t>REM-005,REM-007,REM-008</t>
  </si>
  <si>
    <t>All rejected candidate reasons are auditable; cost cannot make an ineligible route eligible.</t>
  </si>
  <si>
    <t>Routing/chaos tests</t>
  </si>
  <si>
    <t>REM-010</t>
  </si>
  <si>
    <t>Add canonical fallback and error model</t>
  </si>
  <si>
    <t>Implement auth/quota/model/region/schema/qualification/resource/no-route/user-action states and terminal human-review/no-AI paths.</t>
  </si>
  <si>
    <t>AI Platform / Product / DPO</t>
  </si>
  <si>
    <t>REM-002,REM-009</t>
  </si>
  <si>
    <t>No silent material route change; AI unavailability never becomes employee failure.</t>
  </si>
  <si>
    <t>Failure-injection and journey tests</t>
  </si>
  <si>
    <t>REM-011</t>
  </si>
  <si>
    <t>Persist complete inference lineage</t>
  </si>
  <si>
    <t>Store implementation, connector, provider/operator, requested/actual model, runtime, profile, region, fallback and review refs.</t>
  </si>
  <si>
    <t>REM-002,REM-007:REM-010</t>
  </si>
  <si>
    <t>100% material AI-assisted domain records have complete lineage.</t>
  </si>
  <si>
    <t>Data integration/audit tests</t>
  </si>
  <si>
    <t>REM-012</t>
  </si>
  <si>
    <t>Add approved Codex CLI connector/wrapper with GPT-5.6 Sol/max, structured findings, exact model capture and no write tools.</t>
  </si>
  <si>
    <t>Engineering AI / CISO</t>
  </si>
  <si>
    <t>REM-002,REM-004</t>
  </si>
  <si>
    <t>Codex can review plan/diff/test evidence but cannot modify worktree or merge.</t>
  </si>
  <si>
    <t>Permission/injection/review tests</t>
  </si>
  <si>
    <t>REM-013</t>
  </si>
  <si>
    <t>Add Fable and Opus development task profiles</t>
  </si>
  <si>
    <t>Separate planning/orchestration and implementation routes with exact model preflight and work-package schemas.</t>
  </si>
  <si>
    <t>Fable profile cannot execute coding writes; Opus profile cannot self-review/merge.</t>
  </si>
  <si>
    <t>Workflow and policy tests</t>
  </si>
  <si>
    <t>REM-014</t>
  </si>
  <si>
    <t>Implement CI + human merge gate</t>
  </si>
  <si>
    <t>Protected branch checks, CODEOWNERS and review state require deterministic CI, Codex review resolution and named human approval.</t>
  </si>
  <si>
    <t>DevSecOps / Engineering Lead</t>
  </si>
  <si>
    <t>REM-012,REM-013</t>
  </si>
  <si>
    <t>No AI-only protected-branch merge.</t>
  </si>
  <si>
    <t>Repository control test</t>
  </si>
  <si>
    <t>REM-015</t>
  </si>
  <si>
    <t>P1</t>
  </si>
  <si>
    <t>Create native OpenAI connector</t>
  </si>
  <si>
    <t>Use current OpenAI Responses/tool/structured-output API separately from generic compatibility connector.</t>
  </si>
  <si>
    <t>REM-002,REM-007</t>
  </si>
  <si>
    <t>Native features and actual model/usage/error lineage pass conformance.</t>
  </si>
  <si>
    <t>Connector suite</t>
  </si>
  <si>
    <t>REM-016</t>
  </si>
  <si>
    <t>Harden Anthropic connector</t>
  </si>
  <si>
    <t>Capture actual response model/route, provider controls, structured output/effort, sanitized errors and policy manifest.</t>
  </si>
  <si>
    <t>No sensitive provider body in logs; route and features are explicit.</t>
  </si>
  <si>
    <t>Connector/privacy tests</t>
  </si>
  <si>
    <t>REM-017</t>
  </si>
  <si>
    <t>Constrain generic compatible connector</t>
  </si>
  <si>
    <t>Capability-probe system/multiturn/tools/schema/embeddings/stream/cancel and record actual provider operator.</t>
  </si>
  <si>
    <t>Unsupported feature is rejected before execution.</t>
  </si>
  <si>
    <t>REM-018</t>
  </si>
  <si>
    <t>Provider health, budgets and circuit breaking</t>
  </si>
  <si>
    <t>Add health registry, quota/budget checks, retries, idempotency and circuit state.</t>
  </si>
  <si>
    <t>SRE / AI Platform / FinOps</t>
  </si>
  <si>
    <t>Unhealthy/over-budget routes are excluded without losing policy guarantees.</t>
  </si>
  <si>
    <t>Chaos/load tests</t>
  </si>
  <si>
    <t>REM-019</t>
  </si>
  <si>
    <t>Secure model catalogue</t>
  </si>
  <si>
    <t>Authenticate internal registry endpoint or expose a minimised public catalogue.</t>
  </si>
  <si>
    <t>CISO / Product</t>
  </si>
  <si>
    <t>Unauthenticated callers cannot enumerate internal providers/prices/routes.</t>
  </si>
  <si>
    <t>API security test</t>
  </si>
  <si>
    <t>REM-020</t>
  </si>
  <si>
    <t>Durable ledger and quality feedback</t>
  </si>
  <si>
    <t>Add durable outbox/reconciliation and reviewed quality/correction/override signals.</t>
  </si>
  <si>
    <t>Data / AI Evaluation</t>
  </si>
  <si>
    <t>Mandatory audit/quality events are not lost when ledger is unavailable.</t>
  </si>
  <si>
    <t>Outbox/reconciliation tests</t>
  </si>
  <si>
    <t>REM-021</t>
  </si>
  <si>
    <t>Qualification corpus and initial runs</t>
  </si>
  <si>
    <t>Build HumanOS and development datasets; qualify Fable, Opus, Codex and initial production candidates.</t>
  </si>
  <si>
    <t>REM-008,REM-012,REM-013,REM-015:REM-017</t>
  </si>
  <si>
    <t>Signed profiles and limitations produced; no global model approval.</t>
  </si>
  <si>
    <t>Evaluation report</t>
  </si>
  <si>
    <t>REM-022</t>
  </si>
  <si>
    <t>P2</t>
  </si>
  <si>
    <t>Standalone router decision/spike</t>
  </si>
  <si>
    <t>Build only if isolation/resilience/customer deployment needs cannot be met by central orchestrator.</t>
  </si>
  <si>
    <t>CTO / Architecture</t>
  </si>
  <si>
    <t>REM-002,REM-008,REM-009</t>
  </si>
  <si>
    <t>Decision evidence; if built, same contracts and portable profiles pass.</t>
  </si>
  <si>
    <t>Architecture decision / conformance</t>
  </si>
  <si>
    <t>Stage 12A — Repository Evidence Register</t>
  </si>
  <si>
    <t>Immutable code and architecture evidence used for the first Stage 12A execution assessment. Source links are pinned to the audited commit where practical.</t>
  </si>
  <si>
    <t>Evidence ID</t>
  </si>
  <si>
    <t>Evidence area</t>
  </si>
  <si>
    <t>Repository path / object</t>
  </si>
  <si>
    <t>Observed evidence</t>
  </si>
  <si>
    <t>Assessment implication</t>
  </si>
  <si>
    <t>Reviewed date</t>
  </si>
  <si>
    <t>EVID-001</t>
  </si>
  <si>
    <t>Repository baseline</t>
  </si>
  <si>
    <t>Current audited repository revision on main.</t>
  </si>
  <si>
    <t>All assessment findings are pinned to this code baseline.</t>
  </si>
  <si>
    <t>https://github.com/Rapidtackltd/humanos-backend-services/commit/79a38ade1fc0163cadf39ae3cccd466b7f8d5d9d</t>
  </si>
  <si>
    <t>2026-07-19</t>
  </si>
  <si>
    <t>OpenAI Stage 12A assessment</t>
  </si>
  <si>
    <t>EVID-002</t>
  </si>
  <si>
    <t>AI execution service README</t>
  </si>
  <si>
    <t>ai-execution-service/README.md</t>
  </si>
  <si>
    <t>Central choke point for provider calls; owns model registry, routing and provider adapters; sync and async APIs.</t>
  </si>
  <si>
    <t>README progress table is stale compared with later commits.</t>
  </si>
  <si>
    <t>EVID-003</t>
  </si>
  <si>
    <t>AI routing ADR</t>
  </si>
  <si>
    <t>docs/adr/0006-ai-execution-routing-and-spend-quality-ledger.md</t>
  </si>
  <si>
    <t>Accepted architecture for execution service and spend-quality ledger; static YAML registry and simple default/override router.</t>
  </si>
  <si>
    <t>Useful baseline but materially below A-01 qualification/routing requirements.</t>
  </si>
  <si>
    <t>EVID-004</t>
  </si>
  <si>
    <t>Provider-neutral client</t>
  </si>
  <si>
    <t>humanos-ai-client/.../AiExecutionGateway.java</t>
  </si>
  <si>
    <t>Shared client says no other service should hold provider SDKs or keys.</t>
  </si>
  <si>
    <t>Good A-01 boundary foundation.</t>
  </si>
  <si>
    <t>https://github.com/Rapidtackltd/humanos-backend-services/blob/79a38ade1fc0163cadf39ae3cccd466b7f8d5d9d/humanos-ai-client/src/main/java/com/humanos/ai/client/AiExecutionGateway.java</t>
  </si>
  <si>
    <t>EVID-005</t>
  </si>
  <si>
    <t>Current client request</t>
  </si>
  <si>
    <t>humanos-ai-client/.../AiExecutionRequest.java</t>
  </si>
  <si>
    <t>Request only contains taskType, input, preferredModel, maxTokens and temperature.</t>
  </si>
  <si>
    <t>Missing data class, region, effort, schema, evidence refs, review and fallback.</t>
  </si>
  <si>
    <t>EVID-006</t>
  </si>
  <si>
    <t>Current client result</t>
  </si>
  <si>
    <t>humanos-ai-client/.../AiExecutionResult.java</t>
  </si>
  <si>
    <t>Result contains modelId, raw input/output, token usage, cost, latency and outcome.</t>
  </si>
  <si>
    <t>Missing provider, actual model, runtime, qualification, region, fallback and confidence.</t>
  </si>
  <si>
    <t>https://github.com/Rapidtackltd/humanos-backend-services/blob/79a38ade1fc0163cadf39ae3cccd466b7f8d5d9d/humanos-ai-client/src/main/java/com/humanos/ai/client/AiExecutionResult.java</t>
  </si>
  <si>
    <t>EVID-007</t>
  </si>
  <si>
    <t>Model router</t>
  </si>
  <si>
    <t>ai-execution-service/.../ModelRouter.java</t>
  </si>
  <si>
    <t>Router selects caller pin or static task default.</t>
  </si>
  <si>
    <t>No capability check, task×effort qualification, region/privacy filtering, health or cost optimization.</t>
  </si>
  <si>
    <t>EVID-008</t>
  </si>
  <si>
    <t>YAML model registry</t>
  </si>
  <si>
    <t>ai-execution-service/.../YamlModelRegistry.java</t>
  </si>
  <si>
    <t>Immutable lookup by model ID and task default.</t>
  </si>
  <si>
    <t>ModelEntry contains only provider, cost, max tokens and temperature.</t>
  </si>
  <si>
    <t>EVID-009</t>
  </si>
  <si>
    <t>Registry schema</t>
  </si>
  <si>
    <t>ai-execution-service/.../ModelRegistryProperties.java</t>
  </si>
  <si>
    <t>Registry fields: id, provider, input/output price, max tokens and temperature.</t>
  </si>
  <si>
    <t>No exact snapshot/digest, runtime, quantisation, region, terms, features or qualification.</t>
  </si>
  <si>
    <t>EVID-010</t>
  </si>
  <si>
    <t>Application defaults</t>
  </si>
  <si>
    <t>ai-execution-service/src/main/resources/application.yml</t>
  </si>
  <si>
    <t>All task defaults currently point to `claude-cli`; CLI cost recorded as zero subscription cost.</t>
  </si>
  <si>
    <t>Central hidden workloads can consume a logged-in user subscription; violates A-01 policy.</t>
  </si>
  <si>
    <t>EVID-011</t>
  </si>
  <si>
    <t>Claude CLI adapter</t>
  </si>
  <si>
    <t>ai-execution-service/.../ClaudeCliProviderAdapter.java</t>
  </si>
  <si>
    <t>Runs `claude -p --output-format json` using machine login; scrubs selected ANTHROPIC env vars.</t>
  </si>
  <si>
    <t>Embedded in central service; lacks endpoint-broker separation, version/auth preflight, working-root and full environment controls.</t>
  </si>
  <si>
    <t>EVID-012</t>
  </si>
  <si>
    <t>Claude CLI process handling</t>
  </si>
  <si>
    <t>ClaudeCliProviderAdapter.java lines 196–276</t>
  </si>
  <si>
    <t>Reads stdout before waitFor and does not drain stderr.</t>
  </si>
  <si>
    <t>Timeout may not interrupt a hung process; stderr can deadlock the child. P0 reliability defect.</t>
  </si>
  <si>
    <t>Technical inference</t>
  </si>
  <si>
    <t>EVID-013</t>
  </si>
  <si>
    <t>Anthropic adapter</t>
  </si>
  <si>
    <t>ai-execution-service/.../AnthropicProviderAdapter.java</t>
  </si>
  <si>
    <t>Supports multi-turn messages and native tool-use blocks; BYOK override and platform fallback.</t>
  </si>
  <si>
    <t>Does not record actual response model or data route; logs provider error body fragments.</t>
  </si>
  <si>
    <t>EVID-014</t>
  </si>
  <si>
    <t>OpenAI-compatible adapter</t>
  </si>
  <si>
    <t>ai-execution-service/.../OpenAiCompatibleProviderAdapter.java</t>
  </si>
  <si>
    <t>Supports simple chat-completions text and token usage.</t>
  </si>
  <si>
    <t>No system/multi-turn/tools/structured-output parity; one generic provider ID for multiple operators.</t>
  </si>
  <si>
    <t>EVID-015</t>
  </si>
  <si>
    <t>Execution service flow</t>
  </si>
  <si>
    <t>ai-execution-service/.../SubmitExecutionService.java</t>
  </si>
  <si>
    <t>Routes, calls provider, persists execution and sends cost/latency ledger record.</t>
  </si>
  <si>
    <t>Tenant key resolver is Anthropic-specific; no policy/qualification/fallback or complete route lineage.</t>
  </si>
  <si>
    <t>EVID-016</t>
  </si>
  <si>
    <t>Tenant key resolution</t>
  </si>
  <si>
    <t>TenantAiKeyClient.java / TenantAnthropicKeyResolver.java</t>
  </si>
  <si>
    <t>Tenant key lookup fails soft and falls back to platform default; plaintext tenant key is returned to execution service.</t>
  </si>
  <si>
    <t>Outage can silently change credential/account/data route; needs policy-aware fail-safe behavior.</t>
  </si>
  <si>
    <t>EVID-017</t>
  </si>
  <si>
    <t>Execution persistence</t>
  </si>
  <si>
    <t>Execution.java / V1__create_executions_table.sql</t>
  </si>
  <si>
    <t>Raw input and output are stored append-only in PostgreSQL.</t>
  </si>
  <si>
    <t>Conflicts with purpose-specific retention, correction, deletion and classified object-reference design.</t>
  </si>
  <si>
    <t>EVID-018</t>
  </si>
  <si>
    <t>Tenant/API security</t>
  </si>
  <si>
    <t>TenantGuard.java / SecurityConfig.java</t>
  </si>
  <si>
    <t>Tenant mismatch guard exists for authenticated principals; service trust filter is the primary gate.</t>
  </si>
  <si>
    <t>S2S requests without principal rely on shared secret and caller-supplied tenant header; requires stronger service identity/purpose tests.</t>
  </si>
  <si>
    <t>EVID-019</t>
  </si>
  <si>
    <t>ModelRegistryController.java / application.yml</t>
  </si>
  <si>
    <t>`/api/ai/models` is excluded from service-trust auth and exposes provider, prices and parameters.</t>
  </si>
  <si>
    <t>Review whether unauthenticated catalogue exposure is necessary.</t>
  </si>
  <si>
    <t>EVID-020</t>
  </si>
  <si>
    <t>Runtime AI envelope</t>
  </si>
  <si>
    <t>workflow-engine/.../AiTaskEnvelope.java</t>
  </si>
  <si>
    <t>Runtime already owns output schema, evidence/citation, confidence, autonomy and budget fields.</t>
  </si>
  <si>
    <t>Strong reuse opportunity: extend gateway contract rather than recreate governance fields.</t>
  </si>
  <si>
    <t>EVID-021</t>
  </si>
  <si>
    <t>Runtime integration plan</t>
  </si>
  <si>
    <t>workflow-engine/docs/plan/06-orchestration-integration.md</t>
  </si>
  <si>
    <t>Documents model gateway boundary and explicitly identifies richer gateway envelope as future Phase D.</t>
  </si>
  <si>
    <t>A-01 work is aligned with an acknowledged unfinished phase.</t>
  </si>
  <si>
    <t>EVID-022</t>
  </si>
  <si>
    <t>Recent AI execution integration</t>
  </si>
  <si>
    <t>Commit e9eb52b8</t>
  </si>
  <si>
    <t>Main received tool-calling plus Claude CLI adapter; commit reports 26/26 unit tests green.</t>
  </si>
  <si>
    <t>Unit coverage exists, but no evidence yet for security, performance, qualification or endpoint-broker tests.</t>
  </si>
  <si>
    <t>EVID-023</t>
  </si>
  <si>
    <t>Legacy direct provider paths</t>
  </si>
  <si>
    <t>project-service-be/.../AIAssistantService.java; pm-templates-service/.../WizardAiService.java</t>
  </si>
  <si>
    <t>Project AI assistant directly builds and sends Anthropic API requests; PM templates retains Anthropic RestTemplate/config alongside ai-execution client.</t>
  </si>
  <si>
    <t>The 'single AI execution door' cutover is incomplete across the monorepo.</t>
  </si>
  <si>
    <t>START HERE — Nessovo HumanOS Work Intelligence</t>
  </si>
  <si>
    <t>Plain-language entry point for executives, engineers, reviewers and AI coding platforms. The plan is complete; implementation, hardening and pilot execution remain pending.</t>
  </si>
  <si>
    <t>Current programme state</t>
  </si>
  <si>
    <t>What this project does — simple explanation</t>
  </si>
  <si>
    <t>Planning and specification</t>
  </si>
  <si>
    <t>COMPLETE</t>
  </si>
  <si>
    <t>HumanOS Work Intelligence is a visible, company-managed task and work-evidence platform. An employee starts an approved task. The managed endpoint agent records only policy-approved evidence connected to that task, such as application and process changes, IDE/browser/shell/Git/test events, approved visual states and AI-agent activity. Passwords, secure fields and excluded applications are blocked. The evidence is signed, stored and turned into an explainable timeline. Task Assurance checks the evidence against the task objective, acceptance criteria and quality gates, identifies blockers and missing evidence, and creates recommendations. The employee can inspect, correct and challenge findings. Managers receive exception-led summaries rather than a live surveillance wall. Reviewed evidence can support capability development, coaching and learning, but AI cannot directly make dismissal, pay, promotion, probation or disciplinary decisions.</t>
  </si>
  <si>
    <t>Current engineering decision</t>
  </si>
  <si>
    <t>Current repository alignment</t>
  </si>
  <si>
    <t>Development AI workflow readiness</t>
  </si>
  <si>
    <t>Stage 12B pilot readiness</t>
  </si>
  <si>
    <t>Authoritative navigation</t>
  </si>
  <si>
    <t>Index sheet</t>
  </si>
  <si>
    <t>How the platform works</t>
  </si>
  <si>
    <t>Step</t>
  </si>
  <si>
    <t>Define a role and an approved Task Execution Contract.</t>
  </si>
  <si>
    <t>Employee starts a visible work/task session on a managed device.</t>
  </si>
  <si>
    <t>Signed policy decides sensors, exclusions, retention, regions and allowed AI routes.</t>
  </si>
  <si>
    <t>Endpoint agent records approved evidence; semantic tool events outrank screenshots and AI guesses.</t>
  </si>
  <si>
    <t>Evidence ingestion verifies, stores, replays and audits events and gaps.</t>
  </si>
  <si>
    <t>Provenance links human, AI-agent, automation and system contributions.</t>
  </si>
  <si>
    <t>Task Assurance checks criteria, quality gates, blockers and completion evidence.</t>
  </si>
  <si>
    <t>Employee sees evidence, coaching, capability and correction/review controls.</t>
  </si>
  <si>
    <t>Managers see blockers, quality exceptions, reviews and support needs—not simplistic productivity scores.</t>
  </si>
  <si>
    <t>Skill Forge improves prompts, evaluators, adapters and policies through evaluation, review, canary and rollback.</t>
  </si>
  <si>
    <t>Implementation rules that must not be lost</t>
  </si>
  <si>
    <t>No covert mode; monitoring state and task/session controls stay visible.</t>
  </si>
  <si>
    <t>No provider key, provider SDK or user CLI token inside Work Intelligence services.</t>
  </si>
  <si>
    <t>No productivity/capability score from clicks, keystrokes, time online, code volume, prompt count or token use.</t>
  </si>
  <si>
    <t>Every material AI inference records evidence, confidence, actual model/route/version, limitations and human-review state.</t>
  </si>
  <si>
    <t>Missing sensors, gaps and excluded periods reduce confidence; they do not prove inactivity.</t>
  </si>
  <si>
    <t>Employees can inspect, correct, dispute and appeal material findings.</t>
  </si>
  <si>
    <t>High-impact findings and capability/readiness changes require qualified human review.</t>
  </si>
  <si>
    <t>Planning completion is not software completion; only implemented and tested gate evidence counts.</t>
  </si>
  <si>
    <t>Recommended reading and implementation order</t>
  </si>
  <si>
    <t>Sheet/group</t>
  </si>
  <si>
    <t>Coding rules, work packages and definition of done.</t>
  </si>
  <si>
    <t>Current code alignment and executive findings.</t>
  </si>
  <si>
    <t>Ordered P0/P1/P2 engineering work.</t>
  </si>
  <si>
    <t>Code-pinned control gaps and required remediation.</t>
  </si>
  <si>
    <t>Architecture Decisions / AI Amendment ADRs / Stage 12 ADRs</t>
  </si>
  <si>
    <t>Resolve architecture choices.</t>
  </si>
  <si>
    <t>Relevant domain contracts</t>
  </si>
  <si>
    <t>Implement endpoint, evidence, adapter, task, capability, coaching and UX requirements.</t>
  </si>
  <si>
    <t>Prove security, privacy, reliability, fairness and accessibility.</t>
  </si>
  <si>
    <t>Index</t>
  </si>
  <si>
    <t>Complete workbook navigation and current state.</t>
  </si>
  <si>
    <t>AI Coding Handoff — How to Implement the Plan</t>
  </si>
  <si>
    <t>Authoritative instructions for Claude Code, Codex, other AI coding agents and human engineers. Work one bounded package at a time and never claim a pass without test evidence.</t>
  </si>
  <si>
    <t>Work package</t>
  </si>
  <si>
    <t>Primary area</t>
  </si>
  <si>
    <t>Definition of done</t>
  </si>
  <si>
    <t>Required tests/evidence</t>
  </si>
  <si>
    <t>Source of truth</t>
  </si>
  <si>
    <t>HND-001</t>
  </si>
  <si>
    <t>Remove central CLI defaults and direct provider paths</t>
  </si>
  <si>
    <t>AI platform/monorepo</t>
  </si>
  <si>
    <t>No hidden subscription use; provider calls pass through approved connector boundary.</t>
  </si>
  <si>
    <t>Configuration, dependency scan and integration tests</t>
  </si>
  <si>
    <t>HND-002</t>
  </si>
  <si>
    <t>Publish humanos-ai-contracts v1</t>
  </si>
  <si>
    <t>Provider-neutral request/result plus route, qualification, region, fallback and error lineage.</t>
  </si>
  <si>
    <t>Schema, compatibility and negative contract tests</t>
  </si>
  <si>
    <t>HND-003</t>
  </si>
  <si>
    <t>Fix CLI process handling and extract Endpoint AI Runtime Broker</t>
  </si>
  <si>
    <t>Signed executable, approved cwd, clean env, concurrent streams, timeout/cancel and no local credential extraction.</t>
  </si>
  <si>
    <t>Unit, integration, Windows/macOS and red-team tests</t>
  </si>
  <si>
    <t>HND-004</t>
  </si>
  <si>
    <t>Correct provider-scoped credential resolution</t>
  </si>
  <si>
    <t>AI platform/security</t>
  </si>
  <si>
    <t>No silent tenant-to-platform account or data-route switch.</t>
  </si>
  <si>
    <t>Rotation, outage, tenant and identity tests</t>
  </si>
  <si>
    <t>HND-005</t>
  </si>
  <si>
    <t>Replace raw prompt/output persistence</t>
  </si>
  <si>
    <t>Evidence/data</t>
  </si>
  <si>
    <t>Classified object refs, minimised metadata, retention, correction, deletion and holds.</t>
  </si>
  <si>
    <t>Migration, access, privacy and DR tests</t>
  </si>
  <si>
    <t>Repo Audit / Evidence Storage Model</t>
  </si>
  <si>
    <t>HND-006</t>
  </si>
  <si>
    <t>Implement exact model registry and qualification</t>
  </si>
  <si>
    <t>AI platform/evaluation</t>
  </si>
  <si>
    <t>Every route is exact model/runtime/config/task/effort qualified and expires/requalifies.</t>
  </si>
  <si>
    <t>Registry, evaluation, shadow, canary and drift tests</t>
  </si>
  <si>
    <t>Model Registry / Qualification Suite</t>
  </si>
  <si>
    <t>HND-007</t>
  </si>
  <si>
    <t>Replace simple router and add canonical fallback</t>
  </si>
  <si>
    <t>AI routing/product</t>
  </si>
  <si>
    <t>Hard eligibility before minimum-sufficient route; no silent local/cloud/provider/region change.</t>
  </si>
  <si>
    <t>Routing, chaos, region, cost and employee-journey tests</t>
  </si>
  <si>
    <t>Model-to-Task Routing / Fallback Policy</t>
  </si>
  <si>
    <t>HND-008</t>
  </si>
  <si>
    <t>Persist complete AI inference lineage</t>
  </si>
  <si>
    <t>Evidence/domain state</t>
  </si>
  <si>
    <t>Material records include actual implementation, provider, model, runtime, qualification, region, fallback and review.</t>
  </si>
  <si>
    <t>Data, audit and read-model tests</t>
  </si>
  <si>
    <t>HND-009</t>
  </si>
  <si>
    <t>Build Fable–Opus–Codex development workflow</t>
  </si>
  <si>
    <t>Fable plans/integrates, Opus codes, Codex reviews read-only, CI verifies, human approves.</t>
  </si>
  <si>
    <t>Development corpus, permission, review-quality and branch-protection tests</t>
  </si>
  <si>
    <t>Development AI Workflow / Claude-Codex Review Protocol</t>
  </si>
  <si>
    <t>HND-010</t>
  </si>
  <si>
    <t>Harden provider connectors and run Stage 12A</t>
  </si>
  <si>
    <t>Connectors/assurance</t>
  </si>
  <si>
    <t>Capability probes, exact route/terms, security/privacy/reliability/fairness/accessibility pass.</t>
  </si>
  <si>
    <t>Connector conformance and Stage 12A gate evidence</t>
  </si>
  <si>
    <t>Provider Connector Contract / Stage 12A Gate</t>
  </si>
  <si>
    <t>Source-of-truth hierarchy</t>
  </si>
  <si>
    <t>Accepted ADRs and non-negotiable rules override older prompts and placeholders.</t>
  </si>
  <si>
    <t>Stage/domain contracts define terminology, interfaces and required behavior.</t>
  </si>
  <si>
    <t>Repository assessment/audit/evidence sheets describe current code reality.</t>
  </si>
  <si>
    <t>Remediation sequence and Stage 12 backlog define implementation order.</t>
  </si>
  <si>
    <t>Gate/test sheets define completion; an AI statement or build success alone is insufficient.</t>
  </si>
  <si>
    <t>Earlier stage workbooks and prompts are historical snapshots; use this latest master workbook when conflicts occur.</t>
  </si>
  <si>
    <t>Standard AI coding work-package instruction</t>
  </si>
  <si>
    <t>Implement only work package &lt;ID&gt; from the latest master workbook. Read the cited source-of-truth sheets, accepted ADRs, repository evidence and acceptance tests first. State affected modules, dependencies, security/privacy impact, migration and rollback. Do not broaden scope or introduce provider SDKs/keys outside approved connectors. Add deterministic tests for every acceptance criterion. Use Fable for planning/integration, Opus for bounded implementation, GPT-5.6 Codex for independent read-only review, CI for objective verification and a named human for merge/release. Leave the item blocked rather than fabricating a pass.</t>
  </si>
  <si>
    <t>Condition</t>
  </si>
  <si>
    <t>Acceptance criteria implemented and mapped to deterministic tests.</t>
  </si>
  <si>
    <t>Required unit, contract, integration, migration, security/privacy and failure tests pass.</t>
  </si>
  <si>
    <t>No provider, credential, tenant, evidence, review or employee-rights boundary is weakened.</t>
  </si>
  <si>
    <t>Schemas/events are versioned and compatibility is addressed.</t>
  </si>
  <si>
    <t>Logs/traces contain only approved operational metadata.</t>
  </si>
  <si>
    <t>Codex blockers/majors are resolved or human-adjudicated.</t>
  </si>
  <si>
    <t>CI passes and a named human approves merge.</t>
  </si>
  <si>
    <t>Workbook status/evidence/source/commit rows are updated with actual results.</t>
  </si>
  <si>
    <t>Validation Summary — Workbook Quality Checks</t>
  </si>
  <si>
    <t>Final exact counts are also supplied in the external VALIDATION_REPORT.md and hash manifest. No formula pass is claimed from specification alone.</t>
  </si>
  <si>
    <t>Validation check</t>
  </si>
  <si>
    <t>Result</t>
  </si>
  <si>
    <t>Evidence/method</t>
  </si>
  <si>
    <t>VAL-001</t>
  </si>
  <si>
    <t>Workbook imports and sheet inventory loads</t>
  </si>
  <si>
    <t>PASS — 248 worksheets loaded</t>
  </si>
  <si>
    <t>artifact_tool import plus workbook.xml sheet inventory</t>
  </si>
  <si>
    <t>Pass</t>
  </si>
  <si>
    <t>VAL-002</t>
  </si>
  <si>
    <t>Formula error-value scan</t>
  </si>
  <si>
    <t>PASS — 0 Excel error cells</t>
  </si>
  <si>
    <t>artifact_tool scan plus worksheet XML error-cell scan</t>
  </si>
  <si>
    <t>VAL-003</t>
  </si>
  <si>
    <t>Formula cell count</t>
  </si>
  <si>
    <t>1,131 formula cells</t>
  </si>
  <si>
    <t>XLSX worksheet XML formula-element count</t>
  </si>
  <si>
    <t>VAL-004</t>
  </si>
  <si>
    <t>Data-validation rule count</t>
  </si>
  <si>
    <t>351 rules</t>
  </si>
  <si>
    <t>XLSX worksheet XML data-validation count</t>
  </si>
  <si>
    <t>VAL-005</t>
  </si>
  <si>
    <t>All workbook sheets represented in Index</t>
  </si>
  <si>
    <t>PASS — 247/247 non-Index sheets listed</t>
  </si>
  <si>
    <t>Workbook sheet names compared with Index column A</t>
  </si>
  <si>
    <t>VAL-006</t>
  </si>
  <si>
    <t>Historical/superseded material distinguished</t>
  </si>
  <si>
    <t>PASS</t>
  </si>
  <si>
    <t>Index state, source-of-truth hierarchy and coding guide</t>
  </si>
  <si>
    <t>VAL-007</t>
  </si>
  <si>
    <t>Execution results are not fabricated</t>
  </si>
  <si>
    <t>Stage 12 result and gate cells remain Not Executed where evidence is absent</t>
  </si>
  <si>
    <t>VAL-008</t>
  </si>
  <si>
    <t>Source URLs and repository evidence retained</t>
  </si>
  <si>
    <t>PASS — 800 URL occurrences</t>
  </si>
  <si>
    <t>Source registers, repository evidence and workbook XML scan</t>
  </si>
  <si>
    <t>Column1</t>
  </si>
  <si>
    <t>Next review date</t>
  </si>
  <si>
    <t>Due date</t>
  </si>
  <si>
    <t>Formula-driven programme summary. Foundation readiness reflects draft maturity and outstanding gate conditions; it is not a legal or leadership approval. Gate-readiness percentages measure specification/gate-criteria completeness only — not implementation progress; backlog maturity reflects actual execution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</si>
</sst>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m\-yyyy"/>
  </numFmts>
  <fonts count="21">
    <font>
      <sz val="11"/>
      <name val="Carlito"/>
    </font>
    <font>
      <b/>
      <sz val="11"/>
      <color rgb="FFFFFFFF"/>
      <name val="Carlito"/>
    </font>
    <font>
      <b/>
      <sz val="12"/>
      <color rgb="FFFFFFFF"/>
      <name val="Carlito"/>
    </font>
    <font>
      <b/>
      <sz val="10"/>
      <color rgb="FFFFFFFF"/>
      <name val="Calibri"/>
    </font>
    <font>
      <sz val="10"/>
      <name val="Calibri"/>
    </font>
    <font>
      <sz val="10"/>
      <color rgb="FF111827"/>
      <name val="Calibri"/>
    </font>
    <font>
      <b/>
      <sz val="16"/>
      <color rgb="FFFFFFFF"/>
      <name val="Calibri"/>
    </font>
    <font>
      <b/>
      <sz val="18"/>
      <color rgb="FFFFFFFF"/>
      <name val="Carlito"/>
    </font>
    <font>
      <i/>
      <sz val="10"/>
      <color rgb="FF1F1F1F"/>
      <name val="Carlito"/>
    </font>
    <font>
      <b/>
      <sz val="10"/>
      <color rgb="FFFFFFFF"/>
      <name val="Carlito"/>
    </font>
    <font>
      <sz val="9"/>
      <color rgb="FF1F1F1F"/>
      <name val="Carlito"/>
    </font>
    <font>
      <b/>
      <sz val="13"/>
      <color rgb="FFFFFFFF"/>
      <name val="Carlito"/>
    </font>
    <font>
      <b/>
      <sz val="18"/>
      <color rgb="FFFFFFFF"/>
      <name val="Calibri"/>
    </font>
    <font>
      <i/>
      <sz val="10"/>
      <color rgb="FF1F1F1F"/>
      <name val="Calibri"/>
    </font>
    <font>
      <sz val="9"/>
      <color rgb="FF1F1F1F"/>
      <name val="Calibri"/>
    </font>
    <font>
      <b/>
      <sz val="9"/>
      <color rgb="FF1F1F1F"/>
      <name val="Calibri"/>
    </font>
    <font>
      <b/>
      <sz val="12"/>
      <color rgb="FFFFFFFF"/>
      <name val="Calibri"/>
    </font>
    <font>
      <b/>
      <sz val="9"/>
      <color rgb="FF1F1F1F"/>
      <name val="Carlito"/>
    </font>
    <font>
      <sz val="10"/>
      <color rgb="FF1F1F1F"/>
      <name val="Carlito"/>
    </font>
    <font>
      <sz val="9"/>
      <color indexed="81"/>
      <name val="Tahoma"/>
      <charset val="1"/>
    </font>
    <font>
      <b/>
      <sz val="9"/>
      <color indexed="81"/>
      <name val="Tahoma"/>
      <charset val="1"/>
    </font>
  </fonts>
  <fills count="77">
    <fill>
      <patternFill patternType="none"/>
    </fill>
    <fill>
      <patternFill patternType="gray125"/>
    </fill>
    <fill>
      <patternFill patternType="solid">
        <fgColor rgb="FF0B1F3A"/>
      </patternFill>
    </fill>
    <fill>
      <patternFill patternType="solid">
        <fgColor rgb="FFF3F4F6"/>
      </patternFill>
    </fill>
    <fill>
      <patternFill patternType="solid">
        <fgColor rgb="FF1D4ED8"/>
      </patternFill>
    </fill>
    <fill>
      <patternFill patternType="solid">
        <fgColor rgb="FF17365D"/>
      </patternFill>
    </fill>
    <fill>
      <patternFill patternType="solid">
        <fgColor rgb="FFD9EAF7"/>
      </patternFill>
    </fill>
    <fill>
      <patternFill patternType="solid">
        <fgColor rgb="FF2455D9"/>
      </patternFill>
    </fill>
    <fill>
      <patternFill patternType="solid">
        <fgColor rgb="FFEAF2F8"/>
      </patternFill>
    </fill>
    <fill>
      <patternFill patternType="solid">
        <fgColor rgb="FF548235"/>
      </patternFill>
    </fill>
    <fill>
      <patternFill patternType="solid">
        <fgColor rgb="FF4472C4"/>
      </patternFill>
    </fill>
    <fill>
      <patternFill patternType="solid">
        <fgColor rgb="FF17365D"/>
      </patternFill>
    </fill>
    <fill>
      <patternFill patternType="solid">
        <fgColor rgb="FFD9EAF7"/>
      </patternFill>
    </fill>
    <fill>
      <patternFill patternType="solid">
        <fgColor rgb="FF2455D9"/>
      </patternFill>
    </fill>
    <fill>
      <patternFill patternType="solid">
        <fgColor rgb="FFEAF2F8"/>
      </patternFill>
    </fill>
    <fill>
      <patternFill patternType="solid">
        <fgColor rgb="FF548235"/>
      </patternFill>
    </fill>
    <fill>
      <patternFill patternType="solid">
        <fgColor rgb="FF4472C4"/>
      </patternFill>
    </fill>
    <fill>
      <patternFill patternType="solid">
        <fgColor rgb="FF17365D"/>
      </patternFill>
    </fill>
    <fill>
      <patternFill patternType="solid">
        <fgColor rgb="FFD9EAF7"/>
      </patternFill>
    </fill>
    <fill>
      <patternFill patternType="solid">
        <fgColor rgb="FF2455D9"/>
      </patternFill>
    </fill>
    <fill>
      <patternFill patternType="solid">
        <fgColor rgb="FFEAF2F8"/>
      </patternFill>
    </fill>
    <fill>
      <patternFill patternType="solid">
        <fgColor rgb="FF548235"/>
      </patternFill>
    </fill>
    <fill>
      <patternFill patternType="solid">
        <fgColor rgb="FFE2F0D9"/>
      </patternFill>
    </fill>
    <fill>
      <patternFill patternType="solid">
        <fgColor rgb="FF17365D"/>
      </patternFill>
    </fill>
    <fill>
      <patternFill patternType="solid">
        <fgColor rgb="FFD9EAF7"/>
      </patternFill>
    </fill>
    <fill>
      <patternFill patternType="solid">
        <fgColor rgb="FF2455D9"/>
      </patternFill>
    </fill>
    <fill>
      <patternFill patternType="solid">
        <fgColor rgb="FFEAF2F8"/>
      </patternFill>
    </fill>
    <fill>
      <patternFill patternType="solid">
        <fgColor rgb="FF548235"/>
      </patternFill>
    </fill>
    <fill>
      <patternFill patternType="solid">
        <fgColor rgb="FFE2F0D9"/>
      </patternFill>
    </fill>
    <fill>
      <patternFill patternType="solid">
        <fgColor rgb="FF17365D"/>
      </patternFill>
    </fill>
    <fill>
      <patternFill patternType="solid">
        <fgColor rgb="FFD9EAF7"/>
      </patternFill>
    </fill>
    <fill>
      <patternFill patternType="solid">
        <fgColor rgb="FF2455D9"/>
      </patternFill>
    </fill>
    <fill>
      <patternFill patternType="solid">
        <fgColor rgb="FFEAF2F8"/>
      </patternFill>
    </fill>
    <fill>
      <patternFill patternType="solid">
        <fgColor rgb="FF548235"/>
      </patternFill>
    </fill>
    <fill>
      <patternFill patternType="solid">
        <fgColor rgb="FFE2F0D9"/>
      </patternFill>
    </fill>
    <fill>
      <patternFill patternType="solid">
        <fgColor rgb="FF17365D"/>
      </patternFill>
    </fill>
    <fill>
      <patternFill patternType="solid">
        <fgColor rgb="FFD9EAF7"/>
      </patternFill>
    </fill>
    <fill>
      <patternFill patternType="solid">
        <fgColor rgb="FF2455D9"/>
      </patternFill>
    </fill>
    <fill>
      <patternFill patternType="solid">
        <fgColor rgb="FFEAF2F8"/>
      </patternFill>
    </fill>
    <fill>
      <patternFill patternType="solid">
        <fgColor rgb="FF548235"/>
      </patternFill>
    </fill>
    <fill>
      <patternFill patternType="solid">
        <fgColor rgb="FFE2F0D9"/>
      </patternFill>
    </fill>
    <fill>
      <patternFill patternType="solid">
        <fgColor rgb="FF17365D"/>
      </patternFill>
    </fill>
    <fill>
      <patternFill patternType="solid">
        <fgColor rgb="FFD9EAF7"/>
      </patternFill>
    </fill>
    <fill>
      <patternFill patternType="solid">
        <fgColor rgb="FF2455D9"/>
      </patternFill>
    </fill>
    <fill>
      <patternFill patternType="solid">
        <fgColor rgb="FFEAF2F8"/>
      </patternFill>
    </fill>
    <fill>
      <patternFill patternType="solid">
        <fgColor rgb="FF548235"/>
      </patternFill>
    </fill>
    <fill>
      <patternFill patternType="solid">
        <fgColor rgb="FFBF9000"/>
      </patternFill>
    </fill>
    <fill>
      <patternFill patternType="solid">
        <fgColor rgb="FFFFF2CC"/>
      </patternFill>
    </fill>
    <fill>
      <patternFill patternType="solid">
        <fgColor rgb="FFFFF9E6"/>
      </patternFill>
    </fill>
    <fill>
      <patternFill patternType="solid">
        <fgColor rgb="FF7F8C8D"/>
      </patternFill>
    </fill>
    <fill>
      <patternFill patternType="solid">
        <fgColor rgb="FFE2F0D9"/>
      </patternFill>
    </fill>
    <fill>
      <patternFill patternType="solid">
        <fgColor rgb="FF17365D"/>
      </patternFill>
    </fill>
    <fill>
      <patternFill patternType="solid">
        <fgColor rgb="FFD9EAF7"/>
      </patternFill>
    </fill>
    <fill>
      <patternFill patternType="solid">
        <fgColor rgb="FF2455D9"/>
      </patternFill>
    </fill>
    <fill>
      <patternFill patternType="solid">
        <fgColor rgb="FFEAF2F8"/>
      </patternFill>
    </fill>
    <fill>
      <patternFill patternType="solid">
        <fgColor rgb="FF548235"/>
      </patternFill>
    </fill>
    <fill>
      <patternFill patternType="solid">
        <fgColor rgb="FFBF9000"/>
      </patternFill>
    </fill>
    <fill>
      <patternFill patternType="solid">
        <fgColor rgb="FFE2F0D9"/>
      </patternFill>
    </fill>
    <fill>
      <patternFill patternType="solid">
        <fgColor rgb="FF17365D"/>
      </patternFill>
    </fill>
    <fill>
      <patternFill patternType="solid">
        <fgColor rgb="FFD9EAF7"/>
      </patternFill>
    </fill>
    <fill>
      <patternFill patternType="solid">
        <fgColor rgb="FF2455D9"/>
      </patternFill>
    </fill>
    <fill>
      <patternFill patternType="solid">
        <fgColor rgb="FFEAF2F8"/>
      </patternFill>
    </fill>
    <fill>
      <patternFill patternType="solid">
        <fgColor rgb="FF548235"/>
      </patternFill>
    </fill>
    <fill>
      <patternFill patternType="solid">
        <fgColor rgb="FFBF9000"/>
      </patternFill>
    </fill>
    <fill>
      <patternFill patternType="solid">
        <fgColor rgb="FFFCE4D6"/>
      </patternFill>
    </fill>
    <fill>
      <patternFill patternType="solid">
        <fgColor rgb="FFFFF2CC"/>
      </patternFill>
    </fill>
    <fill>
      <patternFill patternType="solid">
        <fgColor rgb="FFE2F0D9"/>
      </patternFill>
    </fill>
    <fill>
      <patternFill patternType="solid">
        <fgColor rgb="FF17365D"/>
      </patternFill>
    </fill>
    <fill>
      <patternFill patternType="solid">
        <fgColor rgb="FFD9EAF7"/>
      </patternFill>
    </fill>
    <fill>
      <patternFill patternType="solid">
        <fgColor rgb="FF2455D9"/>
      </patternFill>
    </fill>
    <fill>
      <patternFill patternType="solid">
        <fgColor rgb="FF548235"/>
      </patternFill>
    </fill>
    <fill>
      <patternFill patternType="solid">
        <fgColor rgb="FFE2F0D9"/>
      </patternFill>
    </fill>
    <fill>
      <patternFill patternType="solid">
        <fgColor rgb="FFC00000"/>
      </patternFill>
    </fill>
    <fill>
      <patternFill patternType="solid">
        <fgColor rgb="FFBF9000"/>
      </patternFill>
    </fill>
    <fill>
      <patternFill patternType="solid">
        <fgColor rgb="FF2455D9"/>
        <bgColor indexed="64"/>
      </patternFill>
    </fill>
    <fill>
      <patternFill patternType="solid">
        <fgColor rgb="FFC0E6F5"/>
        <bgColor indexed="64"/>
      </patternFill>
    </fill>
    <fill>
      <patternFill patternType="solid">
        <fgColor rgb="FFEAF2F8"/>
        <bgColor indexed="64"/>
      </patternFill>
    </fill>
  </fills>
  <borders count="13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44B3E1"/>
      </right>
      <top style="thin">
        <color rgb="FF44B3E1"/>
      </top>
      <bottom style="thin">
        <color rgb="FF44B3E1"/>
      </bottom>
      <diagonal/>
    </border>
    <border>
      <left/>
      <right style="thin">
        <color rgb="FF44B3E1"/>
      </right>
      <top style="thin">
        <color rgb="FF44B3E1"/>
      </top>
      <bottom/>
      <diagonal/>
    </border>
  </borders>
  <cellStyleXfs count="1">
    <xf numFmtId="0" fontId="0" fillId="0" borderId="0"/>
  </cellStyleXfs>
  <cellXfs count="656">
    <xf numFmtId="0" fontId="0" fillId="0" borderId="0" xfId="0"/>
    <xf numFmtId="0" fontId="4" fillId="0" borderId="0" xfId="0" applyFont="1"/>
    <xf numFmtId="0" fontId="5" fillId="3" borderId="0" xfId="0" applyFont="1" applyFill="1" applyAlignment="1">
      <alignment vertical="top" wrapText="1"/>
    </xf>
    <xf numFmtId="0" fontId="3" fillId="2" borderId="0" xfId="0" applyFont="1" applyFill="1" applyAlignment="1">
      <alignment horizontal="center" vertical="center" wrapText="1"/>
    </xf>
    <xf numFmtId="0" fontId="4" fillId="0" borderId="0" xfId="0" applyFont="1" applyAlignment="1">
      <alignment wrapText="1"/>
    </xf>
    <xf numFmtId="0" fontId="6" fillId="2" borderId="0" xfId="0" applyFont="1" applyFill="1" applyAlignment="1">
      <alignment horizontal="center" vertical="center"/>
    </xf>
    <xf numFmtId="0" fontId="6" fillId="0" borderId="0" xfId="0" applyFont="1"/>
    <xf numFmtId="0" fontId="9" fillId="7" borderId="1"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3" xfId="0" applyFont="1" applyFill="1" applyBorder="1" applyAlignment="1">
      <alignment horizontal="center" vertical="center" wrapText="1"/>
    </xf>
    <xf numFmtId="0" fontId="10" fillId="0" borderId="4" xfId="0" applyFont="1" applyBorder="1" applyAlignment="1">
      <alignment vertical="top" wrapText="1"/>
    </xf>
    <xf numFmtId="0" fontId="10" fillId="0" borderId="5" xfId="0" applyFont="1" applyBorder="1" applyAlignment="1">
      <alignment vertical="top" wrapText="1"/>
    </xf>
    <xf numFmtId="0" fontId="10" fillId="0" borderId="6" xfId="0" applyFont="1" applyBorder="1" applyAlignment="1">
      <alignment vertical="top" wrapText="1"/>
    </xf>
    <xf numFmtId="0" fontId="10" fillId="0" borderId="7" xfId="0" applyFont="1" applyBorder="1" applyAlignment="1">
      <alignment vertical="top" wrapText="1"/>
    </xf>
    <xf numFmtId="0" fontId="10" fillId="0" borderId="0" xfId="0" applyFont="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8" borderId="7" xfId="0" applyFont="1" applyFill="1" applyBorder="1" applyAlignment="1">
      <alignment vertical="top" wrapText="1"/>
    </xf>
    <xf numFmtId="0" fontId="10" fillId="8" borderId="0" xfId="0" applyFont="1" applyFill="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0" fillId="8" borderId="10" xfId="0" applyFont="1" applyFill="1" applyBorder="1" applyAlignment="1">
      <alignment vertical="top" wrapText="1"/>
    </xf>
    <xf numFmtId="0" fontId="10" fillId="8" borderId="11" xfId="0" applyFont="1" applyFill="1" applyBorder="1" applyAlignment="1">
      <alignment vertical="top" wrapText="1"/>
    </xf>
    <xf numFmtId="9" fontId="10" fillId="0" borderId="5" xfId="0" applyNumberFormat="1" applyFont="1" applyBorder="1" applyAlignment="1">
      <alignment vertical="top" wrapText="1"/>
    </xf>
    <xf numFmtId="9" fontId="10" fillId="8" borderId="0" xfId="0" applyNumberFormat="1" applyFont="1" applyFill="1" applyAlignment="1">
      <alignment vertical="top" wrapText="1"/>
    </xf>
    <xf numFmtId="9" fontId="10" fillId="0" borderId="0" xfId="0" applyNumberFormat="1" applyFont="1" applyAlignment="1">
      <alignment vertical="top" wrapText="1"/>
    </xf>
    <xf numFmtId="9" fontId="10" fillId="0" borderId="10" xfId="0" applyNumberFormat="1" applyFont="1" applyBorder="1" applyAlignment="1">
      <alignment vertical="top" wrapText="1"/>
    </xf>
    <xf numFmtId="9" fontId="10" fillId="0" borderId="6" xfId="0" applyNumberFormat="1" applyFont="1" applyBorder="1" applyAlignment="1">
      <alignment vertical="top" wrapText="1"/>
    </xf>
    <xf numFmtId="9" fontId="10" fillId="0" borderId="8" xfId="0" applyNumberFormat="1" applyFont="1" applyBorder="1" applyAlignment="1">
      <alignment vertical="top" wrapText="1"/>
    </xf>
    <xf numFmtId="0" fontId="12" fillId="5" borderId="0" xfId="0" applyFont="1" applyFill="1" applyAlignment="1">
      <alignment horizontal="left" vertical="center"/>
    </xf>
    <xf numFmtId="0" fontId="13" fillId="6" borderId="0" xfId="0" applyFont="1" applyFill="1" applyAlignment="1">
      <alignment vertical="center" wrapText="1"/>
    </xf>
    <xf numFmtId="0" fontId="3" fillId="7" borderId="1"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14" fillId="3" borderId="0" xfId="0" applyFont="1" applyFill="1" applyAlignment="1">
      <alignment vertical="top" wrapText="1"/>
    </xf>
    <xf numFmtId="0" fontId="14" fillId="3" borderId="5" xfId="0" applyFont="1" applyFill="1" applyBorder="1" applyAlignment="1">
      <alignment vertical="top" wrapText="1"/>
    </xf>
    <xf numFmtId="0" fontId="14" fillId="0" borderId="4" xfId="0" applyFont="1" applyBorder="1" applyAlignment="1">
      <alignment vertical="top" wrapText="1"/>
    </xf>
    <xf numFmtId="0" fontId="14" fillId="0" borderId="5" xfId="0" applyFont="1" applyBorder="1" applyAlignment="1">
      <alignment vertical="top" wrapText="1"/>
    </xf>
    <xf numFmtId="0" fontId="14" fillId="0" borderId="7" xfId="0" applyFont="1" applyBorder="1" applyAlignment="1">
      <alignment vertical="top" wrapText="1"/>
    </xf>
    <xf numFmtId="0" fontId="14" fillId="0" borderId="0" xfId="0" applyFont="1" applyAlignment="1">
      <alignment vertical="top" wrapText="1"/>
    </xf>
    <xf numFmtId="0" fontId="14" fillId="0" borderId="8" xfId="0" applyFont="1" applyBorder="1" applyAlignment="1">
      <alignment vertical="top" wrapText="1"/>
    </xf>
    <xf numFmtId="0" fontId="14" fillId="0" borderId="9" xfId="0" applyFont="1" applyBorder="1" applyAlignment="1">
      <alignment vertical="top" wrapText="1"/>
    </xf>
    <xf numFmtId="0" fontId="14" fillId="0" borderId="10" xfId="0" applyFont="1" applyBorder="1" applyAlignment="1">
      <alignment vertical="top" wrapText="1"/>
    </xf>
    <xf numFmtId="0" fontId="14" fillId="0" borderId="11" xfId="0" applyFont="1" applyBorder="1" applyAlignment="1">
      <alignment vertical="top" wrapText="1"/>
    </xf>
    <xf numFmtId="0" fontId="14" fillId="8" borderId="7" xfId="0" applyFont="1" applyFill="1" applyBorder="1" applyAlignment="1">
      <alignment vertical="top" wrapText="1"/>
    </xf>
    <xf numFmtId="0" fontId="14" fillId="8" borderId="0" xfId="0" applyFont="1" applyFill="1" applyAlignment="1">
      <alignment vertical="top" wrapText="1"/>
    </xf>
    <xf numFmtId="0" fontId="14" fillId="8" borderId="8" xfId="0" applyFont="1" applyFill="1" applyBorder="1" applyAlignment="1">
      <alignment vertical="top" wrapText="1"/>
    </xf>
    <xf numFmtId="0" fontId="14" fillId="8" borderId="9" xfId="0" applyFont="1" applyFill="1" applyBorder="1" applyAlignment="1">
      <alignment vertical="top" wrapText="1"/>
    </xf>
    <xf numFmtId="0" fontId="14" fillId="8" borderId="10" xfId="0" applyFont="1" applyFill="1" applyBorder="1" applyAlignment="1">
      <alignment vertical="top" wrapText="1"/>
    </xf>
    <xf numFmtId="0" fontId="14" fillId="8" borderId="11" xfId="0" applyFont="1" applyFill="1" applyBorder="1" applyAlignment="1">
      <alignment vertical="top" wrapText="1"/>
    </xf>
    <xf numFmtId="0" fontId="14" fillId="0" borderId="6" xfId="0" applyFont="1" applyBorder="1" applyAlignment="1">
      <alignment vertical="top" wrapText="1"/>
    </xf>
    <xf numFmtId="1" fontId="14" fillId="0" borderId="6" xfId="0" applyNumberFormat="1" applyFont="1" applyBorder="1" applyAlignment="1">
      <alignment vertical="top" wrapText="1"/>
    </xf>
    <xf numFmtId="1" fontId="14" fillId="0" borderId="8" xfId="0" applyNumberFormat="1" applyFont="1" applyBorder="1" applyAlignment="1">
      <alignment vertical="top" wrapText="1"/>
    </xf>
    <xf numFmtId="1" fontId="14" fillId="0" borderId="11" xfId="0" applyNumberFormat="1" applyFont="1" applyBorder="1" applyAlignment="1">
      <alignment vertical="top" wrapText="1"/>
    </xf>
    <xf numFmtId="1" fontId="14" fillId="8" borderId="8" xfId="0" applyNumberFormat="1" applyFont="1" applyFill="1" applyBorder="1" applyAlignment="1">
      <alignment vertical="top" wrapText="1"/>
    </xf>
    <xf numFmtId="165" fontId="14" fillId="0" borderId="5" xfId="0" applyNumberFormat="1" applyFont="1" applyBorder="1" applyAlignment="1">
      <alignment vertical="top" wrapText="1"/>
    </xf>
    <xf numFmtId="165" fontId="14" fillId="8" borderId="0" xfId="0" applyNumberFormat="1" applyFont="1" applyFill="1" applyAlignment="1">
      <alignment vertical="top" wrapText="1"/>
    </xf>
    <xf numFmtId="165" fontId="14" fillId="0" borderId="0" xfId="0" applyNumberFormat="1" applyFont="1" applyAlignment="1">
      <alignment vertical="top" wrapText="1"/>
    </xf>
    <xf numFmtId="165" fontId="14" fillId="0" borderId="10" xfId="0" applyNumberFormat="1" applyFont="1" applyBorder="1" applyAlignment="1">
      <alignment vertical="top" wrapText="1"/>
    </xf>
    <xf numFmtId="9" fontId="14" fillId="0" borderId="8" xfId="0" applyNumberFormat="1" applyFont="1" applyBorder="1" applyAlignment="1">
      <alignment vertical="top" wrapText="1"/>
    </xf>
    <xf numFmtId="0" fontId="15" fillId="2" borderId="0" xfId="0" applyFont="1" applyFill="1" applyAlignment="1">
      <alignment horizontal="center" vertical="top" wrapText="1"/>
    </xf>
    <xf numFmtId="0" fontId="15" fillId="2" borderId="8" xfId="0" applyFont="1" applyFill="1" applyBorder="1" applyAlignment="1">
      <alignment horizontal="center" vertical="top" wrapText="1"/>
    </xf>
    <xf numFmtId="1" fontId="10" fillId="0" borderId="6" xfId="0" applyNumberFormat="1" applyFont="1" applyBorder="1" applyAlignment="1">
      <alignment vertical="top" wrapText="1"/>
    </xf>
    <xf numFmtId="1" fontId="10" fillId="0" borderId="8" xfId="0" applyNumberFormat="1" applyFont="1" applyBorder="1" applyAlignment="1">
      <alignment vertical="top" wrapText="1"/>
    </xf>
    <xf numFmtId="1" fontId="10" fillId="0" borderId="11" xfId="0" applyNumberFormat="1" applyFont="1" applyBorder="1" applyAlignment="1">
      <alignment vertical="top" wrapText="1"/>
    </xf>
    <xf numFmtId="9" fontId="14" fillId="0" borderId="0" xfId="0" applyNumberFormat="1" applyFont="1" applyAlignment="1">
      <alignment vertical="top" wrapText="1"/>
    </xf>
    <xf numFmtId="0" fontId="9" fillId="13" borderId="15" xfId="0" applyFont="1" applyFill="1" applyBorder="1" applyAlignment="1">
      <alignment horizontal="center" vertical="center" wrapText="1"/>
    </xf>
    <xf numFmtId="0" fontId="9" fillId="13" borderId="16" xfId="0" applyFont="1" applyFill="1" applyBorder="1" applyAlignment="1">
      <alignment horizontal="center" vertical="center" wrapText="1"/>
    </xf>
    <xf numFmtId="0" fontId="9" fillId="13" borderId="17" xfId="0" applyFont="1" applyFill="1" applyBorder="1" applyAlignment="1">
      <alignment horizontal="center" vertical="center" wrapText="1"/>
    </xf>
    <xf numFmtId="0" fontId="10" fillId="0" borderId="18" xfId="0" applyFont="1" applyBorder="1" applyAlignment="1">
      <alignment vertical="top" wrapText="1"/>
    </xf>
    <xf numFmtId="0" fontId="10" fillId="0" borderId="19" xfId="0" applyFont="1" applyBorder="1" applyAlignment="1">
      <alignment vertical="top" wrapText="1"/>
    </xf>
    <xf numFmtId="0" fontId="10" fillId="0" borderId="20" xfId="0" applyFont="1" applyBorder="1" applyAlignment="1">
      <alignment vertical="top" wrapText="1"/>
    </xf>
    <xf numFmtId="0" fontId="10" fillId="0" borderId="21" xfId="0" applyFont="1" applyBorder="1" applyAlignment="1">
      <alignment vertical="top" wrapText="1"/>
    </xf>
    <xf numFmtId="0" fontId="10" fillId="0" borderId="22" xfId="0" applyFont="1" applyBorder="1" applyAlignment="1">
      <alignment vertical="top" wrapText="1"/>
    </xf>
    <xf numFmtId="0" fontId="10" fillId="0" borderId="23" xfId="0" applyFont="1" applyBorder="1" applyAlignment="1">
      <alignment vertical="top" wrapText="1"/>
    </xf>
    <xf numFmtId="0" fontId="10" fillId="0" borderId="24" xfId="0" applyFont="1" applyBorder="1" applyAlignment="1">
      <alignment vertical="top" wrapText="1"/>
    </xf>
    <xf numFmtId="0" fontId="10" fillId="0" borderId="25" xfId="0" applyFont="1" applyBorder="1" applyAlignment="1">
      <alignment vertical="top" wrapText="1"/>
    </xf>
    <xf numFmtId="0" fontId="10" fillId="14" borderId="21" xfId="0" applyFont="1" applyFill="1" applyBorder="1" applyAlignment="1">
      <alignment vertical="top" wrapText="1"/>
    </xf>
    <xf numFmtId="0" fontId="10" fillId="14" borderId="0" xfId="0" applyFont="1" applyFill="1" applyAlignment="1">
      <alignment vertical="top" wrapText="1"/>
    </xf>
    <xf numFmtId="0" fontId="10" fillId="14" borderId="22" xfId="0" applyFont="1" applyFill="1" applyBorder="1" applyAlignment="1">
      <alignment vertical="top" wrapText="1"/>
    </xf>
    <xf numFmtId="0" fontId="10" fillId="14" borderId="23" xfId="0" applyFont="1" applyFill="1" applyBorder="1" applyAlignment="1">
      <alignment vertical="top" wrapText="1"/>
    </xf>
    <xf numFmtId="0" fontId="10" fillId="14" borderId="24" xfId="0" applyFont="1" applyFill="1" applyBorder="1" applyAlignment="1">
      <alignment vertical="top" wrapText="1"/>
    </xf>
    <xf numFmtId="0" fontId="10" fillId="14" borderId="25" xfId="0" applyFont="1" applyFill="1" applyBorder="1" applyAlignment="1">
      <alignment vertical="top" wrapText="1"/>
    </xf>
    <xf numFmtId="2" fontId="10" fillId="0" borderId="19" xfId="0" applyNumberFormat="1" applyFont="1" applyBorder="1" applyAlignment="1">
      <alignment vertical="top" wrapText="1"/>
    </xf>
    <xf numFmtId="2" fontId="10" fillId="14" borderId="0" xfId="0" applyNumberFormat="1" applyFont="1" applyFill="1" applyAlignment="1">
      <alignment vertical="top" wrapText="1"/>
    </xf>
    <xf numFmtId="2" fontId="10" fillId="0" borderId="0" xfId="0" applyNumberFormat="1" applyFont="1" applyAlignment="1">
      <alignment vertical="top" wrapText="1"/>
    </xf>
    <xf numFmtId="2" fontId="10" fillId="14" borderId="24" xfId="0" applyNumberFormat="1" applyFont="1" applyFill="1" applyBorder="1" applyAlignment="1">
      <alignment vertical="top" wrapText="1"/>
    </xf>
    <xf numFmtId="9" fontId="10" fillId="0" borderId="19" xfId="0" applyNumberFormat="1" applyFont="1" applyBorder="1" applyAlignment="1">
      <alignment vertical="top" wrapText="1"/>
    </xf>
    <xf numFmtId="9" fontId="10" fillId="14" borderId="0" xfId="0" applyNumberFormat="1" applyFont="1" applyFill="1" applyAlignment="1">
      <alignment vertical="top" wrapText="1"/>
    </xf>
    <xf numFmtId="9" fontId="10" fillId="14" borderId="24" xfId="0" applyNumberFormat="1" applyFont="1" applyFill="1" applyBorder="1" applyAlignment="1">
      <alignment vertical="top" wrapText="1"/>
    </xf>
    <xf numFmtId="9" fontId="10" fillId="0" borderId="20" xfId="0" applyNumberFormat="1" applyFont="1" applyBorder="1" applyAlignment="1">
      <alignment vertical="top" wrapText="1"/>
    </xf>
    <xf numFmtId="9" fontId="10" fillId="0" borderId="24" xfId="0" applyNumberFormat="1" applyFont="1" applyBorder="1" applyAlignment="1">
      <alignment vertical="top" wrapText="1"/>
    </xf>
    <xf numFmtId="9" fontId="10" fillId="0" borderId="22" xfId="0" applyNumberFormat="1" applyFont="1" applyBorder="1" applyAlignment="1">
      <alignment vertical="top" wrapText="1"/>
    </xf>
    <xf numFmtId="1" fontId="10" fillId="0" borderId="20" xfId="0" applyNumberFormat="1" applyFont="1" applyBorder="1" applyAlignment="1">
      <alignment vertical="top" wrapText="1"/>
    </xf>
    <xf numFmtId="1" fontId="10" fillId="0" borderId="22" xfId="0" applyNumberFormat="1" applyFont="1" applyBorder="1" applyAlignment="1">
      <alignment vertical="top" wrapText="1"/>
    </xf>
    <xf numFmtId="1" fontId="10" fillId="0" borderId="25" xfId="0" applyNumberFormat="1" applyFont="1" applyBorder="1" applyAlignment="1">
      <alignment vertical="top" wrapText="1"/>
    </xf>
    <xf numFmtId="0" fontId="3" fillId="13" borderId="15" xfId="0" applyFont="1" applyFill="1" applyBorder="1" applyAlignment="1">
      <alignment horizontal="center" vertical="center" wrapText="1"/>
    </xf>
    <xf numFmtId="0" fontId="3" fillId="13" borderId="16" xfId="0" applyFont="1" applyFill="1" applyBorder="1" applyAlignment="1">
      <alignment horizontal="center" vertical="center" wrapText="1"/>
    </xf>
    <xf numFmtId="0" fontId="14" fillId="0" borderId="18" xfId="0" applyFont="1" applyBorder="1" applyAlignment="1">
      <alignment vertical="top" wrapText="1"/>
    </xf>
    <xf numFmtId="0" fontId="14" fillId="0" borderId="19" xfId="0" applyFont="1" applyBorder="1" applyAlignment="1">
      <alignment vertical="top" wrapText="1"/>
    </xf>
    <xf numFmtId="0" fontId="14" fillId="0" borderId="20" xfId="0" applyFont="1" applyBorder="1" applyAlignment="1">
      <alignment vertical="top" wrapText="1"/>
    </xf>
    <xf numFmtId="0" fontId="14" fillId="0" borderId="21" xfId="0" applyFont="1" applyBorder="1" applyAlignment="1">
      <alignment vertical="top" wrapText="1"/>
    </xf>
    <xf numFmtId="0" fontId="14" fillId="0" borderId="22" xfId="0" applyFont="1" applyBorder="1" applyAlignment="1">
      <alignment vertical="top" wrapText="1"/>
    </xf>
    <xf numFmtId="9" fontId="14" fillId="0" borderId="19" xfId="0" applyNumberFormat="1" applyFont="1" applyBorder="1" applyAlignment="1">
      <alignment vertical="top" wrapText="1"/>
    </xf>
    <xf numFmtId="0" fontId="14" fillId="3" borderId="19" xfId="0" applyFont="1" applyFill="1" applyBorder="1" applyAlignment="1">
      <alignment vertical="top" wrapText="1"/>
    </xf>
    <xf numFmtId="0" fontId="14" fillId="14" borderId="21" xfId="0" applyFont="1" applyFill="1" applyBorder="1" applyAlignment="1">
      <alignment vertical="top" wrapText="1"/>
    </xf>
    <xf numFmtId="0" fontId="14" fillId="14" borderId="0" xfId="0" applyFont="1" applyFill="1" applyAlignment="1">
      <alignment vertical="top" wrapText="1"/>
    </xf>
    <xf numFmtId="0" fontId="14" fillId="14" borderId="22" xfId="0" applyFont="1" applyFill="1" applyBorder="1" applyAlignment="1">
      <alignment vertical="top" wrapText="1"/>
    </xf>
    <xf numFmtId="0" fontId="14" fillId="14" borderId="31" xfId="0" applyFont="1" applyFill="1" applyBorder="1" applyAlignment="1">
      <alignment vertical="top" wrapText="1"/>
    </xf>
    <xf numFmtId="0" fontId="14" fillId="14" borderId="10" xfId="0" applyFont="1" applyFill="1" applyBorder="1" applyAlignment="1">
      <alignment vertical="top" wrapText="1"/>
    </xf>
    <xf numFmtId="0" fontId="14" fillId="14" borderId="32" xfId="0" applyFont="1" applyFill="1" applyBorder="1" applyAlignment="1">
      <alignment vertical="top" wrapText="1"/>
    </xf>
    <xf numFmtId="0" fontId="14" fillId="14" borderId="23" xfId="0" applyFont="1" applyFill="1" applyBorder="1" applyAlignment="1">
      <alignment vertical="top" wrapText="1"/>
    </xf>
    <xf numFmtId="0" fontId="14" fillId="14" borderId="24" xfId="0" applyFont="1" applyFill="1" applyBorder="1" applyAlignment="1">
      <alignment vertical="top" wrapText="1"/>
    </xf>
    <xf numFmtId="0" fontId="14" fillId="14" borderId="25" xfId="0" applyFont="1" applyFill="1" applyBorder="1" applyAlignment="1">
      <alignment vertical="top" wrapText="1"/>
    </xf>
    <xf numFmtId="0" fontId="9" fillId="19" borderId="33" xfId="0" applyFont="1" applyFill="1" applyBorder="1" applyAlignment="1">
      <alignment horizontal="center" vertical="center" wrapText="1"/>
    </xf>
    <xf numFmtId="0" fontId="9" fillId="19" borderId="34" xfId="0" applyFont="1" applyFill="1" applyBorder="1" applyAlignment="1">
      <alignment horizontal="center" vertical="center" wrapText="1"/>
    </xf>
    <xf numFmtId="0" fontId="9" fillId="19" borderId="35" xfId="0" applyFont="1" applyFill="1" applyBorder="1" applyAlignment="1">
      <alignment horizontal="center" vertical="center" wrapText="1"/>
    </xf>
    <xf numFmtId="0" fontId="10" fillId="0" borderId="36" xfId="0" applyFont="1" applyBorder="1" applyAlignment="1">
      <alignment vertical="top" wrapText="1"/>
    </xf>
    <xf numFmtId="0" fontId="10" fillId="0" borderId="37" xfId="0" applyFont="1" applyBorder="1" applyAlignment="1">
      <alignment vertical="top" wrapText="1"/>
    </xf>
    <xf numFmtId="0" fontId="10" fillId="0" borderId="38" xfId="0" applyFont="1" applyBorder="1" applyAlignment="1">
      <alignment vertical="top" wrapText="1"/>
    </xf>
    <xf numFmtId="0" fontId="10" fillId="0" borderId="39" xfId="0" applyFont="1" applyBorder="1" applyAlignment="1">
      <alignment vertical="top" wrapText="1"/>
    </xf>
    <xf numFmtId="0" fontId="10" fillId="0" borderId="40" xfId="0" applyFont="1" applyBorder="1" applyAlignment="1">
      <alignment vertical="top" wrapText="1"/>
    </xf>
    <xf numFmtId="0" fontId="10" fillId="0" borderId="41" xfId="0" applyFont="1" applyBorder="1" applyAlignment="1">
      <alignment vertical="top" wrapText="1"/>
    </xf>
    <xf numFmtId="0" fontId="10" fillId="0" borderId="42" xfId="0" applyFont="1" applyBorder="1" applyAlignment="1">
      <alignment vertical="top" wrapText="1"/>
    </xf>
    <xf numFmtId="0" fontId="10" fillId="0" borderId="43" xfId="0" applyFont="1" applyBorder="1" applyAlignment="1">
      <alignment vertical="top" wrapText="1"/>
    </xf>
    <xf numFmtId="0" fontId="10" fillId="20" borderId="39" xfId="0" applyFont="1" applyFill="1" applyBorder="1" applyAlignment="1">
      <alignment vertical="top" wrapText="1"/>
    </xf>
    <xf numFmtId="0" fontId="10" fillId="20" borderId="0" xfId="0" applyFont="1" applyFill="1" applyAlignment="1">
      <alignment vertical="top" wrapText="1"/>
    </xf>
    <xf numFmtId="0" fontId="10" fillId="20" borderId="40" xfId="0" applyFont="1" applyFill="1" applyBorder="1" applyAlignment="1">
      <alignment vertical="top" wrapText="1"/>
    </xf>
    <xf numFmtId="0" fontId="10" fillId="20" borderId="41" xfId="0" applyFont="1" applyFill="1" applyBorder="1" applyAlignment="1">
      <alignment vertical="top" wrapText="1"/>
    </xf>
    <xf numFmtId="0" fontId="10" fillId="20" borderId="42" xfId="0" applyFont="1" applyFill="1" applyBorder="1" applyAlignment="1">
      <alignment vertical="top" wrapText="1"/>
    </xf>
    <xf numFmtId="0" fontId="10" fillId="20" borderId="43" xfId="0" applyFont="1" applyFill="1" applyBorder="1" applyAlignment="1">
      <alignment vertical="top" wrapText="1"/>
    </xf>
    <xf numFmtId="9" fontId="10" fillId="0" borderId="37" xfId="0" applyNumberFormat="1" applyFont="1" applyBorder="1" applyAlignment="1">
      <alignment vertical="top" wrapText="1"/>
    </xf>
    <xf numFmtId="9" fontId="10" fillId="20" borderId="0" xfId="0" applyNumberFormat="1" applyFont="1" applyFill="1" applyAlignment="1">
      <alignment vertical="top" wrapText="1"/>
    </xf>
    <xf numFmtId="9" fontId="10" fillId="20" borderId="42" xfId="0" applyNumberFormat="1" applyFont="1" applyFill="1" applyBorder="1" applyAlignment="1">
      <alignment vertical="top" wrapText="1"/>
    </xf>
    <xf numFmtId="9" fontId="10" fillId="0" borderId="42" xfId="0" applyNumberFormat="1" applyFont="1" applyBorder="1" applyAlignment="1">
      <alignment vertical="top" wrapText="1"/>
    </xf>
    <xf numFmtId="9" fontId="10" fillId="0" borderId="38" xfId="0" applyNumberFormat="1" applyFont="1" applyBorder="1" applyAlignment="1">
      <alignment vertical="top" wrapText="1"/>
    </xf>
    <xf numFmtId="9" fontId="10" fillId="0" borderId="40" xfId="0" applyNumberFormat="1" applyFont="1" applyBorder="1" applyAlignment="1">
      <alignment vertical="top" wrapText="1"/>
    </xf>
    <xf numFmtId="1" fontId="10" fillId="0" borderId="38" xfId="0" applyNumberFormat="1" applyFont="1" applyBorder="1" applyAlignment="1">
      <alignment vertical="top" wrapText="1"/>
    </xf>
    <xf numFmtId="1" fontId="10" fillId="0" borderId="40" xfId="0" applyNumberFormat="1" applyFont="1" applyBorder="1" applyAlignment="1">
      <alignment vertical="top" wrapText="1"/>
    </xf>
    <xf numFmtId="1" fontId="10" fillId="0" borderId="43" xfId="0" applyNumberFormat="1" applyFont="1" applyBorder="1" applyAlignment="1">
      <alignment vertical="top" wrapText="1"/>
    </xf>
    <xf numFmtId="0" fontId="3" fillId="19" borderId="33" xfId="0" applyFont="1" applyFill="1" applyBorder="1" applyAlignment="1">
      <alignment horizontal="center" vertical="center" wrapText="1"/>
    </xf>
    <xf numFmtId="0" fontId="3" fillId="19" borderId="34" xfId="0" applyFont="1" applyFill="1" applyBorder="1" applyAlignment="1">
      <alignment horizontal="center" vertical="center" wrapText="1"/>
    </xf>
    <xf numFmtId="0" fontId="3" fillId="19" borderId="35" xfId="0" applyFont="1" applyFill="1" applyBorder="1" applyAlignment="1">
      <alignment horizontal="center" vertical="center" wrapText="1"/>
    </xf>
    <xf numFmtId="0" fontId="14" fillId="0" borderId="36" xfId="0" applyFont="1" applyBorder="1" applyAlignment="1">
      <alignment vertical="top" wrapText="1"/>
    </xf>
    <xf numFmtId="0" fontId="14" fillId="0" borderId="37" xfId="0" applyFont="1" applyBorder="1" applyAlignment="1">
      <alignment vertical="top" wrapText="1"/>
    </xf>
    <xf numFmtId="0" fontId="14" fillId="0" borderId="38" xfId="0" applyFont="1" applyBorder="1" applyAlignment="1">
      <alignment vertical="top" wrapText="1"/>
    </xf>
    <xf numFmtId="0" fontId="14" fillId="0" borderId="39" xfId="0" applyFont="1" applyBorder="1" applyAlignment="1">
      <alignment vertical="top" wrapText="1"/>
    </xf>
    <xf numFmtId="0" fontId="14" fillId="0" borderId="40" xfId="0" applyFont="1" applyBorder="1" applyAlignment="1">
      <alignment vertical="top" wrapText="1"/>
    </xf>
    <xf numFmtId="0" fontId="14" fillId="0" borderId="41" xfId="0" applyFont="1" applyBorder="1" applyAlignment="1">
      <alignment vertical="top" wrapText="1"/>
    </xf>
    <xf numFmtId="0" fontId="14" fillId="0" borderId="42" xfId="0" applyFont="1" applyBorder="1" applyAlignment="1">
      <alignment vertical="top" wrapText="1"/>
    </xf>
    <xf numFmtId="0" fontId="14" fillId="0" borderId="43" xfId="0" applyFont="1" applyBorder="1" applyAlignment="1">
      <alignment vertical="top" wrapText="1"/>
    </xf>
    <xf numFmtId="9" fontId="14" fillId="0" borderId="37" xfId="0" applyNumberFormat="1" applyFont="1" applyBorder="1" applyAlignment="1">
      <alignment vertical="top" wrapText="1"/>
    </xf>
    <xf numFmtId="0" fontId="14" fillId="20" borderId="39" xfId="0" applyFont="1" applyFill="1" applyBorder="1" applyAlignment="1">
      <alignment vertical="top" wrapText="1"/>
    </xf>
    <xf numFmtId="0" fontId="14" fillId="20" borderId="0" xfId="0" applyFont="1" applyFill="1" applyAlignment="1">
      <alignment vertical="top" wrapText="1"/>
    </xf>
    <xf numFmtId="0" fontId="14" fillId="20" borderId="40" xfId="0" applyFont="1" applyFill="1" applyBorder="1" applyAlignment="1">
      <alignment vertical="top" wrapText="1"/>
    </xf>
    <xf numFmtId="0" fontId="14" fillId="20" borderId="41" xfId="0" applyFont="1" applyFill="1" applyBorder="1" applyAlignment="1">
      <alignment vertical="top" wrapText="1"/>
    </xf>
    <xf numFmtId="0" fontId="14" fillId="20" borderId="42" xfId="0" applyFont="1" applyFill="1" applyBorder="1" applyAlignment="1">
      <alignment vertical="top" wrapText="1"/>
    </xf>
    <xf numFmtId="0" fontId="14" fillId="20" borderId="43" xfId="0" applyFont="1" applyFill="1" applyBorder="1" applyAlignment="1">
      <alignment vertical="top" wrapText="1"/>
    </xf>
    <xf numFmtId="0" fontId="9" fillId="25" borderId="44" xfId="0" applyFont="1" applyFill="1" applyBorder="1" applyAlignment="1">
      <alignment horizontal="center" vertical="center" wrapText="1"/>
    </xf>
    <xf numFmtId="0" fontId="9" fillId="25" borderId="45" xfId="0" applyFont="1" applyFill="1" applyBorder="1" applyAlignment="1">
      <alignment horizontal="center" vertical="center" wrapText="1"/>
    </xf>
    <xf numFmtId="0" fontId="9" fillId="25" borderId="46" xfId="0" applyFont="1" applyFill="1" applyBorder="1" applyAlignment="1">
      <alignment horizontal="center" vertical="center" wrapText="1"/>
    </xf>
    <xf numFmtId="0" fontId="10" fillId="0" borderId="47" xfId="0" applyFont="1" applyBorder="1" applyAlignment="1">
      <alignment vertical="top" wrapText="1"/>
    </xf>
    <xf numFmtId="0" fontId="10" fillId="0" borderId="48" xfId="0" applyFont="1" applyBorder="1" applyAlignment="1">
      <alignment vertical="top" wrapText="1"/>
    </xf>
    <xf numFmtId="0" fontId="10" fillId="0" borderId="49" xfId="0" applyFont="1" applyBorder="1" applyAlignment="1">
      <alignment vertical="top" wrapText="1"/>
    </xf>
    <xf numFmtId="0" fontId="10" fillId="0" borderId="50" xfId="0" applyFont="1" applyBorder="1" applyAlignment="1">
      <alignment vertical="top" wrapText="1"/>
    </xf>
    <xf numFmtId="0" fontId="10" fillId="0" borderId="51" xfId="0" applyFont="1" applyBorder="1" applyAlignment="1">
      <alignment vertical="top" wrapText="1"/>
    </xf>
    <xf numFmtId="0" fontId="10" fillId="0" borderId="52" xfId="0" applyFont="1" applyBorder="1" applyAlignment="1">
      <alignment vertical="top" wrapText="1"/>
    </xf>
    <xf numFmtId="0" fontId="10" fillId="0" borderId="53" xfId="0" applyFont="1" applyBorder="1" applyAlignment="1">
      <alignment vertical="top" wrapText="1"/>
    </xf>
    <xf numFmtId="0" fontId="10" fillId="0" borderId="54" xfId="0" applyFont="1" applyBorder="1" applyAlignment="1">
      <alignment vertical="top" wrapText="1"/>
    </xf>
    <xf numFmtId="0" fontId="10" fillId="26" borderId="50" xfId="0" applyFont="1" applyFill="1" applyBorder="1" applyAlignment="1">
      <alignment vertical="top" wrapText="1"/>
    </xf>
    <xf numFmtId="0" fontId="10" fillId="26" borderId="0" xfId="0" applyFont="1" applyFill="1" applyAlignment="1">
      <alignment vertical="top" wrapText="1"/>
    </xf>
    <xf numFmtId="0" fontId="10" fillId="26" borderId="51" xfId="0" applyFont="1" applyFill="1" applyBorder="1" applyAlignment="1">
      <alignment vertical="top" wrapText="1"/>
    </xf>
    <xf numFmtId="0" fontId="10" fillId="26" borderId="52" xfId="0" applyFont="1" applyFill="1" applyBorder="1" applyAlignment="1">
      <alignment vertical="top" wrapText="1"/>
    </xf>
    <xf numFmtId="0" fontId="10" fillId="26" borderId="53" xfId="0" applyFont="1" applyFill="1" applyBorder="1" applyAlignment="1">
      <alignment vertical="top" wrapText="1"/>
    </xf>
    <xf numFmtId="0" fontId="10" fillId="26" borderId="54" xfId="0" applyFont="1" applyFill="1" applyBorder="1" applyAlignment="1">
      <alignment vertical="top" wrapText="1"/>
    </xf>
    <xf numFmtId="9" fontId="10" fillId="0" borderId="48" xfId="0" applyNumberFormat="1" applyFont="1" applyBorder="1" applyAlignment="1">
      <alignment vertical="top" wrapText="1"/>
    </xf>
    <xf numFmtId="9" fontId="10" fillId="26" borderId="0" xfId="0" applyNumberFormat="1" applyFont="1" applyFill="1" applyAlignment="1">
      <alignment vertical="top" wrapText="1"/>
    </xf>
    <xf numFmtId="9" fontId="10" fillId="26" borderId="53" xfId="0" applyNumberFormat="1" applyFont="1" applyFill="1" applyBorder="1" applyAlignment="1">
      <alignment vertical="top" wrapText="1"/>
    </xf>
    <xf numFmtId="9" fontId="10" fillId="0" borderId="49" xfId="0" applyNumberFormat="1" applyFont="1" applyBorder="1" applyAlignment="1">
      <alignment vertical="top" wrapText="1"/>
    </xf>
    <xf numFmtId="9" fontId="10" fillId="0" borderId="51" xfId="0" applyNumberFormat="1" applyFont="1" applyBorder="1" applyAlignment="1">
      <alignment vertical="top" wrapText="1"/>
    </xf>
    <xf numFmtId="1" fontId="10" fillId="0" borderId="49" xfId="0" applyNumberFormat="1" applyFont="1" applyBorder="1" applyAlignment="1">
      <alignment vertical="top" wrapText="1"/>
    </xf>
    <xf numFmtId="1" fontId="10" fillId="0" borderId="51" xfId="0" applyNumberFormat="1" applyFont="1" applyBorder="1" applyAlignment="1">
      <alignment vertical="top" wrapText="1"/>
    </xf>
    <xf numFmtId="1" fontId="10" fillId="0" borderId="54" xfId="0" applyNumberFormat="1" applyFont="1" applyBorder="1" applyAlignment="1">
      <alignment vertical="top" wrapText="1"/>
    </xf>
    <xf numFmtId="0" fontId="3" fillId="25" borderId="44" xfId="0" applyFont="1" applyFill="1" applyBorder="1" applyAlignment="1">
      <alignment horizontal="center" vertical="center" wrapText="1"/>
    </xf>
    <xf numFmtId="0" fontId="3" fillId="25" borderId="45" xfId="0" applyFont="1" applyFill="1" applyBorder="1" applyAlignment="1">
      <alignment horizontal="center" vertical="center" wrapText="1"/>
    </xf>
    <xf numFmtId="0" fontId="3" fillId="25" borderId="46" xfId="0" applyFont="1" applyFill="1" applyBorder="1" applyAlignment="1">
      <alignment horizontal="center" vertical="center" wrapText="1"/>
    </xf>
    <xf numFmtId="0" fontId="14" fillId="0" borderId="47" xfId="0" applyFont="1" applyBorder="1" applyAlignment="1">
      <alignment vertical="top" wrapText="1"/>
    </xf>
    <xf numFmtId="0" fontId="14" fillId="0" borderId="48" xfId="0" applyFont="1" applyBorder="1" applyAlignment="1">
      <alignment vertical="top" wrapText="1"/>
    </xf>
    <xf numFmtId="0" fontId="14" fillId="0" borderId="49" xfId="0" applyFont="1" applyBorder="1" applyAlignment="1">
      <alignment vertical="top" wrapText="1"/>
    </xf>
    <xf numFmtId="0" fontId="14" fillId="0" borderId="50" xfId="0" applyFont="1" applyBorder="1" applyAlignment="1">
      <alignment vertical="top" wrapText="1"/>
    </xf>
    <xf numFmtId="0" fontId="14" fillId="0" borderId="51" xfId="0" applyFont="1" applyBorder="1" applyAlignment="1">
      <alignment vertical="top" wrapText="1"/>
    </xf>
    <xf numFmtId="0" fontId="14" fillId="0" borderId="52" xfId="0" applyFont="1" applyBorder="1" applyAlignment="1">
      <alignment vertical="top" wrapText="1"/>
    </xf>
    <xf numFmtId="0" fontId="14" fillId="0" borderId="53" xfId="0" applyFont="1" applyBorder="1" applyAlignment="1">
      <alignment vertical="top" wrapText="1"/>
    </xf>
    <xf numFmtId="0" fontId="14" fillId="0" borderId="54" xfId="0" applyFont="1" applyBorder="1" applyAlignment="1">
      <alignment vertical="top" wrapText="1"/>
    </xf>
    <xf numFmtId="9" fontId="14" fillId="0" borderId="48" xfId="0" applyNumberFormat="1" applyFont="1" applyBorder="1" applyAlignment="1">
      <alignment vertical="top" wrapText="1"/>
    </xf>
    <xf numFmtId="0" fontId="14" fillId="26" borderId="50" xfId="0" applyFont="1" applyFill="1" applyBorder="1" applyAlignment="1">
      <alignment vertical="top" wrapText="1"/>
    </xf>
    <xf numFmtId="0" fontId="14" fillId="26" borderId="0" xfId="0" applyFont="1" applyFill="1" applyAlignment="1">
      <alignment vertical="top" wrapText="1"/>
    </xf>
    <xf numFmtId="0" fontId="14" fillId="26" borderId="51" xfId="0" applyFont="1" applyFill="1" applyBorder="1" applyAlignment="1">
      <alignment vertical="top" wrapText="1"/>
    </xf>
    <xf numFmtId="0" fontId="14" fillId="26" borderId="52" xfId="0" applyFont="1" applyFill="1" applyBorder="1" applyAlignment="1">
      <alignment vertical="top" wrapText="1"/>
    </xf>
    <xf numFmtId="0" fontId="14" fillId="26" borderId="53" xfId="0" applyFont="1" applyFill="1" applyBorder="1" applyAlignment="1">
      <alignment vertical="top" wrapText="1"/>
    </xf>
    <xf numFmtId="0" fontId="14" fillId="26" borderId="54" xfId="0" applyFont="1" applyFill="1" applyBorder="1" applyAlignment="1">
      <alignment vertical="top" wrapText="1"/>
    </xf>
    <xf numFmtId="0" fontId="9" fillId="31" borderId="55" xfId="0" applyFont="1" applyFill="1" applyBorder="1" applyAlignment="1">
      <alignment horizontal="center" vertical="center" wrapText="1"/>
    </xf>
    <xf numFmtId="0" fontId="9" fillId="31" borderId="56" xfId="0" applyFont="1" applyFill="1" applyBorder="1" applyAlignment="1">
      <alignment horizontal="center" vertical="center" wrapText="1"/>
    </xf>
    <xf numFmtId="0" fontId="9" fillId="31" borderId="57" xfId="0" applyFont="1" applyFill="1" applyBorder="1" applyAlignment="1">
      <alignment horizontal="center" vertical="center" wrapText="1"/>
    </xf>
    <xf numFmtId="0" fontId="10" fillId="0" borderId="58" xfId="0" applyFont="1" applyBorder="1" applyAlignment="1">
      <alignment vertical="top" wrapText="1"/>
    </xf>
    <xf numFmtId="0" fontId="10" fillId="0" borderId="59" xfId="0" applyFont="1" applyBorder="1" applyAlignment="1">
      <alignment vertical="top" wrapText="1"/>
    </xf>
    <xf numFmtId="0" fontId="10" fillId="0" borderId="60" xfId="0" applyFont="1" applyBorder="1" applyAlignment="1">
      <alignment vertical="top" wrapText="1"/>
    </xf>
    <xf numFmtId="0" fontId="10" fillId="0" borderId="61" xfId="0" applyFont="1" applyBorder="1" applyAlignment="1">
      <alignment vertical="top" wrapText="1"/>
    </xf>
    <xf numFmtId="0" fontId="10" fillId="0" borderId="62" xfId="0" applyFont="1" applyBorder="1" applyAlignment="1">
      <alignment vertical="top" wrapText="1"/>
    </xf>
    <xf numFmtId="0" fontId="10" fillId="0" borderId="63" xfId="0" applyFont="1" applyBorder="1" applyAlignment="1">
      <alignment vertical="top" wrapText="1"/>
    </xf>
    <xf numFmtId="0" fontId="10" fillId="0" borderId="64" xfId="0" applyFont="1" applyBorder="1" applyAlignment="1">
      <alignment vertical="top" wrapText="1"/>
    </xf>
    <xf numFmtId="0" fontId="10" fillId="0" borderId="65" xfId="0" applyFont="1" applyBorder="1" applyAlignment="1">
      <alignment vertical="top" wrapText="1"/>
    </xf>
    <xf numFmtId="0" fontId="10" fillId="32" borderId="61" xfId="0" applyFont="1" applyFill="1" applyBorder="1" applyAlignment="1">
      <alignment vertical="top" wrapText="1"/>
    </xf>
    <xf numFmtId="0" fontId="10" fillId="32" borderId="0" xfId="0" applyFont="1" applyFill="1" applyAlignment="1">
      <alignment vertical="top" wrapText="1"/>
    </xf>
    <xf numFmtId="0" fontId="10" fillId="32" borderId="62" xfId="0" applyFont="1" applyFill="1" applyBorder="1" applyAlignment="1">
      <alignment vertical="top" wrapText="1"/>
    </xf>
    <xf numFmtId="0" fontId="10" fillId="32" borderId="63" xfId="0" applyFont="1" applyFill="1" applyBorder="1" applyAlignment="1">
      <alignment vertical="top" wrapText="1"/>
    </xf>
    <xf numFmtId="0" fontId="10" fillId="32" borderId="64" xfId="0" applyFont="1" applyFill="1" applyBorder="1" applyAlignment="1">
      <alignment vertical="top" wrapText="1"/>
    </xf>
    <xf numFmtId="0" fontId="10" fillId="32" borderId="65" xfId="0" applyFont="1" applyFill="1" applyBorder="1" applyAlignment="1">
      <alignment vertical="top" wrapText="1"/>
    </xf>
    <xf numFmtId="2" fontId="10" fillId="0" borderId="59" xfId="0" applyNumberFormat="1" applyFont="1" applyBorder="1" applyAlignment="1">
      <alignment vertical="top" wrapText="1"/>
    </xf>
    <xf numFmtId="2" fontId="10" fillId="32" borderId="0" xfId="0" applyNumberFormat="1" applyFont="1" applyFill="1" applyAlignment="1">
      <alignment vertical="top" wrapText="1"/>
    </xf>
    <xf numFmtId="2" fontId="10" fillId="32" borderId="64" xfId="0" applyNumberFormat="1" applyFont="1" applyFill="1" applyBorder="1" applyAlignment="1">
      <alignment vertical="top" wrapText="1"/>
    </xf>
    <xf numFmtId="9" fontId="10" fillId="0" borderId="59" xfId="0" applyNumberFormat="1" applyFont="1" applyBorder="1" applyAlignment="1">
      <alignment vertical="top" wrapText="1"/>
    </xf>
    <xf numFmtId="9" fontId="10" fillId="32" borderId="0" xfId="0" applyNumberFormat="1" applyFont="1" applyFill="1" applyAlignment="1">
      <alignment vertical="top" wrapText="1"/>
    </xf>
    <xf numFmtId="9" fontId="10" fillId="0" borderId="64" xfId="0" applyNumberFormat="1" applyFont="1" applyBorder="1" applyAlignment="1">
      <alignment vertical="top" wrapText="1"/>
    </xf>
    <xf numFmtId="9" fontId="10" fillId="32" borderId="64" xfId="0" applyNumberFormat="1" applyFont="1" applyFill="1" applyBorder="1" applyAlignment="1">
      <alignment vertical="top" wrapText="1"/>
    </xf>
    <xf numFmtId="9" fontId="10" fillId="0" borderId="60" xfId="0" applyNumberFormat="1" applyFont="1" applyBorder="1" applyAlignment="1">
      <alignment vertical="top" wrapText="1"/>
    </xf>
    <xf numFmtId="9" fontId="10" fillId="0" borderId="62" xfId="0" applyNumberFormat="1" applyFont="1" applyBorder="1" applyAlignment="1">
      <alignment vertical="top" wrapText="1"/>
    </xf>
    <xf numFmtId="1" fontId="10" fillId="0" borderId="60" xfId="0" applyNumberFormat="1" applyFont="1" applyBorder="1" applyAlignment="1">
      <alignment vertical="top" wrapText="1"/>
    </xf>
    <xf numFmtId="1" fontId="10" fillId="0" borderId="62" xfId="0" applyNumberFormat="1" applyFont="1" applyBorder="1" applyAlignment="1">
      <alignment vertical="top" wrapText="1"/>
    </xf>
    <xf numFmtId="1" fontId="10" fillId="0" borderId="65" xfId="0" applyNumberFormat="1" applyFont="1" applyBorder="1" applyAlignment="1">
      <alignment vertical="top" wrapText="1"/>
    </xf>
    <xf numFmtId="0" fontId="3" fillId="31" borderId="55" xfId="0" applyFont="1" applyFill="1" applyBorder="1" applyAlignment="1">
      <alignment horizontal="center" vertical="center" wrapText="1"/>
    </xf>
    <xf numFmtId="0" fontId="3" fillId="31" borderId="56" xfId="0" applyFont="1" applyFill="1" applyBorder="1" applyAlignment="1">
      <alignment horizontal="center" vertical="center" wrapText="1"/>
    </xf>
    <xf numFmtId="0" fontId="3" fillId="31" borderId="57" xfId="0" applyFont="1" applyFill="1" applyBorder="1" applyAlignment="1">
      <alignment horizontal="center" vertical="center" wrapText="1"/>
    </xf>
    <xf numFmtId="0" fontId="14" fillId="0" borderId="58" xfId="0" applyFont="1" applyBorder="1" applyAlignment="1">
      <alignment vertical="top" wrapText="1"/>
    </xf>
    <xf numFmtId="0" fontId="14" fillId="0" borderId="59" xfId="0" applyFont="1" applyBorder="1" applyAlignment="1">
      <alignment vertical="top" wrapText="1"/>
    </xf>
    <xf numFmtId="0" fontId="14" fillId="0" borderId="60" xfId="0" applyFont="1" applyBorder="1" applyAlignment="1">
      <alignment vertical="top" wrapText="1"/>
    </xf>
    <xf numFmtId="0" fontId="14" fillId="0" borderId="61" xfId="0" applyFont="1" applyBorder="1" applyAlignment="1">
      <alignment vertical="top" wrapText="1"/>
    </xf>
    <xf numFmtId="0" fontId="14" fillId="0" borderId="62" xfId="0" applyFont="1" applyBorder="1" applyAlignment="1">
      <alignment vertical="top" wrapText="1"/>
    </xf>
    <xf numFmtId="0" fontId="14" fillId="0" borderId="63" xfId="0" applyFont="1" applyBorder="1" applyAlignment="1">
      <alignment vertical="top" wrapText="1"/>
    </xf>
    <xf numFmtId="0" fontId="14" fillId="0" borderId="64" xfId="0" applyFont="1" applyBorder="1" applyAlignment="1">
      <alignment vertical="top" wrapText="1"/>
    </xf>
    <xf numFmtId="0" fontId="14" fillId="0" borderId="65" xfId="0" applyFont="1" applyBorder="1" applyAlignment="1">
      <alignment vertical="top" wrapText="1"/>
    </xf>
    <xf numFmtId="9" fontId="14" fillId="0" borderId="59" xfId="0" applyNumberFormat="1" applyFont="1" applyBorder="1" applyAlignment="1">
      <alignment vertical="top" wrapText="1"/>
    </xf>
    <xf numFmtId="0" fontId="14" fillId="32" borderId="61" xfId="0" applyFont="1" applyFill="1" applyBorder="1" applyAlignment="1">
      <alignment vertical="top" wrapText="1"/>
    </xf>
    <xf numFmtId="0" fontId="14" fillId="32" borderId="0" xfId="0" applyFont="1" applyFill="1" applyAlignment="1">
      <alignment vertical="top" wrapText="1"/>
    </xf>
    <xf numFmtId="0" fontId="14" fillId="32" borderId="62" xfId="0" applyFont="1" applyFill="1" applyBorder="1" applyAlignment="1">
      <alignment vertical="top" wrapText="1"/>
    </xf>
    <xf numFmtId="0" fontId="14" fillId="32" borderId="63" xfId="0" applyFont="1" applyFill="1" applyBorder="1" applyAlignment="1">
      <alignment vertical="top" wrapText="1"/>
    </xf>
    <xf numFmtId="0" fontId="14" fillId="32" borderId="64" xfId="0" applyFont="1" applyFill="1" applyBorder="1" applyAlignment="1">
      <alignment vertical="top" wrapText="1"/>
    </xf>
    <xf numFmtId="0" fontId="14" fillId="32" borderId="65" xfId="0" applyFont="1" applyFill="1" applyBorder="1" applyAlignment="1">
      <alignment vertical="top" wrapText="1"/>
    </xf>
    <xf numFmtId="0" fontId="9" fillId="37" borderId="66" xfId="0" applyFont="1" applyFill="1" applyBorder="1" applyAlignment="1">
      <alignment horizontal="center" vertical="center" wrapText="1"/>
    </xf>
    <xf numFmtId="0" fontId="9" fillId="37" borderId="67" xfId="0" applyFont="1" applyFill="1" applyBorder="1" applyAlignment="1">
      <alignment horizontal="center" vertical="center" wrapText="1"/>
    </xf>
    <xf numFmtId="0" fontId="9" fillId="37" borderId="68" xfId="0" applyFont="1" applyFill="1" applyBorder="1" applyAlignment="1">
      <alignment horizontal="center" vertical="center" wrapText="1"/>
    </xf>
    <xf numFmtId="0" fontId="10" fillId="0" borderId="69" xfId="0" applyFont="1" applyBorder="1" applyAlignment="1">
      <alignment vertical="top" wrapText="1"/>
    </xf>
    <xf numFmtId="0" fontId="10" fillId="0" borderId="70" xfId="0" applyFont="1" applyBorder="1" applyAlignment="1">
      <alignment vertical="top" wrapText="1"/>
    </xf>
    <xf numFmtId="0" fontId="10" fillId="0" borderId="71" xfId="0" applyFont="1" applyBorder="1" applyAlignment="1">
      <alignment vertical="top" wrapText="1"/>
    </xf>
    <xf numFmtId="0" fontId="10" fillId="0" borderId="72" xfId="0" applyFont="1" applyBorder="1" applyAlignment="1">
      <alignment vertical="top" wrapText="1"/>
    </xf>
    <xf numFmtId="0" fontId="10" fillId="0" borderId="73" xfId="0" applyFont="1" applyBorder="1" applyAlignment="1">
      <alignment vertical="top" wrapText="1"/>
    </xf>
    <xf numFmtId="0" fontId="10" fillId="0" borderId="74" xfId="0" applyFont="1" applyBorder="1" applyAlignment="1">
      <alignment vertical="top" wrapText="1"/>
    </xf>
    <xf numFmtId="0" fontId="10" fillId="0" borderId="75" xfId="0" applyFont="1" applyBorder="1" applyAlignment="1">
      <alignment vertical="top" wrapText="1"/>
    </xf>
    <xf numFmtId="0" fontId="10" fillId="0" borderId="76" xfId="0" applyFont="1" applyBorder="1" applyAlignment="1">
      <alignment vertical="top" wrapText="1"/>
    </xf>
    <xf numFmtId="0" fontId="10" fillId="38" borderId="72" xfId="0" applyFont="1" applyFill="1" applyBorder="1" applyAlignment="1">
      <alignment vertical="top" wrapText="1"/>
    </xf>
    <xf numFmtId="0" fontId="10" fillId="38" borderId="0" xfId="0" applyFont="1" applyFill="1" applyAlignment="1">
      <alignment vertical="top" wrapText="1"/>
    </xf>
    <xf numFmtId="0" fontId="10" fillId="38" borderId="73" xfId="0" applyFont="1" applyFill="1" applyBorder="1" applyAlignment="1">
      <alignment vertical="top" wrapText="1"/>
    </xf>
    <xf numFmtId="0" fontId="10" fillId="38" borderId="74" xfId="0" applyFont="1" applyFill="1" applyBorder="1" applyAlignment="1">
      <alignment vertical="top" wrapText="1"/>
    </xf>
    <xf numFmtId="0" fontId="10" fillId="38" borderId="75" xfId="0" applyFont="1" applyFill="1" applyBorder="1" applyAlignment="1">
      <alignment vertical="top" wrapText="1"/>
    </xf>
    <xf numFmtId="0" fontId="10" fillId="38" borderId="76" xfId="0" applyFont="1" applyFill="1" applyBorder="1" applyAlignment="1">
      <alignment vertical="top" wrapText="1"/>
    </xf>
    <xf numFmtId="9" fontId="10" fillId="0" borderId="70" xfId="0" applyNumberFormat="1" applyFont="1" applyBorder="1" applyAlignment="1">
      <alignment vertical="top" wrapText="1"/>
    </xf>
    <xf numFmtId="9" fontId="10" fillId="38" borderId="0" xfId="0" applyNumberFormat="1" applyFont="1" applyFill="1" applyAlignment="1">
      <alignment vertical="top" wrapText="1"/>
    </xf>
    <xf numFmtId="9" fontId="10" fillId="38" borderId="75" xfId="0" applyNumberFormat="1" applyFont="1" applyFill="1" applyBorder="1" applyAlignment="1">
      <alignment vertical="top" wrapText="1"/>
    </xf>
    <xf numFmtId="9" fontId="10" fillId="0" borderId="71" xfId="0" applyNumberFormat="1" applyFont="1" applyBorder="1" applyAlignment="1">
      <alignment vertical="top" wrapText="1"/>
    </xf>
    <xf numFmtId="9" fontId="10" fillId="0" borderId="73" xfId="0" applyNumberFormat="1" applyFont="1" applyBorder="1" applyAlignment="1">
      <alignment vertical="top" wrapText="1"/>
    </xf>
    <xf numFmtId="1" fontId="10" fillId="0" borderId="71" xfId="0" applyNumberFormat="1" applyFont="1" applyBorder="1" applyAlignment="1">
      <alignment vertical="top" wrapText="1"/>
    </xf>
    <xf numFmtId="1" fontId="10" fillId="0" borderId="73" xfId="0" applyNumberFormat="1" applyFont="1" applyBorder="1" applyAlignment="1">
      <alignment vertical="top" wrapText="1"/>
    </xf>
    <xf numFmtId="1" fontId="10" fillId="0" borderId="76" xfId="0" applyNumberFormat="1" applyFont="1" applyBorder="1" applyAlignment="1">
      <alignment vertical="top" wrapText="1"/>
    </xf>
    <xf numFmtId="0" fontId="3" fillId="37" borderId="66" xfId="0" applyFont="1" applyFill="1" applyBorder="1" applyAlignment="1">
      <alignment horizontal="center" vertical="center" wrapText="1"/>
    </xf>
    <xf numFmtId="0" fontId="3" fillId="37" borderId="67" xfId="0" applyFont="1" applyFill="1" applyBorder="1" applyAlignment="1">
      <alignment horizontal="center" vertical="center" wrapText="1"/>
    </xf>
    <xf numFmtId="0" fontId="3" fillId="37" borderId="68" xfId="0" applyFont="1" applyFill="1" applyBorder="1" applyAlignment="1">
      <alignment horizontal="center" vertical="center" wrapText="1"/>
    </xf>
    <xf numFmtId="0" fontId="14" fillId="0" borderId="69" xfId="0" applyFont="1" applyBorder="1" applyAlignment="1">
      <alignment vertical="top" wrapText="1"/>
    </xf>
    <xf numFmtId="0" fontId="14" fillId="0" borderId="70" xfId="0" applyFont="1" applyBorder="1" applyAlignment="1">
      <alignment vertical="top" wrapText="1"/>
    </xf>
    <xf numFmtId="0" fontId="14" fillId="0" borderId="71" xfId="0" applyFont="1" applyBorder="1" applyAlignment="1">
      <alignment vertical="top" wrapText="1"/>
    </xf>
    <xf numFmtId="0" fontId="14" fillId="0" borderId="72" xfId="0" applyFont="1" applyBorder="1" applyAlignment="1">
      <alignment vertical="top" wrapText="1"/>
    </xf>
    <xf numFmtId="0" fontId="14" fillId="0" borderId="73" xfId="0" applyFont="1" applyBorder="1" applyAlignment="1">
      <alignment vertical="top" wrapText="1"/>
    </xf>
    <xf numFmtId="0" fontId="14" fillId="0" borderId="74" xfId="0" applyFont="1" applyBorder="1" applyAlignment="1">
      <alignment vertical="top" wrapText="1"/>
    </xf>
    <xf numFmtId="0" fontId="14" fillId="0" borderId="75" xfId="0" applyFont="1" applyBorder="1" applyAlignment="1">
      <alignment vertical="top" wrapText="1"/>
    </xf>
    <xf numFmtId="0" fontId="14" fillId="0" borderId="76" xfId="0" applyFont="1" applyBorder="1" applyAlignment="1">
      <alignment vertical="top" wrapText="1"/>
    </xf>
    <xf numFmtId="9" fontId="14" fillId="0" borderId="70" xfId="0" applyNumberFormat="1" applyFont="1" applyBorder="1" applyAlignment="1">
      <alignment vertical="top" wrapText="1"/>
    </xf>
    <xf numFmtId="0" fontId="14" fillId="38" borderId="72" xfId="0" applyFont="1" applyFill="1" applyBorder="1" applyAlignment="1">
      <alignment vertical="top" wrapText="1"/>
    </xf>
    <xf numFmtId="0" fontId="14" fillId="38" borderId="0" xfId="0" applyFont="1" applyFill="1" applyAlignment="1">
      <alignment vertical="top" wrapText="1"/>
    </xf>
    <xf numFmtId="0" fontId="14" fillId="38" borderId="73" xfId="0" applyFont="1" applyFill="1" applyBorder="1" applyAlignment="1">
      <alignment vertical="top" wrapText="1"/>
    </xf>
    <xf numFmtId="0" fontId="14" fillId="38" borderId="74" xfId="0" applyFont="1" applyFill="1" applyBorder="1" applyAlignment="1">
      <alignment vertical="top" wrapText="1"/>
    </xf>
    <xf numFmtId="0" fontId="14" fillId="38" borderId="75" xfId="0" applyFont="1" applyFill="1" applyBorder="1" applyAlignment="1">
      <alignment vertical="top" wrapText="1"/>
    </xf>
    <xf numFmtId="0" fontId="14" fillId="38" borderId="76" xfId="0" applyFont="1" applyFill="1" applyBorder="1" applyAlignment="1">
      <alignment vertical="top" wrapText="1"/>
    </xf>
    <xf numFmtId="0" fontId="9" fillId="43" borderId="77" xfId="0" applyFont="1" applyFill="1" applyBorder="1" applyAlignment="1">
      <alignment horizontal="center" vertical="center" wrapText="1"/>
    </xf>
    <xf numFmtId="0" fontId="9" fillId="43" borderId="78" xfId="0" applyFont="1" applyFill="1" applyBorder="1" applyAlignment="1">
      <alignment horizontal="center" vertical="center" wrapText="1"/>
    </xf>
    <xf numFmtId="0" fontId="9" fillId="43" borderId="79" xfId="0" applyFont="1" applyFill="1" applyBorder="1" applyAlignment="1">
      <alignment horizontal="center" vertical="center" wrapText="1"/>
    </xf>
    <xf numFmtId="0" fontId="10" fillId="0" borderId="80" xfId="0" applyFont="1" applyBorder="1" applyAlignment="1">
      <alignment vertical="top" wrapText="1"/>
    </xf>
    <xf numFmtId="0" fontId="10" fillId="0" borderId="81" xfId="0" applyFont="1" applyBorder="1" applyAlignment="1">
      <alignment vertical="top" wrapText="1"/>
    </xf>
    <xf numFmtId="0" fontId="10" fillId="0" borderId="82" xfId="0" applyFont="1" applyBorder="1" applyAlignment="1">
      <alignment vertical="top" wrapText="1"/>
    </xf>
    <xf numFmtId="0" fontId="10" fillId="0" borderId="83" xfId="0" applyFont="1" applyBorder="1" applyAlignment="1">
      <alignment vertical="top" wrapText="1"/>
    </xf>
    <xf numFmtId="0" fontId="10" fillId="0" borderId="84" xfId="0" applyFont="1" applyBorder="1" applyAlignment="1">
      <alignment vertical="top" wrapText="1"/>
    </xf>
    <xf numFmtId="0" fontId="10" fillId="0" borderId="85" xfId="0" applyFont="1" applyBorder="1" applyAlignment="1">
      <alignment vertical="top" wrapText="1"/>
    </xf>
    <xf numFmtId="0" fontId="10" fillId="0" borderId="86" xfId="0" applyFont="1" applyBorder="1" applyAlignment="1">
      <alignment vertical="top" wrapText="1"/>
    </xf>
    <xf numFmtId="0" fontId="10" fillId="0" borderId="87" xfId="0" applyFont="1" applyBorder="1" applyAlignment="1">
      <alignment vertical="top" wrapText="1"/>
    </xf>
    <xf numFmtId="0" fontId="10" fillId="44" borderId="83" xfId="0" applyFont="1" applyFill="1" applyBorder="1" applyAlignment="1">
      <alignment vertical="top" wrapText="1"/>
    </xf>
    <xf numFmtId="0" fontId="10" fillId="44" borderId="0" xfId="0" applyFont="1" applyFill="1" applyAlignment="1">
      <alignment vertical="top" wrapText="1"/>
    </xf>
    <xf numFmtId="0" fontId="10" fillId="44" borderId="84" xfId="0" applyFont="1" applyFill="1" applyBorder="1" applyAlignment="1">
      <alignment vertical="top" wrapText="1"/>
    </xf>
    <xf numFmtId="0" fontId="10" fillId="44" borderId="85" xfId="0" applyFont="1" applyFill="1" applyBorder="1" applyAlignment="1">
      <alignment vertical="top" wrapText="1"/>
    </xf>
    <xf numFmtId="0" fontId="10" fillId="44" borderId="86" xfId="0" applyFont="1" applyFill="1" applyBorder="1" applyAlignment="1">
      <alignment vertical="top" wrapText="1"/>
    </xf>
    <xf numFmtId="0" fontId="10" fillId="44" borderId="87" xfId="0" applyFont="1" applyFill="1" applyBorder="1" applyAlignment="1">
      <alignment vertical="top" wrapText="1"/>
    </xf>
    <xf numFmtId="2" fontId="10" fillId="0" borderId="81" xfId="0" applyNumberFormat="1" applyFont="1" applyBorder="1" applyAlignment="1">
      <alignment vertical="top" wrapText="1"/>
    </xf>
    <xf numFmtId="2" fontId="10" fillId="44" borderId="0" xfId="0" applyNumberFormat="1" applyFont="1" applyFill="1" applyAlignment="1">
      <alignment vertical="top" wrapText="1"/>
    </xf>
    <xf numFmtId="2" fontId="10" fillId="44" borderId="86" xfId="0" applyNumberFormat="1" applyFont="1" applyFill="1" applyBorder="1" applyAlignment="1">
      <alignment vertical="top" wrapText="1"/>
    </xf>
    <xf numFmtId="2" fontId="10" fillId="0" borderId="84" xfId="0" applyNumberFormat="1" applyFont="1" applyBorder="1" applyAlignment="1">
      <alignment vertical="top" wrapText="1"/>
    </xf>
    <xf numFmtId="2" fontId="10" fillId="0" borderId="87" xfId="0" applyNumberFormat="1" applyFont="1" applyBorder="1" applyAlignment="1">
      <alignment vertical="top" wrapText="1"/>
    </xf>
    <xf numFmtId="9" fontId="10" fillId="0" borderId="81" xfId="0" applyNumberFormat="1" applyFont="1" applyBorder="1" applyAlignment="1">
      <alignment vertical="top" wrapText="1"/>
    </xf>
    <xf numFmtId="9" fontId="10" fillId="44" borderId="0" xfId="0" applyNumberFormat="1" applyFont="1" applyFill="1" applyAlignment="1">
      <alignment vertical="top" wrapText="1"/>
    </xf>
    <xf numFmtId="9" fontId="10" fillId="44" borderId="86" xfId="0" applyNumberFormat="1" applyFont="1" applyFill="1" applyBorder="1" applyAlignment="1">
      <alignment vertical="top" wrapText="1"/>
    </xf>
    <xf numFmtId="9" fontId="10" fillId="0" borderId="82" xfId="0" applyNumberFormat="1" applyFont="1" applyBorder="1" applyAlignment="1">
      <alignment vertical="top" wrapText="1"/>
    </xf>
    <xf numFmtId="9" fontId="10" fillId="0" borderId="84" xfId="0" applyNumberFormat="1" applyFont="1" applyBorder="1" applyAlignment="1">
      <alignment vertical="top" wrapText="1"/>
    </xf>
    <xf numFmtId="9" fontId="10" fillId="0" borderId="87" xfId="0" applyNumberFormat="1" applyFont="1" applyBorder="1" applyAlignment="1">
      <alignment vertical="top" wrapText="1"/>
    </xf>
    <xf numFmtId="0" fontId="10" fillId="8" borderId="83" xfId="0" applyFont="1" applyFill="1" applyBorder="1" applyAlignment="1">
      <alignment vertical="top" wrapText="1"/>
    </xf>
    <xf numFmtId="0" fontId="10" fillId="8" borderId="84" xfId="0" applyFont="1" applyFill="1" applyBorder="1" applyAlignment="1">
      <alignment vertical="top" wrapText="1"/>
    </xf>
    <xf numFmtId="0" fontId="10" fillId="8" borderId="85" xfId="0" applyFont="1" applyFill="1" applyBorder="1" applyAlignment="1">
      <alignment vertical="top" wrapText="1"/>
    </xf>
    <xf numFmtId="0" fontId="10" fillId="8" borderId="86" xfId="0" applyFont="1" applyFill="1" applyBorder="1" applyAlignment="1">
      <alignment vertical="top" wrapText="1"/>
    </xf>
    <xf numFmtId="0" fontId="10" fillId="8" borderId="87" xfId="0" applyFont="1" applyFill="1" applyBorder="1" applyAlignment="1">
      <alignment vertical="top" wrapText="1"/>
    </xf>
    <xf numFmtId="0" fontId="10" fillId="47" borderId="80" xfId="0" applyFont="1" applyFill="1" applyBorder="1" applyAlignment="1">
      <alignment vertical="top" wrapText="1"/>
    </xf>
    <xf numFmtId="0" fontId="10" fillId="47" borderId="81" xfId="0" applyFont="1" applyFill="1" applyBorder="1" applyAlignment="1">
      <alignment vertical="top" wrapText="1"/>
    </xf>
    <xf numFmtId="0" fontId="10" fillId="47" borderId="82" xfId="0" applyFont="1" applyFill="1" applyBorder="1" applyAlignment="1">
      <alignment vertical="top" wrapText="1"/>
    </xf>
    <xf numFmtId="0" fontId="10" fillId="48" borderId="83" xfId="0" applyFont="1" applyFill="1" applyBorder="1" applyAlignment="1">
      <alignment vertical="top" wrapText="1"/>
    </xf>
    <xf numFmtId="0" fontId="10" fillId="48" borderId="0" xfId="0" applyFont="1" applyFill="1" applyAlignment="1">
      <alignment vertical="top" wrapText="1"/>
    </xf>
    <xf numFmtId="0" fontId="10" fillId="48" borderId="84" xfId="0" applyFont="1" applyFill="1" applyBorder="1" applyAlignment="1">
      <alignment vertical="top" wrapText="1"/>
    </xf>
    <xf numFmtId="0" fontId="10" fillId="47" borderId="83" xfId="0" applyFont="1" applyFill="1" applyBorder="1" applyAlignment="1">
      <alignment vertical="top" wrapText="1"/>
    </xf>
    <xf numFmtId="0" fontId="10" fillId="47" borderId="0" xfId="0" applyFont="1" applyFill="1" applyAlignment="1">
      <alignment vertical="top" wrapText="1"/>
    </xf>
    <xf numFmtId="0" fontId="10" fillId="47" borderId="84" xfId="0" applyFont="1" applyFill="1" applyBorder="1" applyAlignment="1">
      <alignment vertical="top" wrapText="1"/>
    </xf>
    <xf numFmtId="0" fontId="10" fillId="47" borderId="85" xfId="0" applyFont="1" applyFill="1" applyBorder="1" applyAlignment="1">
      <alignment vertical="top" wrapText="1"/>
    </xf>
    <xf numFmtId="0" fontId="10" fillId="47" borderId="86" xfId="0" applyFont="1" applyFill="1" applyBorder="1" applyAlignment="1">
      <alignment vertical="top" wrapText="1"/>
    </xf>
    <xf numFmtId="0" fontId="10" fillId="47" borderId="87" xfId="0" applyFont="1" applyFill="1" applyBorder="1" applyAlignment="1">
      <alignment vertical="top" wrapText="1"/>
    </xf>
    <xf numFmtId="0" fontId="3" fillId="43" borderId="77" xfId="0" applyFont="1" applyFill="1" applyBorder="1" applyAlignment="1">
      <alignment horizontal="center" vertical="center" wrapText="1"/>
    </xf>
    <xf numFmtId="0" fontId="3" fillId="43" borderId="78" xfId="0" applyFont="1" applyFill="1" applyBorder="1" applyAlignment="1">
      <alignment horizontal="center" vertical="center" wrapText="1"/>
    </xf>
    <xf numFmtId="0" fontId="3" fillId="43" borderId="79" xfId="0" applyFont="1" applyFill="1" applyBorder="1" applyAlignment="1">
      <alignment horizontal="center" vertical="center" wrapText="1"/>
    </xf>
    <xf numFmtId="0" fontId="14" fillId="0" borderId="80" xfId="0" applyFont="1" applyBorder="1" applyAlignment="1">
      <alignment vertical="top" wrapText="1"/>
    </xf>
    <xf numFmtId="0" fontId="14" fillId="0" borderId="81" xfId="0" applyFont="1" applyBorder="1" applyAlignment="1">
      <alignment vertical="top" wrapText="1"/>
    </xf>
    <xf numFmtId="0" fontId="14" fillId="0" borderId="82" xfId="0" applyFont="1" applyBorder="1" applyAlignment="1">
      <alignment vertical="top" wrapText="1"/>
    </xf>
    <xf numFmtId="0" fontId="14" fillId="0" borderId="83" xfId="0" applyFont="1" applyBorder="1" applyAlignment="1">
      <alignment vertical="top" wrapText="1"/>
    </xf>
    <xf numFmtId="0" fontId="14" fillId="0" borderId="84" xfId="0" applyFont="1" applyBorder="1" applyAlignment="1">
      <alignment vertical="top" wrapText="1"/>
    </xf>
    <xf numFmtId="0" fontId="14" fillId="0" borderId="85" xfId="0" applyFont="1" applyBorder="1" applyAlignment="1">
      <alignment vertical="top" wrapText="1"/>
    </xf>
    <xf numFmtId="0" fontId="14" fillId="0" borderId="86" xfId="0" applyFont="1" applyBorder="1" applyAlignment="1">
      <alignment vertical="top" wrapText="1"/>
    </xf>
    <xf numFmtId="0" fontId="14" fillId="0" borderId="87" xfId="0" applyFont="1" applyBorder="1" applyAlignment="1">
      <alignment vertical="top" wrapText="1"/>
    </xf>
    <xf numFmtId="0" fontId="14" fillId="47" borderId="80" xfId="0" applyFont="1" applyFill="1" applyBorder="1" applyAlignment="1">
      <alignment vertical="top" wrapText="1"/>
    </xf>
    <xf numFmtId="0" fontId="14" fillId="47" borderId="81" xfId="0" applyFont="1" applyFill="1" applyBorder="1" applyAlignment="1">
      <alignment vertical="top" wrapText="1"/>
    </xf>
    <xf numFmtId="0" fontId="14" fillId="47" borderId="82" xfId="0" applyFont="1" applyFill="1" applyBorder="1" applyAlignment="1">
      <alignment vertical="top" wrapText="1"/>
    </xf>
    <xf numFmtId="0" fontId="14" fillId="48" borderId="83" xfId="0" applyFont="1" applyFill="1" applyBorder="1" applyAlignment="1">
      <alignment vertical="top" wrapText="1"/>
    </xf>
    <xf numFmtId="0" fontId="14" fillId="48" borderId="0" xfId="0" applyFont="1" applyFill="1" applyAlignment="1">
      <alignment vertical="top" wrapText="1"/>
    </xf>
    <xf numFmtId="0" fontId="14" fillId="48" borderId="84" xfId="0" applyFont="1" applyFill="1" applyBorder="1" applyAlignment="1">
      <alignment vertical="top" wrapText="1"/>
    </xf>
    <xf numFmtId="0" fontId="14" fillId="47" borderId="83" xfId="0" applyFont="1" applyFill="1" applyBorder="1" applyAlignment="1">
      <alignment vertical="top" wrapText="1"/>
    </xf>
    <xf numFmtId="0" fontId="14" fillId="47" borderId="0" xfId="0" applyFont="1" applyFill="1" applyAlignment="1">
      <alignment vertical="top" wrapText="1"/>
    </xf>
    <xf numFmtId="0" fontId="14" fillId="47" borderId="84" xfId="0" applyFont="1" applyFill="1" applyBorder="1" applyAlignment="1">
      <alignment vertical="top" wrapText="1"/>
    </xf>
    <xf numFmtId="0" fontId="14" fillId="47" borderId="85" xfId="0" applyFont="1" applyFill="1" applyBorder="1" applyAlignment="1">
      <alignment vertical="top" wrapText="1"/>
    </xf>
    <xf numFmtId="0" fontId="14" fillId="47" borderId="86" xfId="0" applyFont="1" applyFill="1" applyBorder="1" applyAlignment="1">
      <alignment vertical="top" wrapText="1"/>
    </xf>
    <xf numFmtId="0" fontId="14" fillId="47" borderId="87" xfId="0" applyFont="1" applyFill="1" applyBorder="1" applyAlignment="1">
      <alignment vertical="top" wrapText="1"/>
    </xf>
    <xf numFmtId="0" fontId="10" fillId="48" borderId="85" xfId="0" applyFont="1" applyFill="1" applyBorder="1" applyAlignment="1">
      <alignment vertical="top" wrapText="1"/>
    </xf>
    <xf numFmtId="0" fontId="10" fillId="48" borderId="86" xfId="0" applyFont="1" applyFill="1" applyBorder="1" applyAlignment="1">
      <alignment vertical="top" wrapText="1"/>
    </xf>
    <xf numFmtId="0" fontId="10" fillId="48" borderId="87" xfId="0" applyFont="1" applyFill="1" applyBorder="1" applyAlignment="1">
      <alignment vertical="top" wrapText="1"/>
    </xf>
    <xf numFmtId="0" fontId="14" fillId="47" borderId="88" xfId="0" applyFont="1" applyFill="1" applyBorder="1" applyAlignment="1">
      <alignment vertical="top" wrapText="1"/>
    </xf>
    <xf numFmtId="0" fontId="14" fillId="47" borderId="89" xfId="0" applyFont="1" applyFill="1" applyBorder="1" applyAlignment="1">
      <alignment vertical="top" wrapText="1"/>
    </xf>
    <xf numFmtId="0" fontId="14" fillId="47" borderId="90" xfId="0" applyFont="1" applyFill="1" applyBorder="1" applyAlignment="1">
      <alignment vertical="top" wrapText="1"/>
    </xf>
    <xf numFmtId="0" fontId="14" fillId="44" borderId="83" xfId="0" applyFont="1" applyFill="1" applyBorder="1" applyAlignment="1">
      <alignment vertical="top" wrapText="1"/>
    </xf>
    <xf numFmtId="0" fontId="14" fillId="44" borderId="0" xfId="0" applyFont="1" applyFill="1" applyAlignment="1">
      <alignment vertical="top" wrapText="1"/>
    </xf>
    <xf numFmtId="0" fontId="14" fillId="44" borderId="84" xfId="0" applyFont="1" applyFill="1" applyBorder="1" applyAlignment="1">
      <alignment vertical="top" wrapText="1"/>
    </xf>
    <xf numFmtId="9" fontId="14" fillId="0" borderId="81" xfId="0" applyNumberFormat="1" applyFont="1" applyBorder="1" applyAlignment="1">
      <alignment vertical="top" wrapText="1"/>
    </xf>
    <xf numFmtId="0" fontId="14" fillId="44" borderId="85" xfId="0" applyFont="1" applyFill="1" applyBorder="1" applyAlignment="1">
      <alignment vertical="top" wrapText="1"/>
    </xf>
    <xf numFmtId="0" fontId="14" fillId="44" borderId="86" xfId="0" applyFont="1" applyFill="1" applyBorder="1" applyAlignment="1">
      <alignment vertical="top" wrapText="1"/>
    </xf>
    <xf numFmtId="0" fontId="14" fillId="44" borderId="87" xfId="0" applyFont="1" applyFill="1" applyBorder="1" applyAlignment="1">
      <alignment vertical="top" wrapText="1"/>
    </xf>
    <xf numFmtId="0" fontId="17" fillId="46" borderId="80" xfId="0" applyFont="1" applyFill="1" applyBorder="1" applyAlignment="1">
      <alignment vertical="top" wrapText="1"/>
    </xf>
    <xf numFmtId="0" fontId="17" fillId="46" borderId="81" xfId="0" applyFont="1" applyFill="1" applyBorder="1" applyAlignment="1">
      <alignment vertical="top" wrapText="1"/>
    </xf>
    <xf numFmtId="0" fontId="17" fillId="46" borderId="82" xfId="0" applyFont="1" applyFill="1" applyBorder="1" applyAlignment="1">
      <alignment vertical="top" wrapText="1"/>
    </xf>
    <xf numFmtId="0" fontId="17" fillId="44" borderId="91" xfId="0" applyFont="1" applyFill="1" applyBorder="1" applyAlignment="1">
      <alignment horizontal="center" vertical="top" wrapText="1"/>
    </xf>
    <xf numFmtId="0" fontId="17" fillId="44" borderId="78" xfId="0" applyFont="1" applyFill="1" applyBorder="1" applyAlignment="1">
      <alignment horizontal="center" vertical="top" wrapText="1"/>
    </xf>
    <xf numFmtId="0" fontId="17" fillId="44" borderId="92" xfId="0" applyFont="1" applyFill="1" applyBorder="1" applyAlignment="1">
      <alignment horizontal="center" vertical="top" wrapText="1"/>
    </xf>
    <xf numFmtId="0" fontId="17" fillId="44" borderId="93" xfId="0" applyFont="1" applyFill="1" applyBorder="1" applyAlignment="1">
      <alignment horizontal="center" vertical="top" wrapText="1"/>
    </xf>
    <xf numFmtId="0" fontId="17" fillId="44" borderId="94" xfId="0" applyFont="1" applyFill="1" applyBorder="1" applyAlignment="1">
      <alignment horizontal="center" vertical="top" wrapText="1"/>
    </xf>
    <xf numFmtId="0" fontId="17" fillId="44" borderId="95" xfId="0" applyFont="1" applyFill="1" applyBorder="1" applyAlignment="1">
      <alignment horizontal="center" vertical="top" wrapText="1"/>
    </xf>
    <xf numFmtId="0" fontId="10" fillId="47" borderId="88" xfId="0" applyFont="1" applyFill="1" applyBorder="1" applyAlignment="1">
      <alignment vertical="top" wrapText="1"/>
    </xf>
    <xf numFmtId="0" fontId="10" fillId="47" borderId="89" xfId="0" applyFont="1" applyFill="1" applyBorder="1" applyAlignment="1">
      <alignment vertical="top" wrapText="1"/>
    </xf>
    <xf numFmtId="0" fontId="10" fillId="47" borderId="90" xfId="0" applyFont="1" applyFill="1" applyBorder="1" applyAlignment="1">
      <alignment vertical="top" wrapText="1"/>
    </xf>
    <xf numFmtId="0" fontId="9" fillId="53" borderId="96" xfId="0" applyFont="1" applyFill="1" applyBorder="1" applyAlignment="1">
      <alignment horizontal="center" vertical="center" wrapText="1"/>
    </xf>
    <xf numFmtId="0" fontId="9" fillId="53" borderId="97" xfId="0" applyFont="1" applyFill="1" applyBorder="1" applyAlignment="1">
      <alignment horizontal="center" vertical="center" wrapText="1"/>
    </xf>
    <xf numFmtId="0" fontId="9" fillId="53" borderId="98" xfId="0" applyFont="1" applyFill="1" applyBorder="1" applyAlignment="1">
      <alignment horizontal="center" vertical="center" wrapText="1"/>
    </xf>
    <xf numFmtId="0" fontId="10" fillId="0" borderId="99" xfId="0" applyFont="1" applyBorder="1" applyAlignment="1">
      <alignment vertical="top" wrapText="1"/>
    </xf>
    <xf numFmtId="0" fontId="10" fillId="0" borderId="100" xfId="0" applyFont="1" applyBorder="1" applyAlignment="1">
      <alignment vertical="top" wrapText="1"/>
    </xf>
    <xf numFmtId="0" fontId="10" fillId="0" borderId="101" xfId="0" applyFont="1" applyBorder="1" applyAlignment="1">
      <alignment vertical="top" wrapText="1"/>
    </xf>
    <xf numFmtId="0" fontId="10" fillId="0" borderId="102" xfId="0" applyFont="1" applyBorder="1" applyAlignment="1">
      <alignment vertical="top" wrapText="1"/>
    </xf>
    <xf numFmtId="0" fontId="10" fillId="0" borderId="103" xfId="0" applyFont="1" applyBorder="1" applyAlignment="1">
      <alignment vertical="top" wrapText="1"/>
    </xf>
    <xf numFmtId="0" fontId="10" fillId="0" borderId="104" xfId="0" applyFont="1" applyBorder="1" applyAlignment="1">
      <alignment vertical="top" wrapText="1"/>
    </xf>
    <xf numFmtId="0" fontId="10" fillId="0" borderId="105" xfId="0" applyFont="1" applyBorder="1" applyAlignment="1">
      <alignment vertical="top" wrapText="1"/>
    </xf>
    <xf numFmtId="0" fontId="10" fillId="0" borderId="106" xfId="0" applyFont="1" applyBorder="1" applyAlignment="1">
      <alignment vertical="top" wrapText="1"/>
    </xf>
    <xf numFmtId="0" fontId="10" fillId="54" borderId="102" xfId="0" applyFont="1" applyFill="1" applyBorder="1" applyAlignment="1">
      <alignment vertical="top" wrapText="1"/>
    </xf>
    <xf numFmtId="0" fontId="10" fillId="54" borderId="0" xfId="0" applyFont="1" applyFill="1" applyAlignment="1">
      <alignment vertical="top" wrapText="1"/>
    </xf>
    <xf numFmtId="0" fontId="10" fillId="54" borderId="103" xfId="0" applyFont="1" applyFill="1" applyBorder="1" applyAlignment="1">
      <alignment vertical="top" wrapText="1"/>
    </xf>
    <xf numFmtId="0" fontId="10" fillId="54" borderId="104" xfId="0" applyFont="1" applyFill="1" applyBorder="1" applyAlignment="1">
      <alignment vertical="top" wrapText="1"/>
    </xf>
    <xf numFmtId="0" fontId="10" fillId="54" borderId="105" xfId="0" applyFont="1" applyFill="1" applyBorder="1" applyAlignment="1">
      <alignment vertical="top" wrapText="1"/>
    </xf>
    <xf numFmtId="0" fontId="10" fillId="54" borderId="106" xfId="0" applyFont="1" applyFill="1" applyBorder="1" applyAlignment="1">
      <alignment vertical="top" wrapText="1"/>
    </xf>
    <xf numFmtId="2" fontId="10" fillId="0" borderId="100" xfId="0" applyNumberFormat="1" applyFont="1" applyBorder="1" applyAlignment="1">
      <alignment vertical="top" wrapText="1"/>
    </xf>
    <xf numFmtId="2" fontId="10" fillId="54" borderId="0" xfId="0" applyNumberFormat="1" applyFont="1" applyFill="1" applyAlignment="1">
      <alignment vertical="top" wrapText="1"/>
    </xf>
    <xf numFmtId="2" fontId="10" fillId="0" borderId="105" xfId="0" applyNumberFormat="1" applyFont="1" applyBorder="1" applyAlignment="1">
      <alignment vertical="top" wrapText="1"/>
    </xf>
    <xf numFmtId="2" fontId="10" fillId="0" borderId="103" xfId="0" applyNumberFormat="1" applyFont="1" applyBorder="1" applyAlignment="1">
      <alignment vertical="top" wrapText="1"/>
    </xf>
    <xf numFmtId="2" fontId="10" fillId="0" borderId="106" xfId="0" applyNumberFormat="1" applyFont="1" applyBorder="1" applyAlignment="1">
      <alignment vertical="top" wrapText="1"/>
    </xf>
    <xf numFmtId="9" fontId="10" fillId="0" borderId="100" xfId="0" applyNumberFormat="1" applyFont="1" applyBorder="1" applyAlignment="1">
      <alignment vertical="top" wrapText="1"/>
    </xf>
    <xf numFmtId="9" fontId="10" fillId="54" borderId="0" xfId="0" applyNumberFormat="1" applyFont="1" applyFill="1" applyAlignment="1">
      <alignment vertical="top" wrapText="1"/>
    </xf>
    <xf numFmtId="9" fontId="10" fillId="54" borderId="105" xfId="0" applyNumberFormat="1" applyFont="1" applyFill="1" applyBorder="1" applyAlignment="1">
      <alignment vertical="top" wrapText="1"/>
    </xf>
    <xf numFmtId="9" fontId="10" fillId="0" borderId="101" xfId="0" applyNumberFormat="1" applyFont="1" applyBorder="1" applyAlignment="1">
      <alignment vertical="top" wrapText="1"/>
    </xf>
    <xf numFmtId="9" fontId="10" fillId="0" borderId="103" xfId="0" applyNumberFormat="1" applyFont="1" applyBorder="1" applyAlignment="1">
      <alignment vertical="top" wrapText="1"/>
    </xf>
    <xf numFmtId="1" fontId="10" fillId="0" borderId="101" xfId="0" applyNumberFormat="1" applyFont="1" applyBorder="1" applyAlignment="1">
      <alignment vertical="top" wrapText="1"/>
    </xf>
    <xf numFmtId="1" fontId="10" fillId="0" borderId="103" xfId="0" applyNumberFormat="1" applyFont="1" applyBorder="1" applyAlignment="1">
      <alignment vertical="top" wrapText="1"/>
    </xf>
    <xf numFmtId="1" fontId="10" fillId="0" borderId="106" xfId="0" applyNumberFormat="1" applyFont="1" applyBorder="1" applyAlignment="1">
      <alignment vertical="top" wrapText="1"/>
    </xf>
    <xf numFmtId="0" fontId="3" fillId="53" borderId="96" xfId="0" applyFont="1" applyFill="1" applyBorder="1" applyAlignment="1">
      <alignment horizontal="center" vertical="center" wrapText="1"/>
    </xf>
    <xf numFmtId="0" fontId="3" fillId="53" borderId="97" xfId="0" applyFont="1" applyFill="1" applyBorder="1" applyAlignment="1">
      <alignment horizontal="center" vertical="center" wrapText="1"/>
    </xf>
    <xf numFmtId="0" fontId="3" fillId="53" borderId="98" xfId="0" applyFont="1" applyFill="1" applyBorder="1" applyAlignment="1">
      <alignment horizontal="center" vertical="center" wrapText="1"/>
    </xf>
    <xf numFmtId="0" fontId="14" fillId="0" borderId="99" xfId="0" applyFont="1" applyBorder="1" applyAlignment="1">
      <alignment vertical="top" wrapText="1"/>
    </xf>
    <xf numFmtId="0" fontId="14" fillId="0" borderId="100" xfId="0" applyFont="1" applyBorder="1" applyAlignment="1">
      <alignment vertical="top" wrapText="1"/>
    </xf>
    <xf numFmtId="0" fontId="14" fillId="0" borderId="101" xfId="0" applyFont="1" applyBorder="1" applyAlignment="1">
      <alignment vertical="top" wrapText="1"/>
    </xf>
    <xf numFmtId="0" fontId="14" fillId="0" borderId="102" xfId="0" applyFont="1" applyBorder="1" applyAlignment="1">
      <alignment vertical="top" wrapText="1"/>
    </xf>
    <xf numFmtId="0" fontId="14" fillId="0" borderId="103" xfId="0" applyFont="1" applyBorder="1" applyAlignment="1">
      <alignment vertical="top" wrapText="1"/>
    </xf>
    <xf numFmtId="0" fontId="14" fillId="0" borderId="104" xfId="0" applyFont="1" applyBorder="1" applyAlignment="1">
      <alignment vertical="top" wrapText="1"/>
    </xf>
    <xf numFmtId="0" fontId="14" fillId="0" borderId="105" xfId="0" applyFont="1" applyBorder="1" applyAlignment="1">
      <alignment vertical="top" wrapText="1"/>
    </xf>
    <xf numFmtId="0" fontId="14" fillId="0" borderId="106" xfId="0" applyFont="1" applyBorder="1" applyAlignment="1">
      <alignment vertical="top" wrapText="1"/>
    </xf>
    <xf numFmtId="9" fontId="14" fillId="0" borderId="100" xfId="0" applyNumberFormat="1" applyFont="1" applyBorder="1" applyAlignment="1">
      <alignment vertical="top" wrapText="1"/>
    </xf>
    <xf numFmtId="0" fontId="14" fillId="54" borderId="102" xfId="0" applyFont="1" applyFill="1" applyBorder="1" applyAlignment="1">
      <alignment vertical="top" wrapText="1"/>
    </xf>
    <xf numFmtId="0" fontId="14" fillId="54" borderId="0" xfId="0" applyFont="1" applyFill="1" applyAlignment="1">
      <alignment vertical="top" wrapText="1"/>
    </xf>
    <xf numFmtId="0" fontId="14" fillId="54" borderId="103" xfId="0" applyFont="1" applyFill="1" applyBorder="1" applyAlignment="1">
      <alignment vertical="top" wrapText="1"/>
    </xf>
    <xf numFmtId="0" fontId="14" fillId="54" borderId="104" xfId="0" applyFont="1" applyFill="1" applyBorder="1" applyAlignment="1">
      <alignment vertical="top" wrapText="1"/>
    </xf>
    <xf numFmtId="0" fontId="14" fillId="54" borderId="105" xfId="0" applyFont="1" applyFill="1" applyBorder="1" applyAlignment="1">
      <alignment vertical="top" wrapText="1"/>
    </xf>
    <xf numFmtId="0" fontId="14" fillId="54" borderId="106" xfId="0" applyFont="1" applyFill="1" applyBorder="1" applyAlignment="1">
      <alignment vertical="top" wrapText="1"/>
    </xf>
    <xf numFmtId="0" fontId="9" fillId="60" borderId="0" xfId="0" applyFont="1" applyFill="1" applyAlignment="1">
      <alignment horizontal="center" vertical="center" wrapText="1"/>
    </xf>
    <xf numFmtId="0" fontId="10" fillId="0" borderId="107" xfId="0" applyFont="1" applyBorder="1" applyAlignment="1">
      <alignment vertical="top" wrapText="1"/>
    </xf>
    <xf numFmtId="0" fontId="10" fillId="0" borderId="108" xfId="0" applyFont="1" applyBorder="1" applyAlignment="1">
      <alignment vertical="top" wrapText="1"/>
    </xf>
    <xf numFmtId="0" fontId="10" fillId="0" borderId="109" xfId="0" applyFont="1" applyBorder="1" applyAlignment="1">
      <alignment vertical="top" wrapText="1"/>
    </xf>
    <xf numFmtId="0" fontId="10" fillId="0" borderId="110" xfId="0" applyFont="1" applyBorder="1" applyAlignment="1">
      <alignment vertical="top" wrapText="1"/>
    </xf>
    <xf numFmtId="0" fontId="10" fillId="0" borderId="111" xfId="0" applyFont="1" applyBorder="1" applyAlignment="1">
      <alignment vertical="top" wrapText="1"/>
    </xf>
    <xf numFmtId="0" fontId="10" fillId="0" borderId="112" xfId="0" applyFont="1" applyBorder="1" applyAlignment="1">
      <alignment vertical="top" wrapText="1"/>
    </xf>
    <xf numFmtId="0" fontId="10" fillId="0" borderId="113" xfId="0" applyFont="1" applyBorder="1" applyAlignment="1">
      <alignment vertical="top" wrapText="1"/>
    </xf>
    <xf numFmtId="0" fontId="10" fillId="0" borderId="114" xfId="0" applyFont="1" applyBorder="1" applyAlignment="1">
      <alignment vertical="top" wrapText="1"/>
    </xf>
    <xf numFmtId="0" fontId="10" fillId="61" borderId="110" xfId="0" applyFont="1" applyFill="1" applyBorder="1" applyAlignment="1">
      <alignment vertical="top" wrapText="1"/>
    </xf>
    <xf numFmtId="0" fontId="10" fillId="61" borderId="0" xfId="0" applyFont="1" applyFill="1" applyAlignment="1">
      <alignment vertical="top" wrapText="1"/>
    </xf>
    <xf numFmtId="0" fontId="10" fillId="61" borderId="111" xfId="0" applyFont="1" applyFill="1" applyBorder="1" applyAlignment="1">
      <alignment vertical="top" wrapText="1"/>
    </xf>
    <xf numFmtId="0" fontId="10" fillId="61" borderId="112" xfId="0" applyFont="1" applyFill="1" applyBorder="1" applyAlignment="1">
      <alignment vertical="top" wrapText="1"/>
    </xf>
    <xf numFmtId="0" fontId="10" fillId="61" borderId="113" xfId="0" applyFont="1" applyFill="1" applyBorder="1" applyAlignment="1">
      <alignment vertical="top" wrapText="1"/>
    </xf>
    <xf numFmtId="0" fontId="10" fillId="61" borderId="114" xfId="0" applyFont="1" applyFill="1" applyBorder="1" applyAlignment="1">
      <alignment vertical="top" wrapText="1"/>
    </xf>
    <xf numFmtId="9" fontId="10" fillId="0" borderId="115" xfId="0" applyNumberFormat="1" applyFont="1" applyBorder="1" applyAlignment="1">
      <alignment vertical="top" wrapText="1"/>
    </xf>
    <xf numFmtId="9" fontId="10" fillId="0" borderId="116" xfId="0" applyNumberFormat="1" applyFont="1" applyBorder="1" applyAlignment="1">
      <alignment vertical="top" wrapText="1"/>
    </xf>
    <xf numFmtId="9" fontId="10" fillId="0" borderId="117" xfId="0" applyNumberFormat="1" applyFont="1" applyBorder="1" applyAlignment="1">
      <alignment vertical="top" wrapText="1"/>
    </xf>
    <xf numFmtId="9" fontId="10" fillId="0" borderId="109" xfId="0" applyNumberFormat="1" applyFont="1" applyBorder="1" applyAlignment="1">
      <alignment vertical="top" wrapText="1"/>
    </xf>
    <xf numFmtId="9" fontId="10" fillId="0" borderId="111" xfId="0" applyNumberFormat="1" applyFont="1" applyBorder="1" applyAlignment="1">
      <alignment vertical="top" wrapText="1"/>
    </xf>
    <xf numFmtId="9" fontId="10" fillId="0" borderId="114" xfId="0" applyNumberFormat="1" applyFont="1" applyBorder="1" applyAlignment="1">
      <alignment vertical="top" wrapText="1"/>
    </xf>
    <xf numFmtId="0" fontId="10" fillId="8" borderId="110" xfId="0" applyFont="1" applyFill="1" applyBorder="1" applyAlignment="1">
      <alignment vertical="top" wrapText="1"/>
    </xf>
    <xf numFmtId="0" fontId="10" fillId="8" borderId="111" xfId="0" applyFont="1" applyFill="1" applyBorder="1" applyAlignment="1">
      <alignment vertical="top" wrapText="1"/>
    </xf>
    <xf numFmtId="0" fontId="10" fillId="8" borderId="112" xfId="0" applyFont="1" applyFill="1" applyBorder="1" applyAlignment="1">
      <alignment vertical="top" wrapText="1"/>
    </xf>
    <xf numFmtId="0" fontId="10" fillId="8" borderId="113" xfId="0" applyFont="1" applyFill="1" applyBorder="1" applyAlignment="1">
      <alignment vertical="top" wrapText="1"/>
    </xf>
    <xf numFmtId="0" fontId="10" fillId="8" borderId="114" xfId="0" applyFont="1" applyFill="1" applyBorder="1" applyAlignment="1">
      <alignment vertical="top" wrapText="1"/>
    </xf>
    <xf numFmtId="0" fontId="10" fillId="61" borderId="118" xfId="0" applyFont="1" applyFill="1" applyBorder="1" applyAlignment="1">
      <alignment vertical="top" wrapText="1"/>
    </xf>
    <xf numFmtId="0" fontId="10" fillId="61" borderId="119" xfId="0" applyFont="1" applyFill="1" applyBorder="1" applyAlignment="1">
      <alignment vertical="top" wrapText="1"/>
    </xf>
    <xf numFmtId="0" fontId="10" fillId="61" borderId="120" xfId="0" applyFont="1" applyFill="1" applyBorder="1" applyAlignment="1">
      <alignment vertical="top" wrapText="1"/>
    </xf>
    <xf numFmtId="0" fontId="10" fillId="64" borderId="118" xfId="0" applyFont="1" applyFill="1" applyBorder="1" applyAlignment="1">
      <alignment vertical="top" wrapText="1"/>
    </xf>
    <xf numFmtId="0" fontId="10" fillId="64" borderId="119" xfId="0" applyFont="1" applyFill="1" applyBorder="1" applyAlignment="1">
      <alignment vertical="top" wrapText="1"/>
    </xf>
    <xf numFmtId="0" fontId="10" fillId="64" borderId="120" xfId="0" applyFont="1" applyFill="1" applyBorder="1" applyAlignment="1">
      <alignment vertical="top" wrapText="1"/>
    </xf>
    <xf numFmtId="9" fontId="10" fillId="64" borderId="120" xfId="0" applyNumberFormat="1" applyFont="1" applyFill="1" applyBorder="1" applyAlignment="1">
      <alignment vertical="top" wrapText="1"/>
    </xf>
    <xf numFmtId="0" fontId="10" fillId="64" borderId="0" xfId="0" applyFont="1" applyFill="1" applyAlignment="1">
      <alignment vertical="top" wrapText="1"/>
    </xf>
    <xf numFmtId="0" fontId="10" fillId="65" borderId="0" xfId="0" applyFont="1" applyFill="1" applyAlignment="1">
      <alignment vertical="top" wrapText="1"/>
    </xf>
    <xf numFmtId="0" fontId="10" fillId="64" borderId="107" xfId="0" applyFont="1" applyFill="1" applyBorder="1" applyAlignment="1">
      <alignment vertical="top" wrapText="1"/>
    </xf>
    <xf numFmtId="0" fontId="10" fillId="64" borderId="108" xfId="0" applyFont="1" applyFill="1" applyBorder="1" applyAlignment="1">
      <alignment vertical="top" wrapText="1"/>
    </xf>
    <xf numFmtId="0" fontId="10" fillId="64" borderId="109" xfId="0" applyFont="1" applyFill="1" applyBorder="1" applyAlignment="1">
      <alignment vertical="top" wrapText="1"/>
    </xf>
    <xf numFmtId="0" fontId="10" fillId="64" borderId="110" xfId="0" applyFont="1" applyFill="1" applyBorder="1" applyAlignment="1">
      <alignment vertical="top" wrapText="1"/>
    </xf>
    <xf numFmtId="0" fontId="10" fillId="64" borderId="111" xfId="0" applyFont="1" applyFill="1" applyBorder="1" applyAlignment="1">
      <alignment vertical="top" wrapText="1"/>
    </xf>
    <xf numFmtId="0" fontId="10" fillId="65" borderId="110" xfId="0" applyFont="1" applyFill="1" applyBorder="1" applyAlignment="1">
      <alignment vertical="top" wrapText="1"/>
    </xf>
    <xf numFmtId="0" fontId="10" fillId="65" borderId="111" xfId="0" applyFont="1" applyFill="1" applyBorder="1" applyAlignment="1">
      <alignment vertical="top" wrapText="1"/>
    </xf>
    <xf numFmtId="0" fontId="10" fillId="64" borderId="112" xfId="0" applyFont="1" applyFill="1" applyBorder="1" applyAlignment="1">
      <alignment vertical="top" wrapText="1"/>
    </xf>
    <xf numFmtId="0" fontId="10" fillId="64" borderId="113" xfId="0" applyFont="1" applyFill="1" applyBorder="1" applyAlignment="1">
      <alignment vertical="top" wrapText="1"/>
    </xf>
    <xf numFmtId="0" fontId="10" fillId="64" borderId="114" xfId="0" applyFont="1" applyFill="1" applyBorder="1" applyAlignment="1">
      <alignment vertical="top" wrapText="1"/>
    </xf>
    <xf numFmtId="0" fontId="10" fillId="65" borderId="112" xfId="0" applyFont="1" applyFill="1" applyBorder="1" applyAlignment="1">
      <alignment vertical="top" wrapText="1"/>
    </xf>
    <xf numFmtId="0" fontId="10" fillId="65" borderId="113" xfId="0" applyFont="1" applyFill="1" applyBorder="1" applyAlignment="1">
      <alignment vertical="top" wrapText="1"/>
    </xf>
    <xf numFmtId="0" fontId="10" fillId="65" borderId="114" xfId="0" applyFont="1" applyFill="1" applyBorder="1" applyAlignment="1">
      <alignment vertical="top" wrapText="1"/>
    </xf>
    <xf numFmtId="0" fontId="10" fillId="65" borderId="107" xfId="0" applyFont="1" applyFill="1" applyBorder="1" applyAlignment="1">
      <alignment vertical="top" wrapText="1"/>
    </xf>
    <xf numFmtId="0" fontId="10" fillId="65" borderId="108" xfId="0" applyFont="1" applyFill="1" applyBorder="1" applyAlignment="1">
      <alignment vertical="top" wrapText="1"/>
    </xf>
    <xf numFmtId="0" fontId="10" fillId="65" borderId="109" xfId="0" applyFont="1" applyFill="1" applyBorder="1" applyAlignment="1">
      <alignment vertical="top" wrapText="1"/>
    </xf>
    <xf numFmtId="0" fontId="10" fillId="66" borderId="118" xfId="0" applyFont="1" applyFill="1" applyBorder="1" applyAlignment="1">
      <alignment vertical="top" wrapText="1"/>
    </xf>
    <xf numFmtId="0" fontId="10" fillId="66" borderId="119" xfId="0" applyFont="1" applyFill="1" applyBorder="1" applyAlignment="1">
      <alignment vertical="top" wrapText="1"/>
    </xf>
    <xf numFmtId="0" fontId="10" fillId="66" borderId="120" xfId="0" applyFont="1" applyFill="1" applyBorder="1" applyAlignment="1">
      <alignment vertical="top" wrapText="1"/>
    </xf>
    <xf numFmtId="9" fontId="10" fillId="66" borderId="119" xfId="0" applyNumberFormat="1" applyFont="1" applyFill="1" applyBorder="1" applyAlignment="1">
      <alignment vertical="top" wrapText="1"/>
    </xf>
    <xf numFmtId="9" fontId="10" fillId="65" borderId="0" xfId="0" applyNumberFormat="1" applyFont="1" applyFill="1" applyAlignment="1">
      <alignment vertical="top" wrapText="1"/>
    </xf>
    <xf numFmtId="9" fontId="10" fillId="64" borderId="0" xfId="0" applyNumberFormat="1" applyFont="1" applyFill="1" applyAlignment="1">
      <alignment vertical="top" wrapText="1"/>
    </xf>
    <xf numFmtId="9" fontId="10" fillId="0" borderId="108" xfId="0" applyNumberFormat="1" applyFont="1" applyBorder="1" applyAlignment="1">
      <alignment vertical="top" wrapText="1"/>
    </xf>
    <xf numFmtId="9" fontId="10" fillId="8" borderId="113" xfId="0" applyNumberFormat="1" applyFont="1" applyFill="1" applyBorder="1" applyAlignment="1">
      <alignment vertical="top" wrapText="1"/>
    </xf>
    <xf numFmtId="0" fontId="10" fillId="66" borderId="112" xfId="0" applyFont="1" applyFill="1" applyBorder="1" applyAlignment="1">
      <alignment vertical="top" wrapText="1"/>
    </xf>
    <xf numFmtId="0" fontId="10" fillId="66" borderId="113" xfId="0" applyFont="1" applyFill="1" applyBorder="1" applyAlignment="1">
      <alignment vertical="top" wrapText="1"/>
    </xf>
    <xf numFmtId="0" fontId="10" fillId="66" borderId="114" xfId="0" applyFont="1" applyFill="1" applyBorder="1" applyAlignment="1">
      <alignment vertical="top" wrapText="1"/>
    </xf>
    <xf numFmtId="0" fontId="14" fillId="0" borderId="107" xfId="0" applyFont="1" applyBorder="1" applyAlignment="1">
      <alignment vertical="top" wrapText="1"/>
    </xf>
    <xf numFmtId="0" fontId="14" fillId="0" borderId="108" xfId="0" applyFont="1" applyBorder="1" applyAlignment="1">
      <alignment vertical="top" wrapText="1"/>
    </xf>
    <xf numFmtId="0" fontId="14" fillId="0" borderId="109" xfId="0" applyFont="1" applyBorder="1" applyAlignment="1">
      <alignment vertical="top" wrapText="1"/>
    </xf>
    <xf numFmtId="0" fontId="14" fillId="0" borderId="110" xfId="0" applyFont="1" applyBorder="1" applyAlignment="1">
      <alignment vertical="top" wrapText="1"/>
    </xf>
    <xf numFmtId="0" fontId="14" fillId="0" borderId="111" xfId="0" applyFont="1" applyBorder="1" applyAlignment="1">
      <alignment vertical="top" wrapText="1"/>
    </xf>
    <xf numFmtId="0" fontId="14" fillId="0" borderId="112" xfId="0" applyFont="1" applyBorder="1" applyAlignment="1">
      <alignment vertical="top" wrapText="1"/>
    </xf>
    <xf numFmtId="0" fontId="14" fillId="0" borderId="113" xfId="0" applyFont="1" applyBorder="1" applyAlignment="1">
      <alignment vertical="top" wrapText="1"/>
    </xf>
    <xf numFmtId="0" fontId="14" fillId="0" borderId="114" xfId="0" applyFont="1" applyBorder="1" applyAlignment="1">
      <alignment vertical="top" wrapText="1"/>
    </xf>
    <xf numFmtId="0" fontId="14" fillId="61" borderId="110" xfId="0" applyFont="1" applyFill="1" applyBorder="1" applyAlignment="1">
      <alignment vertical="top" wrapText="1"/>
    </xf>
    <xf numFmtId="0" fontId="14" fillId="61" borderId="0" xfId="0" applyFont="1" applyFill="1" applyAlignment="1">
      <alignment vertical="top" wrapText="1"/>
    </xf>
    <xf numFmtId="0" fontId="14" fillId="61" borderId="111" xfId="0" applyFont="1" applyFill="1" applyBorder="1" applyAlignment="1">
      <alignment vertical="top" wrapText="1"/>
    </xf>
    <xf numFmtId="0" fontId="3" fillId="60" borderId="0" xfId="0" applyFont="1" applyFill="1" applyAlignment="1">
      <alignment horizontal="center" vertical="center" wrapText="1"/>
    </xf>
    <xf numFmtId="9" fontId="14" fillId="0" borderId="108" xfId="0" applyNumberFormat="1" applyFont="1" applyBorder="1" applyAlignment="1">
      <alignment vertical="top" wrapText="1"/>
    </xf>
    <xf numFmtId="9" fontId="14" fillId="0" borderId="113" xfId="0" applyNumberFormat="1" applyFont="1" applyBorder="1" applyAlignment="1">
      <alignment vertical="top" wrapText="1"/>
    </xf>
    <xf numFmtId="0" fontId="9" fillId="69" borderId="0" xfId="0" applyFont="1" applyFill="1" applyAlignment="1">
      <alignment horizontal="center" vertical="center" wrapText="1"/>
    </xf>
    <xf numFmtId="0" fontId="10" fillId="0" borderId="121" xfId="0" applyFont="1" applyBorder="1" applyAlignment="1">
      <alignment vertical="top" wrapText="1"/>
    </xf>
    <xf numFmtId="0" fontId="10" fillId="0" borderId="122" xfId="0" applyFont="1" applyBorder="1" applyAlignment="1">
      <alignment vertical="top" wrapText="1"/>
    </xf>
    <xf numFmtId="0" fontId="10" fillId="0" borderId="123" xfId="0" applyFont="1" applyBorder="1" applyAlignment="1">
      <alignment vertical="top" wrapText="1"/>
    </xf>
    <xf numFmtId="0" fontId="10" fillId="0" borderId="124" xfId="0" applyFont="1" applyBorder="1" applyAlignment="1">
      <alignment vertical="top" wrapText="1"/>
    </xf>
    <xf numFmtId="0" fontId="10" fillId="0" borderId="125" xfId="0" applyFont="1" applyBorder="1" applyAlignment="1">
      <alignment vertical="top" wrapText="1"/>
    </xf>
    <xf numFmtId="0" fontId="10" fillId="0" borderId="126" xfId="0" applyFont="1" applyBorder="1" applyAlignment="1">
      <alignment vertical="top" wrapText="1"/>
    </xf>
    <xf numFmtId="9" fontId="10" fillId="0" borderId="124" xfId="0" applyNumberFormat="1" applyFont="1" applyBorder="1" applyAlignment="1">
      <alignment vertical="top" wrapText="1"/>
    </xf>
    <xf numFmtId="0" fontId="10" fillId="0" borderId="127" xfId="0" applyFont="1" applyBorder="1" applyAlignment="1">
      <alignment vertical="top" wrapText="1"/>
    </xf>
    <xf numFmtId="0" fontId="10" fillId="0" borderId="128" xfId="0" applyFont="1" applyBorder="1" applyAlignment="1">
      <alignment vertical="top" wrapText="1"/>
    </xf>
    <xf numFmtId="0" fontId="3" fillId="13" borderId="16"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4" borderId="0" xfId="0" applyFont="1" applyFill="1" applyAlignment="1">
      <alignment horizontal="left" vertical="center" wrapText="1"/>
    </xf>
    <xf numFmtId="0" fontId="14" fillId="3" borderId="19" xfId="0" applyFont="1" applyFill="1" applyBorder="1" applyAlignment="1">
      <alignment vertical="top" wrapText="1"/>
    </xf>
    <xf numFmtId="0" fontId="14" fillId="3" borderId="20" xfId="0" applyFont="1" applyFill="1" applyBorder="1" applyAlignment="1">
      <alignment vertical="top" wrapText="1"/>
    </xf>
    <xf numFmtId="0" fontId="5" fillId="3" borderId="0" xfId="0" applyFont="1" applyFill="1" applyAlignment="1">
      <alignment vertical="top" wrapText="1"/>
    </xf>
    <xf numFmtId="0" fontId="14" fillId="14" borderId="0" xfId="0" applyFont="1" applyFill="1" applyAlignment="1">
      <alignment vertical="top" wrapText="1"/>
    </xf>
    <xf numFmtId="0" fontId="14" fillId="14" borderId="22" xfId="0" applyFont="1" applyFill="1" applyBorder="1" applyAlignment="1">
      <alignment vertical="top" wrapText="1"/>
    </xf>
    <xf numFmtId="0" fontId="14" fillId="3" borderId="0" xfId="0" applyFont="1" applyFill="1" applyAlignment="1">
      <alignment vertical="top" wrapText="1"/>
    </xf>
    <xf numFmtId="0" fontId="14" fillId="3" borderId="22" xfId="0" applyFont="1" applyFill="1" applyBorder="1" applyAlignment="1">
      <alignment vertical="top" wrapText="1"/>
    </xf>
    <xf numFmtId="0" fontId="12" fillId="11" borderId="0" xfId="0" applyFont="1" applyFill="1" applyAlignment="1">
      <alignment horizontal="left" vertical="center"/>
    </xf>
    <xf numFmtId="0" fontId="13" fillId="12" borderId="0" xfId="0" applyFont="1" applyFill="1" applyAlignment="1">
      <alignment vertical="center" wrapText="1"/>
    </xf>
    <xf numFmtId="0" fontId="12" fillId="5" borderId="0" xfId="0" applyFont="1" applyFill="1" applyAlignment="1">
      <alignment horizontal="left" vertical="center"/>
    </xf>
    <xf numFmtId="0" fontId="6" fillId="2" borderId="0" xfId="0" applyFont="1" applyFill="1" applyAlignment="1">
      <alignment horizontal="center" vertical="center"/>
    </xf>
    <xf numFmtId="0" fontId="13" fillId="6" borderId="0" xfId="0" applyFont="1" applyFill="1" applyAlignment="1">
      <alignment vertical="center" wrapText="1"/>
    </xf>
    <xf numFmtId="0" fontId="16" fillId="46" borderId="0" xfId="0" applyFont="1" applyFill="1"/>
    <xf numFmtId="0" fontId="3" fillId="7"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4" borderId="0" xfId="0" applyFont="1" applyFill="1" applyAlignment="1">
      <alignment horizontal="left" vertical="center"/>
    </xf>
    <xf numFmtId="0" fontId="14" fillId="3" borderId="6" xfId="0" applyFont="1" applyFill="1" applyBorder="1" applyAlignment="1">
      <alignment vertical="top" wrapText="1"/>
    </xf>
    <xf numFmtId="0" fontId="14" fillId="3" borderId="8" xfId="0" applyFont="1" applyFill="1" applyBorder="1" applyAlignment="1">
      <alignment vertical="top" wrapText="1"/>
    </xf>
    <xf numFmtId="0" fontId="16" fillId="9" borderId="0" xfId="0" applyFont="1" applyFill="1"/>
    <xf numFmtId="0" fontId="3" fillId="13" borderId="15" xfId="0" applyFont="1" applyFill="1" applyBorder="1" applyAlignment="1">
      <alignment horizontal="center" vertical="center" wrapText="1"/>
    </xf>
    <xf numFmtId="0" fontId="14" fillId="0" borderId="12" xfId="0" applyFont="1" applyBorder="1" applyAlignment="1">
      <alignment vertical="top" wrapText="1"/>
    </xf>
    <xf numFmtId="0" fontId="4" fillId="0" borderId="13" xfId="0" applyFont="1" applyBorder="1" applyAlignment="1">
      <alignment vertical="top" wrapText="1"/>
    </xf>
    <xf numFmtId="0" fontId="14" fillId="0" borderId="26" xfId="0" applyFont="1" applyBorder="1" applyAlignment="1">
      <alignment vertical="top" wrapText="1"/>
    </xf>
    <xf numFmtId="9" fontId="14" fillId="0" borderId="2" xfId="0" applyNumberFormat="1" applyFont="1" applyBorder="1" applyAlignment="1">
      <alignment vertical="top" wrapText="1"/>
    </xf>
    <xf numFmtId="0" fontId="14" fillId="0" borderId="27" xfId="0" applyFont="1" applyBorder="1" applyAlignment="1">
      <alignment vertical="top" wrapText="1"/>
    </xf>
    <xf numFmtId="0" fontId="4" fillId="0" borderId="14" xfId="0" applyFont="1" applyBorder="1" applyAlignment="1">
      <alignment vertical="top" wrapText="1"/>
    </xf>
    <xf numFmtId="0" fontId="14" fillId="0" borderId="2" xfId="0" applyFont="1" applyBorder="1" applyAlignment="1">
      <alignment vertical="top" wrapText="1"/>
    </xf>
    <xf numFmtId="0" fontId="14" fillId="0" borderId="28" xfId="0" applyFont="1" applyBorder="1" applyAlignment="1">
      <alignment vertical="top" wrapText="1"/>
    </xf>
    <xf numFmtId="0" fontId="14" fillId="0" borderId="29" xfId="0" applyFont="1" applyBorder="1" applyAlignment="1">
      <alignment vertical="top" wrapText="1"/>
    </xf>
    <xf numFmtId="0" fontId="14" fillId="0" borderId="30" xfId="0" applyFont="1" applyBorder="1" applyAlignment="1">
      <alignment vertical="top" wrapText="1"/>
    </xf>
    <xf numFmtId="0" fontId="7" fillId="5" borderId="0" xfId="0" applyFont="1" applyFill="1" applyAlignment="1">
      <alignment horizontal="left" vertical="center"/>
    </xf>
    <xf numFmtId="0" fontId="8" fillId="6" borderId="0" xfId="0" applyFont="1" applyFill="1" applyAlignment="1">
      <alignment vertical="center" wrapText="1"/>
    </xf>
    <xf numFmtId="0" fontId="11" fillId="9" borderId="0" xfId="0" applyFont="1" applyFill="1"/>
    <xf numFmtId="0" fontId="11" fillId="10" borderId="0" xfId="0" applyFont="1" applyFill="1"/>
    <xf numFmtId="0" fontId="10" fillId="8" borderId="0" xfId="0" applyFont="1" applyFill="1" applyAlignment="1">
      <alignment vertical="top" wrapText="1"/>
    </xf>
    <xf numFmtId="0" fontId="11" fillId="16" borderId="0" xfId="0" applyFont="1" applyFill="1"/>
    <xf numFmtId="0" fontId="10" fillId="14" borderId="0" xfId="0" applyFont="1" applyFill="1" applyAlignment="1">
      <alignment vertical="top" wrapText="1"/>
    </xf>
    <xf numFmtId="0" fontId="11" fillId="21" borderId="0" xfId="0" applyFont="1" applyFill="1"/>
    <xf numFmtId="0" fontId="10" fillId="22" borderId="0" xfId="0" applyFont="1" applyFill="1" applyAlignment="1">
      <alignment vertical="top" wrapText="1"/>
    </xf>
    <xf numFmtId="0" fontId="11" fillId="27" borderId="0" xfId="0" applyFont="1" applyFill="1"/>
    <xf numFmtId="0" fontId="10" fillId="28" borderId="0" xfId="0" applyFont="1" applyFill="1" applyAlignment="1">
      <alignment vertical="top" wrapText="1"/>
    </xf>
    <xf numFmtId="0" fontId="11" fillId="33" borderId="0" xfId="0" applyFont="1" applyFill="1"/>
    <xf numFmtId="0" fontId="10" fillId="34" borderId="0" xfId="0" applyFont="1" applyFill="1" applyAlignment="1">
      <alignment vertical="top" wrapText="1"/>
    </xf>
    <xf numFmtId="0" fontId="1" fillId="49" borderId="0" xfId="0" applyFont="1" applyFill="1"/>
    <xf numFmtId="0" fontId="10" fillId="40" borderId="0" xfId="0" applyFont="1" applyFill="1" applyAlignment="1">
      <alignment vertical="top" wrapText="1"/>
    </xf>
    <xf numFmtId="0" fontId="11" fillId="45" borderId="0" xfId="0" applyFont="1" applyFill="1"/>
    <xf numFmtId="0" fontId="10" fillId="50" borderId="0" xfId="0" applyFont="1" applyFill="1" applyAlignment="1">
      <alignment vertical="top" wrapText="1"/>
    </xf>
    <xf numFmtId="0" fontId="2" fillId="55" borderId="0" xfId="0" applyFont="1" applyFill="1"/>
    <xf numFmtId="0" fontId="10" fillId="57" borderId="0" xfId="0" applyFont="1" applyFill="1" applyAlignment="1">
      <alignment vertical="top" wrapText="1"/>
    </xf>
    <xf numFmtId="0" fontId="2" fillId="63" borderId="0" xfId="0" applyFont="1" applyFill="1"/>
    <xf numFmtId="0" fontId="10" fillId="65" borderId="0" xfId="0" applyFont="1" applyFill="1" applyAlignment="1">
      <alignment vertical="top" wrapText="1"/>
    </xf>
    <xf numFmtId="0" fontId="1" fillId="5" borderId="0" xfId="0" applyFont="1" applyFill="1" applyAlignment="1">
      <alignment horizontal="center"/>
    </xf>
    <xf numFmtId="0" fontId="10" fillId="0" borderId="12" xfId="0" applyFont="1"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2" fillId="9" borderId="0" xfId="0" applyFont="1" applyFill="1"/>
    <xf numFmtId="0" fontId="2" fillId="10" borderId="0" xfId="0" applyFont="1" applyFill="1"/>
    <xf numFmtId="0" fontId="2" fillId="46" borderId="0" xfId="0" applyFont="1" applyFill="1"/>
    <xf numFmtId="0" fontId="2" fillId="46" borderId="83" xfId="0" applyFont="1" applyFill="1" applyBorder="1" applyAlignment="1">
      <alignment vertical="top" wrapText="1"/>
    </xf>
    <xf numFmtId="0" fontId="2" fillId="46" borderId="0" xfId="0" applyFont="1" applyFill="1" applyAlignment="1">
      <alignment vertical="top" wrapText="1"/>
    </xf>
    <xf numFmtId="0" fontId="2" fillId="46" borderId="84" xfId="0" applyFont="1" applyFill="1" applyBorder="1" applyAlignment="1">
      <alignment vertical="top" wrapText="1"/>
    </xf>
    <xf numFmtId="0" fontId="7" fillId="11" borderId="0" xfId="0" applyFont="1" applyFill="1" applyAlignment="1">
      <alignment horizontal="left" vertical="center"/>
    </xf>
    <xf numFmtId="0" fontId="8" fillId="12" borderId="0" xfId="0" applyFont="1" applyFill="1" applyAlignment="1">
      <alignment vertical="center" wrapText="1"/>
    </xf>
    <xf numFmtId="0" fontId="2" fillId="15" borderId="0" xfId="0" applyFont="1" applyFill="1"/>
    <xf numFmtId="0" fontId="10" fillId="0" borderId="20" xfId="0" applyFont="1" applyBorder="1" applyAlignment="1">
      <alignment vertical="top" wrapText="1"/>
    </xf>
    <xf numFmtId="0" fontId="0" fillId="0" borderId="0" xfId="0" applyAlignment="1">
      <alignment vertical="top" wrapText="1"/>
    </xf>
    <xf numFmtId="0" fontId="10" fillId="0" borderId="22" xfId="0" applyFont="1" applyBorder="1" applyAlignment="1">
      <alignment vertical="top" wrapText="1"/>
    </xf>
    <xf numFmtId="0" fontId="10" fillId="0" borderId="25" xfId="0" applyFont="1" applyBorder="1" applyAlignment="1">
      <alignment vertical="top" wrapText="1"/>
    </xf>
    <xf numFmtId="0" fontId="7" fillId="17" borderId="0" xfId="0" applyFont="1" applyFill="1" applyAlignment="1">
      <alignment horizontal="left" vertical="center"/>
    </xf>
    <xf numFmtId="0" fontId="8" fillId="18" borderId="0" xfId="0" applyFont="1" applyFill="1" applyAlignment="1">
      <alignment vertical="center" wrapText="1"/>
    </xf>
    <xf numFmtId="0" fontId="2" fillId="21" borderId="0" xfId="0" applyFont="1" applyFill="1"/>
    <xf numFmtId="0" fontId="10" fillId="0" borderId="38" xfId="0" applyFont="1" applyBorder="1" applyAlignment="1">
      <alignment vertical="top" wrapText="1"/>
    </xf>
    <xf numFmtId="0" fontId="10" fillId="0" borderId="40" xfId="0" applyFont="1" applyBorder="1" applyAlignment="1">
      <alignment vertical="top" wrapText="1"/>
    </xf>
    <xf numFmtId="0" fontId="10" fillId="0" borderId="43" xfId="0" applyFont="1" applyBorder="1" applyAlignment="1">
      <alignment vertical="top" wrapText="1"/>
    </xf>
    <xf numFmtId="0" fontId="7" fillId="23" borderId="0" xfId="0" applyFont="1" applyFill="1" applyAlignment="1">
      <alignment horizontal="left" vertical="center"/>
    </xf>
    <xf numFmtId="0" fontId="8" fillId="24" borderId="0" xfId="0" applyFont="1" applyFill="1" applyAlignment="1">
      <alignment vertical="center" wrapText="1"/>
    </xf>
    <xf numFmtId="0" fontId="2" fillId="27" borderId="0" xfId="0" applyFont="1" applyFill="1"/>
    <xf numFmtId="0" fontId="10" fillId="0" borderId="49" xfId="0" applyFont="1" applyBorder="1" applyAlignment="1">
      <alignment vertical="top" wrapText="1"/>
    </xf>
    <xf numFmtId="0" fontId="10" fillId="0" borderId="51" xfId="0" applyFont="1" applyBorder="1" applyAlignment="1">
      <alignment vertical="top" wrapText="1"/>
    </xf>
    <xf numFmtId="0" fontId="10" fillId="0" borderId="54" xfId="0" applyFont="1" applyBorder="1" applyAlignment="1">
      <alignment vertical="top" wrapText="1"/>
    </xf>
    <xf numFmtId="0" fontId="7" fillId="29" borderId="0" xfId="0" applyFont="1" applyFill="1" applyAlignment="1">
      <alignment horizontal="left" vertical="center"/>
    </xf>
    <xf numFmtId="0" fontId="8" fillId="30" borderId="0" xfId="0" applyFont="1" applyFill="1" applyAlignment="1">
      <alignment vertical="center" wrapText="1"/>
    </xf>
    <xf numFmtId="0" fontId="2" fillId="33" borderId="0" xfId="0" applyFont="1" applyFill="1"/>
    <xf numFmtId="0" fontId="10" fillId="0" borderId="60" xfId="0" applyFont="1" applyBorder="1" applyAlignment="1">
      <alignment vertical="top" wrapText="1"/>
    </xf>
    <xf numFmtId="0" fontId="10" fillId="0" borderId="62" xfId="0" applyFont="1" applyBorder="1" applyAlignment="1">
      <alignment vertical="top" wrapText="1"/>
    </xf>
    <xf numFmtId="0" fontId="10" fillId="0" borderId="65" xfId="0" applyFont="1" applyBorder="1" applyAlignment="1">
      <alignment vertical="top" wrapText="1"/>
    </xf>
    <xf numFmtId="0" fontId="7" fillId="35" borderId="0" xfId="0" applyFont="1" applyFill="1" applyAlignment="1">
      <alignment horizontal="left" vertical="center"/>
    </xf>
    <xf numFmtId="0" fontId="8" fillId="36" borderId="0" xfId="0" applyFont="1" applyFill="1" applyAlignment="1">
      <alignment vertical="center" wrapText="1"/>
    </xf>
    <xf numFmtId="0" fontId="2" fillId="39" borderId="0" xfId="0" applyFont="1" applyFill="1"/>
    <xf numFmtId="0" fontId="10" fillId="0" borderId="71" xfId="0" applyFont="1" applyBorder="1" applyAlignment="1">
      <alignment vertical="top" wrapText="1"/>
    </xf>
    <xf numFmtId="0" fontId="10" fillId="0" borderId="73" xfId="0" applyFont="1" applyBorder="1" applyAlignment="1">
      <alignment vertical="top" wrapText="1"/>
    </xf>
    <xf numFmtId="0" fontId="10" fillId="0" borderId="76" xfId="0" applyFont="1" applyBorder="1" applyAlignment="1">
      <alignment vertical="top" wrapText="1"/>
    </xf>
    <xf numFmtId="0" fontId="7" fillId="41" borderId="0" xfId="0" applyFont="1" applyFill="1" applyAlignment="1">
      <alignment horizontal="left" vertical="center"/>
    </xf>
    <xf numFmtId="0" fontId="8" fillId="42" borderId="0" xfId="0" applyFont="1" applyFill="1" applyAlignment="1">
      <alignment vertical="center" wrapText="1"/>
    </xf>
    <xf numFmtId="0" fontId="2" fillId="45" borderId="0" xfId="0" applyFont="1" applyFill="1"/>
    <xf numFmtId="0" fontId="10" fillId="0" borderId="82" xfId="0" applyFont="1" applyBorder="1" applyAlignment="1">
      <alignment vertical="top" wrapText="1"/>
    </xf>
    <xf numFmtId="0" fontId="10" fillId="0" borderId="84" xfId="0" applyFont="1" applyBorder="1" applyAlignment="1">
      <alignment vertical="top" wrapText="1"/>
    </xf>
    <xf numFmtId="0" fontId="10" fillId="0" borderId="87" xfId="0" applyFont="1" applyBorder="1" applyAlignment="1">
      <alignment vertical="top" wrapText="1"/>
    </xf>
    <xf numFmtId="0" fontId="1" fillId="46" borderId="0" xfId="0" applyFont="1" applyFill="1"/>
    <xf numFmtId="0" fontId="7" fillId="51" borderId="0" xfId="0" applyFont="1" applyFill="1" applyAlignment="1">
      <alignment horizontal="left" vertical="center"/>
    </xf>
    <xf numFmtId="0" fontId="8" fillId="52" borderId="0" xfId="0" applyFont="1" applyFill="1" applyAlignment="1">
      <alignment vertical="center" wrapText="1"/>
    </xf>
    <xf numFmtId="0" fontId="10" fillId="0" borderId="101" xfId="0" applyFont="1" applyBorder="1" applyAlignment="1">
      <alignment vertical="top" wrapText="1"/>
    </xf>
    <xf numFmtId="0" fontId="10" fillId="0" borderId="103" xfId="0" applyFont="1" applyBorder="1" applyAlignment="1">
      <alignment vertical="top" wrapText="1"/>
    </xf>
    <xf numFmtId="0" fontId="10" fillId="0" borderId="106" xfId="0" applyFont="1" applyBorder="1" applyAlignment="1">
      <alignment vertical="top" wrapText="1"/>
    </xf>
    <xf numFmtId="0" fontId="1" fillId="56" borderId="0" xfId="0" applyFont="1" applyFill="1"/>
    <xf numFmtId="0" fontId="1" fillId="55" borderId="0" xfId="0" applyFont="1" applyFill="1"/>
    <xf numFmtId="0" fontId="2" fillId="56" borderId="0" xfId="0" applyFont="1" applyFill="1"/>
    <xf numFmtId="0" fontId="7" fillId="58" borderId="0" xfId="0" applyFont="1" applyFill="1" applyAlignment="1">
      <alignment horizontal="left" vertical="center"/>
    </xf>
    <xf numFmtId="0" fontId="8" fillId="59" borderId="0" xfId="0" applyFont="1" applyFill="1" applyAlignment="1">
      <alignment vertical="center" wrapText="1"/>
    </xf>
    <xf numFmtId="0" fontId="2" fillId="62" borderId="0" xfId="0" applyFont="1" applyFill="1"/>
    <xf numFmtId="0" fontId="10" fillId="0" borderId="109" xfId="0" applyFont="1" applyBorder="1" applyAlignment="1">
      <alignment vertical="top" wrapText="1"/>
    </xf>
    <xf numFmtId="0" fontId="10" fillId="0" borderId="111" xfId="0" applyFont="1" applyBorder="1" applyAlignment="1">
      <alignment vertical="top" wrapText="1"/>
    </xf>
    <xf numFmtId="0" fontId="10" fillId="0" borderId="114" xfId="0" applyFont="1" applyBorder="1" applyAlignment="1">
      <alignment vertical="top" wrapText="1"/>
    </xf>
    <xf numFmtId="0" fontId="7" fillId="67" borderId="0" xfId="0" applyFont="1" applyFill="1" applyAlignment="1">
      <alignment vertical="center"/>
    </xf>
    <xf numFmtId="0" fontId="8" fillId="68" borderId="0" xfId="0" applyFont="1" applyFill="1" applyAlignment="1">
      <alignment vertical="center" wrapText="1"/>
    </xf>
    <xf numFmtId="0" fontId="2" fillId="70" borderId="0" xfId="0" applyFont="1" applyFill="1"/>
    <xf numFmtId="0" fontId="18" fillId="71" borderId="0" xfId="0" applyFont="1" applyFill="1" applyAlignment="1">
      <alignment vertical="top" wrapText="1"/>
    </xf>
    <xf numFmtId="0" fontId="2" fillId="69" borderId="0" xfId="0" applyFont="1" applyFill="1"/>
    <xf numFmtId="0" fontId="10" fillId="0" borderId="122" xfId="0" applyFont="1" applyBorder="1" applyAlignment="1">
      <alignment vertical="top" wrapText="1"/>
    </xf>
    <xf numFmtId="0" fontId="0" fillId="0" borderId="0" xfId="0"/>
    <xf numFmtId="0" fontId="10" fillId="0" borderId="124" xfId="0" applyFont="1" applyBorder="1" applyAlignment="1">
      <alignment vertical="top" wrapText="1"/>
    </xf>
    <xf numFmtId="0" fontId="10" fillId="0" borderId="126" xfId="0" applyFont="1" applyBorder="1" applyAlignment="1">
      <alignment vertical="top" wrapText="1"/>
    </xf>
    <xf numFmtId="0" fontId="2" fillId="72" borderId="0" xfId="0" applyFont="1" applyFill="1"/>
    <xf numFmtId="0" fontId="2" fillId="73" borderId="0" xfId="0" applyFont="1" applyFill="1"/>
    <xf numFmtId="165" fontId="14" fillId="47" borderId="89" xfId="0" applyNumberFormat="1" applyFont="1" applyFill="1" applyBorder="1" applyAlignment="1">
      <alignment vertical="top" wrapText="1"/>
    </xf>
    <xf numFmtId="0" fontId="3" fillId="74" borderId="0" xfId="0" applyFont="1" applyFill="1" applyAlignment="1">
      <alignment horizontal="center"/>
    </xf>
    <xf numFmtId="0" fontId="9" fillId="74" borderId="128" xfId="0" applyFont="1" applyFill="1" applyBorder="1" applyAlignment="1">
      <alignment horizontal="center" vertical="center" wrapText="1"/>
    </xf>
    <xf numFmtId="0" fontId="0" fillId="0" borderId="8" xfId="0" applyFont="1" applyBorder="1" applyAlignment="1">
      <alignment vertical="top" wrapText="1"/>
    </xf>
    <xf numFmtId="0" fontId="0" fillId="0" borderId="6" xfId="0" applyFont="1" applyBorder="1" applyAlignment="1">
      <alignment vertical="top" wrapText="1"/>
    </xf>
    <xf numFmtId="165" fontId="14" fillId="75" borderId="130" xfId="0" applyNumberFormat="1" applyFont="1" applyFill="1" applyBorder="1"/>
    <xf numFmtId="165" fontId="14" fillId="76" borderId="129" xfId="0" applyNumberFormat="1" applyFont="1" applyFill="1" applyBorder="1"/>
    <xf numFmtId="165" fontId="10" fillId="0" borderId="0" xfId="0" applyNumberFormat="1" applyFont="1"/>
    <xf numFmtId="165" fontId="10" fillId="76" borderId="0" xfId="0" applyNumberFormat="1" applyFont="1" applyFill="1"/>
  </cellXfs>
  <cellStyles count="1">
    <cellStyle name="Normal" xfId="0" builtinId="0"/>
  </cellStyles>
  <dxfs count="17">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9"/>
        <color rgb="FF1F1F1F"/>
        <name val="Calibri"/>
        <scheme val="none"/>
      </font>
      <fill>
        <patternFill patternType="solid">
          <fgColor indexed="64"/>
          <bgColor rgb="FFEAF2F8"/>
        </patternFill>
      </fill>
      <alignment horizontal="general" vertical="top" textRotation="0" wrapText="1" indent="0" justifyLastLine="0" shrinkToFit="0" readingOrder="0"/>
    </dxf>
    <dxf>
      <font>
        <b val="0"/>
        <i val="0"/>
        <strike val="0"/>
        <condense val="0"/>
        <extend val="0"/>
        <outline val="0"/>
        <shadow val="0"/>
        <u val="none"/>
        <vertAlign val="baseline"/>
        <sz val="9"/>
        <color rgb="FF1F1F1F"/>
        <name val="Calibri"/>
        <scheme val="none"/>
      </font>
      <fill>
        <patternFill patternType="solid">
          <fgColor indexed="64"/>
          <bgColor rgb="FFEAF2F8"/>
        </patternFill>
      </fill>
      <alignment horizontal="general" vertical="top" textRotation="0" wrapText="1" indent="0" justifyLastLine="0" shrinkToFit="0" readingOrder="0"/>
    </dxf>
    <dxf>
      <font>
        <b/>
        <color rgb="FFC00000"/>
      </font>
      <fill>
        <patternFill>
          <bgColor rgb="FFFCE4D6"/>
        </patternFill>
      </fill>
    </dxf>
    <dxf>
      <font>
        <b/>
        <color rgb="FF9C5700"/>
      </font>
      <fill>
        <patternFill>
          <bgColor rgb="FFFCE4D6"/>
        </patternFill>
      </fill>
    </dxf>
    <dxf>
      <font>
        <b/>
        <color rgb="FFBF9000"/>
      </font>
      <fill>
        <patternFill>
          <bgColor rgb="FFFFF2CC"/>
        </patternFill>
      </fill>
    </dxf>
    <dxf>
      <font>
        <b/>
        <color rgb="FF17365D"/>
      </font>
      <fill>
        <patternFill>
          <bgColor rgb="FFD9EAF7"/>
        </patternFill>
      </fill>
    </dxf>
    <dxf>
      <font>
        <b/>
        <color rgb="FF548235"/>
      </font>
      <fill>
        <patternFill>
          <bgColor rgb="FFE2F0D9"/>
        </patternFill>
      </fill>
    </dxf>
    <dxf>
      <font>
        <b/>
        <color rgb="FFC00000"/>
      </font>
      <fill>
        <patternFill>
          <bgColor rgb="FFFCE4D6"/>
        </patternFill>
      </fill>
    </dxf>
    <dxf>
      <font>
        <color rgb="FF7F8C8D"/>
      </font>
      <fill>
        <patternFill>
          <bgColor rgb="FFF2F2F2"/>
        </patternFill>
      </fill>
    </dxf>
    <dxf>
      <font>
        <b/>
        <color rgb="FF9C5700"/>
      </font>
      <fill>
        <patternFill>
          <bgColor rgb="FFFCE4D6"/>
        </patternFill>
      </fill>
    </dxf>
    <dxf>
      <font>
        <b/>
        <color rgb="FFBF9000"/>
      </font>
      <fill>
        <patternFill>
          <bgColor rgb="FFFFF2CC"/>
        </patternFill>
      </fill>
    </dxf>
    <dxf>
      <font>
        <b/>
        <color rgb="FF17365D"/>
      </font>
      <fill>
        <patternFill>
          <bgColor rgb="FFD9EAF7"/>
        </patternFill>
      </fill>
    </dxf>
    <dxf>
      <font>
        <b/>
        <color rgb="FF548235"/>
      </font>
      <fill>
        <patternFill>
          <bgColor rgb="FFE2F0D9"/>
        </patternFill>
      </fill>
    </dxf>
    <dxf>
      <fill>
        <patternFill>
          <bgColor rgb="FFFEF3C7"/>
        </patternFill>
      </fill>
    </dxf>
    <dxf>
      <fill>
        <patternFill>
          <bgColor rgb="FFFEE2E2"/>
        </patternFill>
      </fill>
    </dxf>
    <dxf>
      <fill>
        <patternFill>
          <b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theme" Target="theme/theme1.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styles" Target="styles.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sharedStrings" Target="sharedStrings.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microsoft.com/office/2017/10/relationships/person" Target="persons/person.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calcChain" Target="calcChain.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Weeks</c:v>
          </c:tx>
          <c:invertIfNegative val="1"/>
          <c:cat>
            <c:strRef>
              <c:f>'Delivery Stages'!$B$5:$B$18</c:f>
              <c:strCache>
                <c:ptCount val="14"/>
                <c:pt idx="0">
                  <c:v>Foundation — charter, governance and legal boundary</c:v>
                </c:pt>
                <c:pt idx="1">
                  <c:v>Foundation — market validation and reference architecture</c:v>
                </c:pt>
                <c:pt idx="2">
                  <c:v>Role capability and task contract ontology</c:v>
                </c:pt>
                <c:pt idx="3">
                  <c:v>Device agent foundation</c:v>
                </c:pt>
                <c:pt idx="4">
                  <c:v>Telemetry ingestion and evidence storage</c:v>
                </c:pt>
                <c:pt idx="5">
                  <c:v>Universal capture MVP</c:v>
                </c:pt>
                <c:pt idx="6">
                  <c:v>Development semantics and AI-agent adapters</c:v>
                </c:pt>
                <c:pt idx="7">
                  <c:v>Provenance and Task Assurance Engine</c:v>
                </c:pt>
                <c:pt idx="8">
                  <c:v>Capability Graph and baseline assessment</c:v>
                </c:pt>
                <c:pt idx="9">
                  <c:v>Growth Coach and learning loop</c:v>
                </c:pt>
                <c:pt idx="10">
                  <c:v>Employee and manager experiences</c:v>
                </c:pt>
                <c:pt idx="11">
                  <c:v>Skill Forge and governed self-improvement</c:v>
                </c:pt>
                <c:pt idx="12">
                  <c:v>Security hardening, internal pilot and rollout decision</c:v>
                </c:pt>
                <c:pt idx="13">
                  <c:v>Architecture amendment — AI execution and orchestration separation</c:v>
                </c:pt>
              </c:strCache>
            </c:strRef>
          </c:cat>
          <c:val>
            <c:numRef>
              <c:f>'Delivery Stages'!$D$5:$D$18</c:f>
              <c:numCache>
                <c:formatCode>General</c:formatCode>
                <c:ptCount val="14"/>
                <c:pt idx="0">
                  <c:v>2</c:v>
                </c:pt>
                <c:pt idx="1">
                  <c:v>2</c:v>
                </c:pt>
                <c:pt idx="2">
                  <c:v>3</c:v>
                </c:pt>
                <c:pt idx="3">
                  <c:v>5</c:v>
                </c:pt>
                <c:pt idx="4">
                  <c:v>4</c:v>
                </c:pt>
                <c:pt idx="5">
                  <c:v>6</c:v>
                </c:pt>
                <c:pt idx="6">
                  <c:v>6</c:v>
                </c:pt>
                <c:pt idx="7">
                  <c:v>7</c:v>
                </c:pt>
                <c:pt idx="8">
                  <c:v>5</c:v>
                </c:pt>
                <c:pt idx="9">
                  <c:v>5</c:v>
                </c:pt>
                <c:pt idx="10">
                  <c:v>5</c:v>
                </c:pt>
                <c:pt idx="11">
                  <c:v>6</c:v>
                </c:pt>
                <c:pt idx="12">
                  <c:v>8</c:v>
                </c:pt>
                <c:pt idx="13">
                  <c:v>3</c:v>
                </c:pt>
              </c:numCache>
            </c:numRef>
          </c:val>
          <c:extLst>
            <c:ext xmlns:c16="http://schemas.microsoft.com/office/drawing/2014/chart" uri="{C3380CC4-5D6E-409C-BE32-E72D297353CC}">
              <c16:uniqueId val="{00000000-272A-4420-B028-3FB0338CA19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Indicative Effort by Stage</a:t>
            </a:r>
          </a:p>
        </c:rich>
      </c:tx>
      <c:overlay val="0"/>
    </c:title>
    <c:autoTitleDeleted val="0"/>
    <c:plotArea>
      <c:layout/>
      <c:barChart>
        <c:barDir val="col"/>
        <c:grouping val="clustered"/>
        <c:varyColors val="0"/>
        <c:ser>
          <c:idx val="0"/>
          <c:order val="0"/>
          <c:tx>
            <c:v>Stage name</c:v>
          </c:tx>
          <c:invertIfNegative val="1"/>
          <c:cat>
            <c:numRef>
              <c:f>'KPI Dashboard'!$D$5:$D$17</c:f>
              <c:numCache>
                <c:formatCode>General</c:formatCode>
                <c:ptCount val="13"/>
                <c:pt idx="0">
                  <c:v>0</c:v>
                </c:pt>
                <c:pt idx="1">
                  <c:v>1</c:v>
                </c:pt>
                <c:pt idx="2">
                  <c:v>2</c:v>
                </c:pt>
                <c:pt idx="3">
                  <c:v>3</c:v>
                </c:pt>
                <c:pt idx="4">
                  <c:v>4</c:v>
                </c:pt>
                <c:pt idx="5">
                  <c:v>5</c:v>
                </c:pt>
                <c:pt idx="6">
                  <c:v>6</c:v>
                </c:pt>
                <c:pt idx="7">
                  <c:v>7</c:v>
                </c:pt>
                <c:pt idx="8">
                  <c:v>8</c:v>
                </c:pt>
                <c:pt idx="9">
                  <c:v>9</c:v>
                </c:pt>
                <c:pt idx="10">
                  <c:v>10</c:v>
                </c:pt>
                <c:pt idx="11">
                  <c:v>11</c:v>
                </c:pt>
                <c:pt idx="12">
                  <c:v>12</c:v>
                </c:pt>
              </c:numCache>
            </c:numRef>
          </c:cat>
          <c:val>
            <c:numRef>
              <c:f>'KPI Dashboard'!$E$5:$E$17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E753-43DE-A7C4-D16CADA332B6}"/>
            </c:ext>
          </c:extLst>
        </c:ser>
        <c:ser>
          <c:idx val="1"/>
          <c:order val="1"/>
          <c:tx>
            <c:v>Effort PW</c:v>
          </c:tx>
          <c:invertIfNegative val="1"/>
          <c:cat>
            <c:numRef>
              <c:f>'KPI Dashboard'!$D$5:$D$17</c:f>
              <c:numCache>
                <c:formatCode>General</c:formatCode>
                <c:ptCount val="13"/>
                <c:pt idx="0">
                  <c:v>0</c:v>
                </c:pt>
                <c:pt idx="1">
                  <c:v>1</c:v>
                </c:pt>
                <c:pt idx="2">
                  <c:v>2</c:v>
                </c:pt>
                <c:pt idx="3">
                  <c:v>3</c:v>
                </c:pt>
                <c:pt idx="4">
                  <c:v>4</c:v>
                </c:pt>
                <c:pt idx="5">
                  <c:v>5</c:v>
                </c:pt>
                <c:pt idx="6">
                  <c:v>6</c:v>
                </c:pt>
                <c:pt idx="7">
                  <c:v>7</c:v>
                </c:pt>
                <c:pt idx="8">
                  <c:v>8</c:v>
                </c:pt>
                <c:pt idx="9">
                  <c:v>9</c:v>
                </c:pt>
                <c:pt idx="10">
                  <c:v>10</c:v>
                </c:pt>
                <c:pt idx="11">
                  <c:v>11</c:v>
                </c:pt>
                <c:pt idx="12">
                  <c:v>12</c:v>
                </c:pt>
              </c:numCache>
            </c:numRef>
          </c:cat>
          <c:val>
            <c:numRef>
              <c:f>'KPI Dashboard'!$F$5:$F$17</c:f>
              <c:numCache>
                <c:formatCode>General</c:formatCode>
                <c:ptCount val="13"/>
                <c:pt idx="0">
                  <c:v>16</c:v>
                </c:pt>
                <c:pt idx="1">
                  <c:v>20</c:v>
                </c:pt>
                <c:pt idx="2">
                  <c:v>21</c:v>
                </c:pt>
                <c:pt idx="3">
                  <c:v>40</c:v>
                </c:pt>
                <c:pt idx="4">
                  <c:v>28</c:v>
                </c:pt>
                <c:pt idx="5">
                  <c:v>54</c:v>
                </c:pt>
                <c:pt idx="6">
                  <c:v>54</c:v>
                </c:pt>
                <c:pt idx="7">
                  <c:v>70</c:v>
                </c:pt>
                <c:pt idx="8">
                  <c:v>40</c:v>
                </c:pt>
                <c:pt idx="9">
                  <c:v>40</c:v>
                </c:pt>
                <c:pt idx="10">
                  <c:v>45</c:v>
                </c:pt>
                <c:pt idx="11">
                  <c:v>48</c:v>
                </c:pt>
                <c:pt idx="12">
                  <c:v>96</c:v>
                </c:pt>
              </c:numCache>
            </c:numRef>
          </c:val>
          <c:extLst>
            <c:ext xmlns:c16="http://schemas.microsoft.com/office/drawing/2014/chart" uri="{C3380CC4-5D6E-409C-BE32-E72D297353CC}">
              <c16:uniqueId val="{00000001-E753-43DE-A7C4-D16CADA332B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Foundation Workplan Maturity</a:t>
            </a:r>
          </a:p>
        </c:rich>
      </c:tx>
      <c:overlay val="0"/>
    </c:title>
    <c:autoTitleDeleted val="0"/>
    <c:plotArea>
      <c:layout/>
      <c:barChart>
        <c:barDir val="col"/>
        <c:grouping val="clustered"/>
        <c:varyColors val="0"/>
        <c:ser>
          <c:idx val="0"/>
          <c:order val="0"/>
          <c:tx>
            <c:v>Readiness</c:v>
          </c:tx>
          <c:invertIfNegative val="1"/>
          <c:cat>
            <c:strRef>
              <c:f>'Foundation Dashboard'!$A$18:$A$20</c:f>
              <c:strCache>
                <c:ptCount val="3"/>
                <c:pt idx="0">
                  <c:v>Stage 0 workplan</c:v>
                </c:pt>
                <c:pt idx="1">
                  <c:v>Stage 1 workplan</c:v>
                </c:pt>
                <c:pt idx="2">
                  <c:v>Combined foundation</c:v>
                </c:pt>
              </c:strCache>
            </c:strRef>
          </c:cat>
          <c:val>
            <c:numRef>
              <c:f>'Foundation Dashboard'!$B$18:$B$20</c:f>
              <c:numCache>
                <c:formatCode>0</c:formatCode>
                <c:ptCount val="3"/>
                <c:pt idx="0">
                  <c:v>65.294117647058854</c:v>
                </c:pt>
                <c:pt idx="1">
                  <c:v>71.212121212121261</c:v>
                </c:pt>
                <c:pt idx="2">
                  <c:v>68.208955223880551</c:v>
                </c:pt>
              </c:numCache>
            </c:numRef>
          </c:val>
          <c:extLst>
            <c:ext xmlns:c16="http://schemas.microsoft.com/office/drawing/2014/chart" uri="{C3380CC4-5D6E-409C-BE32-E72D297353CC}">
              <c16:uniqueId val="{00000000-C611-4988-B399-D928FADD19E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Stage 2–3 Readiness</a:t>
            </a:r>
          </a:p>
        </c:rich>
      </c:tx>
      <c:overlay val="0"/>
    </c:title>
    <c:autoTitleDeleted val="0"/>
    <c:plotArea>
      <c:layout/>
      <c:barChart>
        <c:barDir val="col"/>
        <c:grouping val="clustered"/>
        <c:varyColors val="0"/>
        <c:ser>
          <c:idx val="0"/>
          <c:order val="0"/>
          <c:tx>
            <c:v>Readiness %</c:v>
          </c:tx>
          <c:invertIfNegative val="1"/>
          <c:cat>
            <c:strRef>
              <c:f>'Stage 2-3 Dashboard'!$D$5:$D$8</c:f>
              <c:strCache>
                <c:ptCount val="4"/>
                <c:pt idx="0">
                  <c:v>Stage 2 gate</c:v>
                </c:pt>
                <c:pt idx="1">
                  <c:v>Stage 3 gate</c:v>
                </c:pt>
                <c:pt idx="2">
                  <c:v>Stage 2 backlog</c:v>
                </c:pt>
                <c:pt idx="3">
                  <c:v>Stage 3 backlog</c:v>
                </c:pt>
              </c:strCache>
            </c:strRef>
          </c:cat>
          <c:val>
            <c:numRef>
              <c:f>'Stage 2-3 Dashboard'!$E$5:$E$8</c:f>
              <c:numCache>
                <c:formatCode>0</c:formatCode>
                <c:ptCount val="4"/>
                <c:pt idx="0">
                  <c:v>75.714285714285722</c:v>
                </c:pt>
                <c:pt idx="1">
                  <c:v>73.333333333333329</c:v>
                </c:pt>
                <c:pt idx="2">
                  <c:v>0</c:v>
                </c:pt>
                <c:pt idx="3">
                  <c:v>0</c:v>
                </c:pt>
              </c:numCache>
            </c:numRef>
          </c:val>
          <c:extLst>
            <c:ext xmlns:c16="http://schemas.microsoft.com/office/drawing/2014/chart" uri="{C3380CC4-5D6E-409C-BE32-E72D297353CC}">
              <c16:uniqueId val="{00000000-4CCD-44AB-BDAD-4450F29BE78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Stage 4–5 Readiness</a:t>
            </a:r>
          </a:p>
        </c:rich>
      </c:tx>
      <c:overlay val="0"/>
    </c:title>
    <c:autoTitleDeleted val="0"/>
    <c:plotArea>
      <c:layout/>
      <c:barChart>
        <c:barDir val="col"/>
        <c:grouping val="clustered"/>
        <c:varyColors val="0"/>
        <c:ser>
          <c:idx val="0"/>
          <c:order val="0"/>
          <c:tx>
            <c:v>Readiness %</c:v>
          </c:tx>
          <c:invertIfNegative val="1"/>
          <c:cat>
            <c:strRef>
              <c:f>'Stage 4-5 Dashboard'!$D$5:$D$8</c:f>
              <c:strCache>
                <c:ptCount val="4"/>
                <c:pt idx="0">
                  <c:v>Stage 4 gate</c:v>
                </c:pt>
                <c:pt idx="1">
                  <c:v>Stage 5 gate</c:v>
                </c:pt>
                <c:pt idx="2">
                  <c:v>Stage 4 backlog</c:v>
                </c:pt>
                <c:pt idx="3">
                  <c:v>Stage 5 backlog</c:v>
                </c:pt>
              </c:strCache>
            </c:strRef>
          </c:cat>
          <c:val>
            <c:numRef>
              <c:f>'Stage 4-5 Dashboard'!$E$5:$E$8</c:f>
              <c:numCache>
                <c:formatCode>0</c:formatCode>
                <c:ptCount val="4"/>
                <c:pt idx="0">
                  <c:v>73.333333333333357</c:v>
                </c:pt>
                <c:pt idx="1">
                  <c:v>73.750000000000014</c:v>
                </c:pt>
                <c:pt idx="2">
                  <c:v>0</c:v>
                </c:pt>
                <c:pt idx="3">
                  <c:v>0</c:v>
                </c:pt>
              </c:numCache>
            </c:numRef>
          </c:val>
          <c:extLst>
            <c:ext xmlns:c16="http://schemas.microsoft.com/office/drawing/2014/chart" uri="{C3380CC4-5D6E-409C-BE32-E72D297353CC}">
              <c16:uniqueId val="{00000000-0F36-4832-AFB8-E81D0E8C442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Stage 6–7 Readiness</a:t>
            </a:r>
          </a:p>
        </c:rich>
      </c:tx>
      <c:overlay val="0"/>
    </c:title>
    <c:autoTitleDeleted val="0"/>
    <c:plotArea>
      <c:layout/>
      <c:barChart>
        <c:barDir val="col"/>
        <c:grouping val="clustered"/>
        <c:varyColors val="0"/>
        <c:ser>
          <c:idx val="0"/>
          <c:order val="0"/>
          <c:tx>
            <c:v>Readiness %</c:v>
          </c:tx>
          <c:invertIfNegative val="1"/>
          <c:cat>
            <c:strRef>
              <c:f>'Stage 6-7 Dashboard'!$D$5:$D$8</c:f>
              <c:strCache>
                <c:ptCount val="4"/>
                <c:pt idx="0">
                  <c:v>Stage 6 gate</c:v>
                </c:pt>
                <c:pt idx="1">
                  <c:v>Stage 7 gate</c:v>
                </c:pt>
                <c:pt idx="2">
                  <c:v>Stage 6 backlog</c:v>
                </c:pt>
                <c:pt idx="3">
                  <c:v>Stage 7 backlog</c:v>
                </c:pt>
              </c:strCache>
            </c:strRef>
          </c:cat>
          <c:val>
            <c:numRef>
              <c:f>'Stage 6-7 Dashboard'!$E$5:$E$8</c:f>
              <c:numCache>
                <c:formatCode>0</c:formatCode>
                <c:ptCount val="4"/>
                <c:pt idx="0">
                  <c:v>72</c:v>
                </c:pt>
                <c:pt idx="1">
                  <c:v>73.333333333333329</c:v>
                </c:pt>
                <c:pt idx="2">
                  <c:v>0</c:v>
                </c:pt>
                <c:pt idx="3">
                  <c:v>0</c:v>
                </c:pt>
              </c:numCache>
            </c:numRef>
          </c:val>
          <c:extLst>
            <c:ext xmlns:c16="http://schemas.microsoft.com/office/drawing/2014/chart" uri="{C3380CC4-5D6E-409C-BE32-E72D297353CC}">
              <c16:uniqueId val="{00000000-8B91-497B-9076-51808486B27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Stage 8–9 Readiness</a:t>
            </a:r>
          </a:p>
        </c:rich>
      </c:tx>
      <c:overlay val="0"/>
    </c:title>
    <c:autoTitleDeleted val="0"/>
    <c:plotArea>
      <c:layout/>
      <c:barChart>
        <c:barDir val="col"/>
        <c:grouping val="clustered"/>
        <c:varyColors val="0"/>
        <c:ser>
          <c:idx val="0"/>
          <c:order val="0"/>
          <c:tx>
            <c:v>Readiness %</c:v>
          </c:tx>
          <c:invertIfNegative val="1"/>
          <c:cat>
            <c:strRef>
              <c:f>'Stage 8-9 Dashboard'!$D$5:$D$8</c:f>
              <c:strCache>
                <c:ptCount val="4"/>
                <c:pt idx="0">
                  <c:v>Stage 8 gate</c:v>
                </c:pt>
                <c:pt idx="1">
                  <c:v>Stage 9 gate</c:v>
                </c:pt>
                <c:pt idx="2">
                  <c:v>Stage 8 backlog</c:v>
                </c:pt>
                <c:pt idx="3">
                  <c:v>Stage 9 backlog</c:v>
                </c:pt>
              </c:strCache>
            </c:strRef>
          </c:cat>
          <c:val>
            <c:numRef>
              <c:f>'Stage 8-9 Dashboard'!$E$5:$E$8</c:f>
              <c:numCache>
                <c:formatCode>0</c:formatCode>
                <c:ptCount val="4"/>
                <c:pt idx="0">
                  <c:v>72.857142857142847</c:v>
                </c:pt>
                <c:pt idx="1">
                  <c:v>74.285714285714292</c:v>
                </c:pt>
                <c:pt idx="2">
                  <c:v>0</c:v>
                </c:pt>
                <c:pt idx="3">
                  <c:v>0</c:v>
                </c:pt>
              </c:numCache>
            </c:numRef>
          </c:val>
          <c:extLst>
            <c:ext xmlns:c16="http://schemas.microsoft.com/office/drawing/2014/chart" uri="{C3380CC4-5D6E-409C-BE32-E72D297353CC}">
              <c16:uniqueId val="{00000000-92E2-407B-AF80-68A47EBBE55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Stage 10–11 Readiness</a:t>
            </a:r>
          </a:p>
        </c:rich>
      </c:tx>
      <c:overlay val="0"/>
    </c:title>
    <c:autoTitleDeleted val="0"/>
    <c:plotArea>
      <c:layout/>
      <c:barChart>
        <c:barDir val="col"/>
        <c:grouping val="clustered"/>
        <c:varyColors val="0"/>
        <c:ser>
          <c:idx val="0"/>
          <c:order val="0"/>
          <c:tx>
            <c:v>Readiness %</c:v>
          </c:tx>
          <c:invertIfNegative val="1"/>
          <c:cat>
            <c:strRef>
              <c:f>'Stage 10-11 Dashboard'!$D$5:$D$8</c:f>
              <c:strCache>
                <c:ptCount val="4"/>
                <c:pt idx="0">
                  <c:v>Stage 10 gate</c:v>
                </c:pt>
                <c:pt idx="1">
                  <c:v>Stage 11 gate</c:v>
                </c:pt>
                <c:pt idx="2">
                  <c:v>Stage 10 backlog</c:v>
                </c:pt>
                <c:pt idx="3">
                  <c:v>Stage 11 backlog</c:v>
                </c:pt>
              </c:strCache>
            </c:strRef>
          </c:cat>
          <c:val>
            <c:numRef>
              <c:f>'Stage 10-11 Dashboard'!$E$5:$E$8</c:f>
              <c:numCache>
                <c:formatCode>0</c:formatCode>
                <c:ptCount val="4"/>
                <c:pt idx="0">
                  <c:v>74.444444444444457</c:v>
                </c:pt>
                <c:pt idx="1">
                  <c:v>74.444444444444457</c:v>
                </c:pt>
                <c:pt idx="2">
                  <c:v>0</c:v>
                </c:pt>
                <c:pt idx="3">
                  <c:v>0</c:v>
                </c:pt>
              </c:numCache>
            </c:numRef>
          </c:val>
          <c:extLst>
            <c:ext xmlns:c16="http://schemas.microsoft.com/office/drawing/2014/chart" uri="{C3380CC4-5D6E-409C-BE32-E72D297353CC}">
              <c16:uniqueId val="{00000000-07CF-47BC-A214-ECBEADDC9EA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A-01 Workstream Readiness</a:t>
            </a:r>
          </a:p>
        </c:rich>
      </c:tx>
      <c:overlay val="0"/>
    </c:title>
    <c:autoTitleDeleted val="0"/>
    <c:plotArea>
      <c:layout/>
      <c:barChart>
        <c:barDir val="col"/>
        <c:grouping val="clustered"/>
        <c:varyColors val="0"/>
        <c:ser>
          <c:idx val="0"/>
          <c:order val="0"/>
          <c:tx>
            <c:v>Status / readiness</c:v>
          </c:tx>
          <c:invertIfNegative val="1"/>
          <c:cat>
            <c:strRef>
              <c:f>'AI Amendment Dashboard'!$D$5:$D$10</c:f>
              <c:strCache>
                <c:ptCount val="6"/>
                <c:pt idx="0">
                  <c:v>Boundary and contracts</c:v>
                </c:pt>
                <c:pt idx="1">
                  <c:v>Existing orchestrator integration</c:v>
                </c:pt>
                <c:pt idx="2">
                  <c:v>Endpoint broker/connectors</c:v>
                </c:pt>
                <c:pt idx="3">
                  <c:v>Model qualification</c:v>
                </c:pt>
                <c:pt idx="4">
                  <c:v>Routing/fallback</c:v>
                </c:pt>
                <c:pt idx="5">
                  <c:v>Stage 12 prompt readiness</c:v>
                </c:pt>
              </c:strCache>
            </c:strRef>
          </c:cat>
          <c:val>
            <c:numRef>
              <c:f>'AI Amendment Dashboard'!$E$5:$E$10</c:f>
              <c:numCache>
                <c:formatCode>0%</c:formatCode>
                <c:ptCount val="6"/>
                <c:pt idx="0">
                  <c:v>0.8</c:v>
                </c:pt>
                <c:pt idx="1">
                  <c:v>0.3</c:v>
                </c:pt>
                <c:pt idx="2">
                  <c:v>0.8</c:v>
                </c:pt>
                <c:pt idx="3">
                  <c:v>0.8</c:v>
                </c:pt>
                <c:pt idx="4">
                  <c:v>0.8</c:v>
                </c:pt>
                <c:pt idx="5">
                  <c:v>0.8</c:v>
                </c:pt>
              </c:numCache>
            </c:numRef>
          </c:val>
          <c:extLst>
            <c:ext xmlns:c16="http://schemas.microsoft.com/office/drawing/2014/chart" uri="{C3380CC4-5D6E-409C-BE32-E72D297353CC}">
              <c16:uniqueId val="{00000000-6764-4AF5-9B99-1C27A7DC97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Stage 12 Plan vs Execution</a:t>
            </a:r>
          </a:p>
        </c:rich>
      </c:tx>
      <c:overlay val="0"/>
    </c:title>
    <c:autoTitleDeleted val="0"/>
    <c:plotArea>
      <c:layout/>
      <c:barChart>
        <c:barDir val="col"/>
        <c:grouping val="clustered"/>
        <c:varyColors val="0"/>
        <c:ser>
          <c:idx val="0"/>
          <c:order val="0"/>
          <c:tx>
            <c:v>Percent</c:v>
          </c:tx>
          <c:invertIfNegative val="1"/>
          <c:cat>
            <c:strRef>
              <c:f>'Stage 12 Dashboard'!$D$5:$D$9</c:f>
              <c:strCache>
                <c:ptCount val="5"/>
                <c:pt idx="0">
                  <c:v>Stage 12A plan</c:v>
                </c:pt>
                <c:pt idx="1">
                  <c:v>Stage 12A execution</c:v>
                </c:pt>
                <c:pt idx="2">
                  <c:v>Stage 12B plan</c:v>
                </c:pt>
                <c:pt idx="3">
                  <c:v>Stage 12B execution</c:v>
                </c:pt>
                <c:pt idx="4">
                  <c:v>Backlog maturity</c:v>
                </c:pt>
              </c:strCache>
            </c:strRef>
          </c:cat>
          <c:val>
            <c:numRef>
              <c:f>'Stage 12 Dashboard'!$E$5:$E$9</c:f>
              <c:numCache>
                <c:formatCode>0</c:formatCode>
                <c:ptCount val="5"/>
                <c:pt idx="0">
                  <c:v>100</c:v>
                </c:pt>
                <c:pt idx="1">
                  <c:v>11.111111111111111</c:v>
                </c:pt>
                <c:pt idx="2">
                  <c:v>100</c:v>
                </c:pt>
                <c:pt idx="3">
                  <c:v>0</c:v>
                </c:pt>
                <c:pt idx="4">
                  <c:v>3.4285714285714288</c:v>
                </c:pt>
              </c:numCache>
            </c:numRef>
          </c:val>
          <c:extLst>
            <c:ext xmlns:c16="http://schemas.microsoft.com/office/drawing/2014/chart" uri="{C3380CC4-5D6E-409C-BE32-E72D297353CC}">
              <c16:uniqueId val="{00000000-08C7-4381-93A3-7D706672898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GB"/>
              <a:t>Current Code Alignment by Area</a:t>
            </a:r>
          </a:p>
        </c:rich>
      </c:tx>
      <c:overlay val="0"/>
    </c:title>
    <c:autoTitleDeleted val="0"/>
    <c:plotArea>
      <c:layout/>
      <c:barChart>
        <c:barDir val="col"/>
        <c:grouping val="clustered"/>
        <c:varyColors val="0"/>
        <c:ser>
          <c:idx val="0"/>
          <c:order val="0"/>
          <c:tx>
            <c:v>Alignment %</c:v>
          </c:tx>
          <c:invertIfNegative val="1"/>
          <c:cat>
            <c:strRef>
              <c:f>'Stage 12A Repo Assessment'!$D$5:$D$10</c:f>
              <c:strCache>
                <c:ptCount val="6"/>
                <c:pt idx="0">
                  <c:v>Boundary/client</c:v>
                </c:pt>
                <c:pt idx="1">
                  <c:v>Registry/routing</c:v>
                </c:pt>
                <c:pt idx="2">
                  <c:v>Providers/credentials</c:v>
                </c:pt>
                <c:pt idx="3">
                  <c:v>Data/audit</c:v>
                </c:pt>
                <c:pt idx="4">
                  <c:v>Endpoint CLI</c:v>
                </c:pt>
                <c:pt idx="5">
                  <c:v>Development workflow</c:v>
                </c:pt>
              </c:strCache>
            </c:strRef>
          </c:cat>
          <c:val>
            <c:numRef>
              <c:f>'Stage 12A Repo Assessment'!$E$5:$E$10</c:f>
              <c:numCache>
                <c:formatCode>0%</c:formatCode>
                <c:ptCount val="6"/>
                <c:pt idx="0">
                  <c:v>0.55000000000000004</c:v>
                </c:pt>
                <c:pt idx="1">
                  <c:v>0.12</c:v>
                </c:pt>
                <c:pt idx="2">
                  <c:v>0.3</c:v>
                </c:pt>
                <c:pt idx="3">
                  <c:v>0.2</c:v>
                </c:pt>
                <c:pt idx="4">
                  <c:v>0.05</c:v>
                </c:pt>
                <c:pt idx="5">
                  <c:v>0</c:v>
                </c:pt>
              </c:numCache>
            </c:numRef>
          </c:val>
          <c:extLst>
            <c:ext xmlns:c16="http://schemas.microsoft.com/office/drawing/2014/chart" uri="{C3380CC4-5D6E-409C-BE32-E72D297353CC}">
              <c16:uniqueId val="{00000000-2201-4A89-ADA2-DFDD90CD07E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15</xdr:col>
      <xdr:colOff>0</xdr:colOff>
      <xdr:row>3</xdr:row>
      <xdr:rowOff>0</xdr:rowOff>
    </xdr:from>
    <xdr:to>
      <xdr:col>24</xdr:col>
      <xdr:colOff>0</xdr:colOff>
      <xdr:row>24</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3</xdr:row>
      <xdr:rowOff>0</xdr:rowOff>
    </xdr:from>
    <xdr:to>
      <xdr:col>10</xdr:col>
      <xdr:colOff>0</xdr:colOff>
      <xdr:row>20</xdr:row>
      <xdr:rowOff>0</xdr:rowOff>
    </xdr:to>
    <xdr:graphicFrame macro="">
      <xdr:nvGraphicFramePr>
        <xdr:cNvPr id="2" nam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0</xdr:colOff>
      <xdr:row>16</xdr:row>
      <xdr:rowOff>0</xdr:rowOff>
    </xdr:to>
    <xdr:graphicFrame macro="">
      <xdr:nvGraphicFramePr>
        <xdr:cNvPr id="2" name="Chart">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xdr:row>
      <xdr:rowOff>0</xdr:rowOff>
    </xdr:from>
    <xdr:to>
      <xdr:col>10</xdr:col>
      <xdr:colOff>0</xdr:colOff>
      <xdr:row>18</xdr:row>
      <xdr:rowOff>0</xdr:rowOff>
    </xdr:to>
    <xdr:graphicFrame macro="">
      <xdr:nvGraphicFramePr>
        <xdr:cNvPr id="2" name="Chart">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3</xdr:row>
      <xdr:rowOff>0</xdr:rowOff>
    </xdr:from>
    <xdr:to>
      <xdr:col>10</xdr:col>
      <xdr:colOff>0</xdr:colOff>
      <xdr:row>18</xdr:row>
      <xdr:rowOff>0</xdr:rowOff>
    </xdr:to>
    <xdr:graphicFrame macro="">
      <xdr:nvGraphicFramePr>
        <xdr:cNvPr id="2" name="Chart">
          <a:extLst>
            <a:ext uri="{FF2B5EF4-FFF2-40B4-BE49-F238E27FC236}">
              <a16:creationId xmlns:a16="http://schemas.microsoft.com/office/drawing/2014/main" id="{00000000-0008-0000-3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3</xdr:row>
      <xdr:rowOff>0</xdr:rowOff>
    </xdr:from>
    <xdr:to>
      <xdr:col>10</xdr:col>
      <xdr:colOff>0</xdr:colOff>
      <xdr:row>18</xdr:row>
      <xdr:rowOff>0</xdr:rowOff>
    </xdr:to>
    <xdr:graphicFrame macro="">
      <xdr:nvGraphicFramePr>
        <xdr:cNvPr id="2" name="Chart">
          <a:extLst>
            <a:ext uri="{FF2B5EF4-FFF2-40B4-BE49-F238E27FC236}">
              <a16:creationId xmlns:a16="http://schemas.microsoft.com/office/drawing/2014/main" id="{00000000-0008-0000-5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3</xdr:row>
      <xdr:rowOff>0</xdr:rowOff>
    </xdr:from>
    <xdr:to>
      <xdr:col>10</xdr:col>
      <xdr:colOff>0</xdr:colOff>
      <xdr:row>18</xdr:row>
      <xdr:rowOff>0</xdr:rowOff>
    </xdr:to>
    <xdr:graphicFrame macro="">
      <xdr:nvGraphicFramePr>
        <xdr:cNvPr id="2" name="Chart">
          <a:extLst>
            <a:ext uri="{FF2B5EF4-FFF2-40B4-BE49-F238E27FC236}">
              <a16:creationId xmlns:a16="http://schemas.microsoft.com/office/drawing/2014/main" id="{00000000-0008-0000-7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3</xdr:row>
      <xdr:rowOff>0</xdr:rowOff>
    </xdr:from>
    <xdr:to>
      <xdr:col>10</xdr:col>
      <xdr:colOff>0</xdr:colOff>
      <xdr:row>18</xdr:row>
      <xdr:rowOff>0</xdr:rowOff>
    </xdr:to>
    <xdr:graphicFrame macro="">
      <xdr:nvGraphicFramePr>
        <xdr:cNvPr id="2" name="Chart">
          <a:extLst>
            <a:ext uri="{FF2B5EF4-FFF2-40B4-BE49-F238E27FC236}">
              <a16:creationId xmlns:a16="http://schemas.microsoft.com/office/drawing/2014/main" id="{00000000-0008-0000-8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3</xdr:row>
      <xdr:rowOff>0</xdr:rowOff>
    </xdr:from>
    <xdr:to>
      <xdr:col>10</xdr:col>
      <xdr:colOff>0</xdr:colOff>
      <xdr:row>18</xdr:row>
      <xdr:rowOff>0</xdr:rowOff>
    </xdr:to>
    <xdr:graphicFrame macro="">
      <xdr:nvGraphicFramePr>
        <xdr:cNvPr id="2" name="Chart">
          <a:extLst>
            <a:ext uri="{FF2B5EF4-FFF2-40B4-BE49-F238E27FC236}">
              <a16:creationId xmlns:a16="http://schemas.microsoft.com/office/drawing/2014/main" id="{00000000-0008-0000-A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3</xdr:row>
      <xdr:rowOff>0</xdr:rowOff>
    </xdr:from>
    <xdr:to>
      <xdr:col>10</xdr:col>
      <xdr:colOff>0</xdr:colOff>
      <xdr:row>18</xdr:row>
      <xdr:rowOff>0</xdr:rowOff>
    </xdr:to>
    <xdr:graphicFrame macro="">
      <xdr:nvGraphicFramePr>
        <xdr:cNvPr id="2" name="Chart">
          <a:extLst>
            <a:ext uri="{FF2B5EF4-FFF2-40B4-BE49-F238E27FC236}">
              <a16:creationId xmlns:a16="http://schemas.microsoft.com/office/drawing/2014/main" id="{00000000-0008-0000-C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3</xdr:row>
      <xdr:rowOff>0</xdr:rowOff>
    </xdr:from>
    <xdr:to>
      <xdr:col>10</xdr:col>
      <xdr:colOff>0</xdr:colOff>
      <xdr:row>18</xdr:row>
      <xdr:rowOff>0</xdr:rowOff>
    </xdr:to>
    <xdr:graphicFrame macro="">
      <xdr:nvGraphicFramePr>
        <xdr:cNvPr id="2" name="Chart">
          <a:extLst>
            <a:ext uri="{FF2B5EF4-FFF2-40B4-BE49-F238E27FC236}">
              <a16:creationId xmlns:a16="http://schemas.microsoft.com/office/drawing/2014/main" id="{00000000-0008-0000-F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dexTable" displayName="IndexTable" ref="A4:D18">
  <tableColumns count="4">
    <tableColumn id="1" xr3:uid="{00000000-0010-0000-0000-000001000000}" name="Workbook section"/>
    <tableColumn id="2" xr3:uid="{00000000-0010-0000-0000-000002000000}" name="Purpose"/>
    <tableColumn id="3" xr3:uid="{00000000-0010-0000-0000-000003000000}" name="Primary users"/>
    <tableColumn id="4" xr3:uid="{00000000-0010-0000-0000-000004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harterTable" displayName="CharterTable" ref="A4:B14">
  <tableColumns count="2">
    <tableColumn id="1" xr3:uid="{00000000-0010-0000-0100-000001000000}" name="Area"/>
    <tableColumn id="2" xr3:uid="{00000000-0010-0000-0100-000002000000}" name="Cont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rketTable" displayName="MarketTable" ref="A4:H14">
  <tableColumns count="8">
    <tableColumn id="1" xr3:uid="{00000000-0010-0000-0200-000001000000}" name="Reference"/>
    <tableColumn id="2" xr3:uid="{00000000-0010-0000-0200-000002000000}" name="Category"/>
    <tableColumn id="3" xr3:uid="{00000000-0010-0000-0200-000003000000}" name="Relevant capabilities"/>
    <tableColumn id="4" xr3:uid="{00000000-0010-0000-0200-000004000000}" name="Lesson for Nessovo"/>
    <tableColumn id="5" xr3:uid="{00000000-0010-0000-0200-000005000000}" name="Gap vs Nessovo target"/>
    <tableColumn id="6" xr3:uid="{00000000-0010-0000-0200-000006000000}" name="Build/Buy/Watch"/>
    <tableColumn id="7" xr3:uid="{00000000-0010-0000-0200-000007000000}" name="Priority"/>
    <tableColumn id="8" xr3:uid="{00000000-0010-0000-0200-000008000000}" name="Source UR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OSSScanTable" displayName="OSSScanTable" ref="A4:I13">
  <tableColumns count="9">
    <tableColumn id="1" xr3:uid="{00000000-0010-0000-0300-000001000000}" name="Repository"/>
    <tableColumn id="2" xr3:uid="{00000000-0010-0000-0300-000002000000}" name="Category"/>
    <tableColumn id="3" xr3:uid="{00000000-0010-0000-0300-000003000000}" name="Relevance"/>
    <tableColumn id="4" xr3:uid="{00000000-0010-0000-0300-000004000000}" name="Useful patterns"/>
    <tableColumn id="5" xr3:uid="{00000000-0010-0000-0300-000005000000}" name="Limitations / risk"/>
    <tableColumn id="6" xr3:uid="{00000000-0010-0000-0300-000006000000}" name="Licence note"/>
    <tableColumn id="7" xr3:uid="{00000000-0010-0000-0300-000007000000}" name="Adopt stance"/>
    <tableColumn id="8" xr3:uid="{00000000-0010-0000-0300-000008000000}" name="Priority"/>
    <tableColumn id="9" xr3:uid="{00000000-0010-0000-0300-000009000000}" name="Source UR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GapMatrixTable" displayName="GapMatrixTable" ref="A4:I16">
  <tableColumns count="9">
    <tableColumn id="1" xr3:uid="{00000000-0010-0000-0400-000001000000}" name="Capability"/>
    <tableColumn id="2" xr3:uid="{00000000-0010-0000-0400-000002000000}" name="Employee monitoring"/>
    <tableColumn id="3" xr3:uid="{00000000-0010-0000-0400-000003000000}" name="Task mining"/>
    <tableColumn id="4" xr3:uid="{00000000-0010-0000-0400-000004000000}" name="Developer telemetry"/>
    <tableColumn id="5" xr3:uid="{00000000-0010-0000-0400-000005000000}" name="AI-agent memory"/>
    <tableColumn id="6" xr3:uid="{00000000-0010-0000-0400-000006000000}" name="Nessovo target"/>
    <tableColumn id="7" xr3:uid="{00000000-0010-0000-0400-000007000000}" name="Differentiation note"/>
    <tableColumn id="8" xr3:uid="{00000000-0010-0000-0400-000008000000}" name="Priority"/>
    <tableColumn id="9" xr3:uid="{00000000-0010-0000-0400-000009000000}" name="MVP"/>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eliveryStagesTable" displayName="DeliveryStagesTable" ref="A4:N18">
  <tableColumns count="14">
    <tableColumn id="1" xr3:uid="{00000000-0010-0000-0500-000001000000}" name="Stage #"/>
    <tableColumn id="2" xr3:uid="{00000000-0010-0000-0500-000002000000}" name="Stage"/>
    <tableColumn id="3" xr3:uid="{00000000-0010-0000-0500-000003000000}" name="Objective"/>
    <tableColumn id="4" xr3:uid="{00000000-0010-0000-0500-000004000000}" name="Duration weeks"/>
    <tableColumn id="5" xr3:uid="{00000000-0010-0000-0500-000005000000}" name="Team size"/>
    <tableColumn id="6" xr3:uid="{00000000-0010-0000-0500-000006000000}" name="Dependencies"/>
    <tableColumn id="7" xr3:uid="{00000000-0010-0000-0500-000007000000}" name="Exit deliverables"/>
    <tableColumn id="8" xr3:uid="{00000000-0010-0000-0500-000008000000}" name="Lead role"/>
    <tableColumn id="9" xr3:uid="{00000000-0010-0000-0500-000009000000}" name="Status"/>
    <tableColumn id="10" xr3:uid="{00000000-0010-0000-0500-00000A000000}" name="Priority"/>
    <tableColumn id="11" xr3:uid="{00000000-0010-0000-0500-00000B000000}" name="Risk"/>
    <tableColumn id="12" xr3:uid="{00000000-0010-0000-0500-00000C000000}" name="Start date"/>
    <tableColumn id="13" xr3:uid="{00000000-0010-0000-0500-00000D000000}" name="End date"/>
    <tableColumn id="14" xr3:uid="{00000000-0010-0000-0500-00000E000000}" name="Effort PW"/>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icroservicesTable" displayName="MicroservicesTable" ref="A4:J19">
  <tableColumns count="10">
    <tableColumn id="1" xr3:uid="{00000000-0010-0000-0600-000001000000}" name="Service"/>
    <tableColumn id="2" xr3:uid="{00000000-0010-0000-0600-000002000000}" name="Boundary / responsibility"/>
    <tableColumn id="3" xr3:uid="{00000000-0010-0000-0600-000003000000}" name="Primary runtime"/>
    <tableColumn id="4" xr3:uid="{00000000-0010-0000-0600-000004000000}" name="Data store"/>
    <tableColumn id="5" xr3:uid="{00000000-0010-0000-0600-000005000000}" name="Consumes"/>
    <tableColumn id="6" xr3:uid="{00000000-0010-0000-0600-000006000000}" name="Publishes"/>
    <tableColumn id="7" xr3:uid="{00000000-0010-0000-0600-000007000000}" name="MVP"/>
    <tableColumn id="8" xr3:uid="{00000000-0010-0000-0600-000008000000}" name="Owner"/>
    <tableColumn id="9" xr3:uid="{00000000-0010-0000-0600-000009000000}" name="Notes / dependencies"/>
    <tableColumn id="10" xr3:uid="{00000000-0010-0000-0600-00000A000000}" name="Source / referenc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MVPBacklogTable" displayName="MVPBacklogTable" ref="A4:K24">
  <tableColumns count="11">
    <tableColumn id="1" xr3:uid="{00000000-0010-0000-0700-000001000000}" name="Epic ID"/>
    <tableColumn id="2" xr3:uid="{00000000-0010-0000-0700-000002000000}" name="Epic"/>
    <tableColumn id="3" xr3:uid="{00000000-0010-0000-0700-000003000000}" name="Feature / user story"/>
    <tableColumn id="4" xr3:uid="{00000000-0010-0000-0700-000004000000}" name="Stage"/>
    <tableColumn id="5" xr3:uid="{00000000-0010-0000-0700-000005000000}" name="Owner"/>
    <tableColumn id="6" xr3:uid="{00000000-0010-0000-0700-000006000000}" name="Priority"/>
    <tableColumn id="7" xr3:uid="{00000000-0010-0000-0700-000007000000}" name="Status"/>
    <tableColumn id="8" xr3:uid="{00000000-0010-0000-0700-000008000000}" name="Effort pts"/>
    <tableColumn id="9" xr3:uid="{00000000-0010-0000-0700-000009000000}" name="Acceptance criteria"/>
    <tableColumn id="10" xr3:uid="{00000000-0010-0000-0700-00000A000000}" name="Dependencies"/>
    <tableColumn id="11" xr3:uid="{00000000-0010-0000-0700-00000B000000}" name="Not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ventModelTable" displayName="EventModelTable" ref="A4:I17">
  <tableColumns count="9">
    <tableColumn id="1" xr3:uid="{00000000-0010-0000-0800-000001000000}" name="Model area"/>
    <tableColumn id="2" xr3:uid="{00000000-0010-0000-0800-000002000000}" name="Entity/Event"/>
    <tableColumn id="3" xr3:uid="{00000000-0010-0000-0800-000003000000}" name="Purpose"/>
    <tableColumn id="4" xr3:uid="{00000000-0010-0000-0800-000004000000}" name="Key fields"/>
    <tableColumn id="5" xr3:uid="{00000000-0010-0000-0800-000005000000}" name="Producer"/>
    <tableColumn id="6" xr3:uid="{00000000-0010-0000-0800-000006000000}" name="Consumer"/>
    <tableColumn id="7" xr3:uid="{00000000-0010-0000-0800-000007000000}" name="MVP"/>
    <tableColumn id="8" xr3:uid="{00000000-0010-0000-0800-000008000000}" name="Notes"/>
    <tableColumn id="9" xr3:uid="{00000000-0010-0000-0800-000009000000}" name="Source/ref"/>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apabilityLevelsTable" displayName="CapabilityLevelsTable" ref="A4:F10">
  <tableColumns count="6">
    <tableColumn id="1" xr3:uid="{00000000-0010-0000-0900-000001000000}" name="Level"/>
    <tableColumn id="2" xr3:uid="{00000000-0010-0000-0900-000002000000}" name="Name"/>
    <tableColumn id="3" xr3:uid="{00000000-0010-0000-0900-000003000000}" name="Meaning"/>
    <tableColumn id="4" xr3:uid="{00000000-0010-0000-0900-000004000000}" name="Evidence examples"/>
    <tableColumn id="5" xr3:uid="{00000000-0010-0000-0900-000005000000}" name="Manager interpretation"/>
    <tableColumn id="6" xr3:uid="{00000000-0010-0000-0900-000006000000}" name="Employee experienc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ILoopsTable" displayName="AILoopsTable" ref="A13:E17">
  <tableColumns count="5">
    <tableColumn id="1" xr3:uid="{00000000-0010-0000-0A00-000001000000}" name="Loop"/>
    <tableColumn id="2" xr3:uid="{00000000-0010-0000-0A00-000002000000}" name="Input"/>
    <tableColumn id="3" xr3:uid="{00000000-0010-0000-0A00-000003000000}" name="AI action"/>
    <tableColumn id="4" xr3:uid="{00000000-0010-0000-0A00-000004000000}" name="Human control"/>
    <tableColumn id="5" xr3:uid="{00000000-0010-0000-0A00-000005000000}" name="Outpu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valuatorsTable" displayName="EvaluatorsTable" ref="A20:F26">
  <tableColumns count="6">
    <tableColumn id="1" xr3:uid="{00000000-0010-0000-0B00-000001000000}" name="Evaluator"/>
    <tableColumn id="2" xr3:uid="{00000000-0010-0000-0B00-000002000000}" name="Purpose"/>
    <tableColumn id="3" xr3:uid="{00000000-0010-0000-0B00-000003000000}" name="Runtime"/>
    <tableColumn id="4" xr3:uid="{00000000-0010-0000-0B00-000004000000}" name="Inputs"/>
    <tableColumn id="5" xr3:uid="{00000000-0010-0000-0B00-000005000000}" name="Outputs"/>
    <tableColumn id="6" xr3:uid="{00000000-0010-0000-0B00-000006000000}" name="MVP"/>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GovernanceTable" displayName="GovernanceTable" ref="A4:I14">
  <tableColumns count="9">
    <tableColumn id="1" xr3:uid="{00000000-0010-0000-0C00-000001000000}" name="Control area"/>
    <tableColumn id="2" xr3:uid="{00000000-0010-0000-0C00-000002000000}" name="Requirement"/>
    <tableColumn id="3" xr3:uid="{00000000-0010-0000-0C00-000003000000}" name="Implementation"/>
    <tableColumn id="4" xr3:uid="{00000000-0010-0000-0C00-000004000000}" name="Owner"/>
    <tableColumn id="5" xr3:uid="{00000000-0010-0000-0C00-000005000000}" name="MVP"/>
    <tableColumn id="6" xr3:uid="{00000000-0010-0000-0C00-000006000000}" name="Evidence"/>
    <tableColumn id="7" xr3:uid="{00000000-0010-0000-0C00-000007000000}" name="Risk reduced"/>
    <tableColumn id="8" xr3:uid="{00000000-0010-0000-0C00-000008000000}" name="Source URL"/>
    <tableColumn id="9" xr3:uid="{00000000-0010-0000-0C00-000009000000}" name="Note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RiskRegisterTable" displayName="RiskRegisterTable" ref="A4:M26">
  <tableColumns count="13">
    <tableColumn id="1" xr3:uid="{00000000-0010-0000-0D00-000001000000}" name="Risk ID"/>
    <tableColumn id="2" xr3:uid="{00000000-0010-0000-0D00-000002000000}" name="Risk"/>
    <tableColumn id="3" xr3:uid="{00000000-0010-0000-0D00-000003000000}" name="Category"/>
    <tableColumn id="4" xr3:uid="{00000000-0010-0000-0D00-000004000000}" name="Likelihood"/>
    <tableColumn id="5" xr3:uid="{00000000-0010-0000-0D00-000005000000}" name="Impact"/>
    <tableColumn id="6" xr3:uid="{00000000-0010-0000-0D00-000006000000}" name="Inherent score"/>
    <tableColumn id="7" xr3:uid="{00000000-0010-0000-0D00-000007000000}" name="Primary mitigation"/>
    <tableColumn id="8" xr3:uid="{00000000-0010-0000-0D00-000008000000}" name="Accountable owner"/>
    <tableColumn id="9" xr3:uid="{00000000-0010-0000-0D00-000009000000}" name="Relevant stage"/>
    <tableColumn id="10" xr3:uid="{00000000-0010-0000-0D00-00000A000000}" name="Status"/>
    <tableColumn id="11" xr3:uid="{2DE1B80C-CD57-4060-BD7D-2C9769AFD06D}" name="Residual target" dataDxfId="2"/>
    <tableColumn id="12" xr3:uid="{25F4DB30-274A-4E1D-91B7-3A3425C41725}" name="Trigger / escalation" dataDxfId="1"/>
    <tableColumn id="13" xr3:uid="{974DD780-3126-4E26-BC2F-BA98961A4FC4}" name="Next review date" dataDxfId="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KPIDashboardTable" displayName="KPIDashboardTable" ref="A4:C20">
  <tableColumns count="3">
    <tableColumn id="1" xr3:uid="{00000000-0010-0000-0E00-000001000000}" name="Programme metric"/>
    <tableColumn id="2" xr3:uid="{00000000-0010-0000-0E00-000002000000}" name="Value"/>
    <tableColumn id="3" xr3:uid="{00000000-0010-0000-0E00-000003000000}" name="Column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ourceRegisterTable" displayName="SourceRegisterTable" ref="A4:F170">
  <tableColumns count="6">
    <tableColumn id="1" xr3:uid="{00000000-0010-0000-0F00-000001000000}" name="Source"/>
    <tableColumn id="2" xr3:uid="{00000000-0010-0000-0F00-000002000000}" name="Type"/>
    <tableColumn id="3" xr3:uid="{00000000-0010-0000-0F00-000003000000}" name="Supports"/>
    <tableColumn id="4" xr3:uid="{00000000-0010-0000-0F00-000004000000}" name="Source URL"/>
    <tableColumn id="5" xr3:uid="{00000000-0010-0000-0F00-000005000000}" name="Priority"/>
    <tableColumn id="6" xr3:uid="{00000000-0010-0000-0F00-000006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448096-7AFD-4784-A30D-3113A3D5CE78}">
  <we:reference id="wa200009404" version="1.0.0.8" store="en-US" storeType="OMEX"/>
  <we:alternateReferences>
    <we:reference id="WA200009404" version="1.0.0.8" store="" storeType="OMEX"/>
  </we:alternateReferences>
  <we:properties>
    <we:property name="claude.fileId" value="&quot;14df3cd4-1dac-435e-8805-24fd476041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7"/>
  <sheetViews>
    <sheetView workbookViewId="0">
      <pane ySplit="4" topLeftCell="A5" activePane="bottomLeft" state="frozen"/>
      <selection pane="bottomLeft" activeCell="B15" sqref="B15"/>
    </sheetView>
  </sheetViews>
  <sheetFormatPr defaultRowHeight="14.15"/>
  <cols>
    <col min="1" max="1" width="32" customWidth="1"/>
    <col min="2" max="2" width="50" customWidth="1"/>
    <col min="3" max="3" width="28" customWidth="1"/>
    <col min="4" max="4" width="10" customWidth="1"/>
    <col min="5" max="5" width="24" customWidth="1"/>
    <col min="6" max="6" width="30" customWidth="1"/>
    <col min="7" max="7" width="34" customWidth="1"/>
    <col min="8" max="8" width="24" customWidth="1"/>
    <col min="9" max="10" width="18" customWidth="1"/>
  </cols>
  <sheetData>
    <row r="1" spans="1:26" ht="17.149999999999999" customHeight="1">
      <c r="A1" s="530" t="s">
        <v>0</v>
      </c>
      <c r="B1" s="530"/>
      <c r="C1" s="530"/>
      <c r="D1" s="530"/>
      <c r="E1" s="530"/>
      <c r="F1" s="530"/>
      <c r="G1" s="530"/>
      <c r="H1" s="530"/>
      <c r="I1" s="5"/>
      <c r="J1" s="5"/>
      <c r="K1" s="6"/>
      <c r="L1" s="6"/>
      <c r="M1" s="6"/>
      <c r="N1" s="6"/>
      <c r="O1" s="6"/>
      <c r="P1" s="6"/>
      <c r="Q1" s="6"/>
      <c r="R1" s="6"/>
      <c r="S1" s="6"/>
      <c r="T1" s="6"/>
      <c r="U1" s="6"/>
      <c r="V1" s="6"/>
      <c r="W1" s="6"/>
      <c r="X1" s="6"/>
      <c r="Y1" s="6"/>
      <c r="Z1" s="6"/>
    </row>
    <row r="2" spans="1:26" ht="20.6" customHeight="1">
      <c r="A2" s="531" t="s">
        <v>1</v>
      </c>
      <c r="B2" s="531"/>
      <c r="C2" s="531"/>
      <c r="D2" s="531"/>
      <c r="E2" s="531"/>
      <c r="F2" s="531"/>
      <c r="G2" s="531"/>
      <c r="H2" s="531"/>
      <c r="I2" s="2"/>
      <c r="J2" s="2"/>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7.149999999999999" customHeight="1">
      <c r="A4" s="98" t="s">
        <v>2</v>
      </c>
      <c r="B4" s="99" t="s">
        <v>3</v>
      </c>
      <c r="C4" s="99" t="s">
        <v>4</v>
      </c>
      <c r="D4" s="99" t="s">
        <v>5</v>
      </c>
      <c r="E4" s="99" t="s">
        <v>6</v>
      </c>
      <c r="F4" s="520" t="s">
        <v>7</v>
      </c>
      <c r="G4" s="520" t="s">
        <v>8</v>
      </c>
      <c r="H4" s="521" t="s">
        <v>9</v>
      </c>
      <c r="I4" s="522"/>
      <c r="J4" s="522"/>
      <c r="K4" s="1"/>
      <c r="L4" s="1"/>
      <c r="M4" s="1"/>
      <c r="N4" s="1"/>
      <c r="O4" s="1"/>
      <c r="P4" s="1"/>
      <c r="Q4" s="1"/>
      <c r="R4" s="1"/>
      <c r="S4" s="1"/>
      <c r="T4" s="1"/>
      <c r="U4" s="1"/>
      <c r="V4" s="1"/>
      <c r="W4" s="1"/>
      <c r="X4" s="1"/>
      <c r="Y4" s="1"/>
      <c r="Z4" s="1"/>
    </row>
    <row r="5" spans="1:26">
      <c r="A5" s="100" t="s">
        <v>10</v>
      </c>
      <c r="B5" s="101" t="s">
        <v>11</v>
      </c>
      <c r="C5" s="101" t="s">
        <v>12</v>
      </c>
      <c r="D5" s="101" t="s">
        <v>13</v>
      </c>
      <c r="E5" s="101" t="s">
        <v>14</v>
      </c>
      <c r="F5" s="106" t="s">
        <v>15</v>
      </c>
      <c r="G5" s="523" t="s">
        <v>16</v>
      </c>
      <c r="H5" s="524"/>
      <c r="I5" s="525"/>
      <c r="J5" s="525"/>
      <c r="K5" s="1"/>
      <c r="L5" s="1"/>
      <c r="M5" s="1"/>
      <c r="N5" s="1"/>
      <c r="O5" s="1"/>
      <c r="P5" s="1"/>
      <c r="Q5" s="1"/>
      <c r="R5" s="1"/>
      <c r="S5" s="1"/>
      <c r="T5" s="1"/>
      <c r="U5" s="1"/>
      <c r="V5" s="1"/>
      <c r="W5" s="1"/>
      <c r="X5" s="1"/>
      <c r="Y5" s="1"/>
      <c r="Z5" s="1"/>
    </row>
    <row r="6" spans="1:26">
      <c r="A6" s="107" t="s">
        <v>17</v>
      </c>
      <c r="B6" s="108" t="s">
        <v>18</v>
      </c>
      <c r="C6" s="108" t="s">
        <v>19</v>
      </c>
      <c r="D6" s="108" t="s">
        <v>20</v>
      </c>
      <c r="E6" s="108" t="s">
        <v>14</v>
      </c>
      <c r="F6" s="108" t="s">
        <v>15</v>
      </c>
      <c r="G6" s="526" t="s">
        <v>21</v>
      </c>
      <c r="H6" s="527"/>
      <c r="I6" s="525"/>
      <c r="J6" s="525"/>
      <c r="K6" s="1"/>
      <c r="L6" s="1"/>
      <c r="M6" s="1"/>
      <c r="N6" s="1"/>
      <c r="O6" s="1"/>
      <c r="P6" s="1"/>
      <c r="Q6" s="1"/>
      <c r="R6" s="1"/>
      <c r="S6" s="1"/>
      <c r="T6" s="1"/>
      <c r="U6" s="1"/>
      <c r="V6" s="1"/>
      <c r="W6" s="1"/>
      <c r="X6" s="1"/>
      <c r="Y6" s="1"/>
      <c r="Z6" s="1"/>
    </row>
    <row r="7" spans="1:26">
      <c r="A7" s="103" t="s">
        <v>22</v>
      </c>
      <c r="B7" s="41" t="s">
        <v>23</v>
      </c>
      <c r="C7" s="41" t="s">
        <v>24</v>
      </c>
      <c r="D7" s="41" t="s">
        <v>25</v>
      </c>
      <c r="E7" s="41" t="s">
        <v>26</v>
      </c>
      <c r="F7" s="36" t="s">
        <v>27</v>
      </c>
      <c r="G7" s="528" t="s">
        <v>28</v>
      </c>
      <c r="H7" s="529"/>
      <c r="I7" s="525"/>
      <c r="J7" s="525"/>
      <c r="K7" s="1"/>
      <c r="L7" s="1"/>
      <c r="M7" s="1"/>
      <c r="N7" s="1"/>
      <c r="O7" s="1"/>
      <c r="P7" s="1"/>
      <c r="Q7" s="1"/>
      <c r="R7" s="1"/>
      <c r="S7" s="1"/>
      <c r="T7" s="1"/>
      <c r="U7" s="1"/>
      <c r="V7" s="1"/>
      <c r="W7" s="1"/>
      <c r="X7" s="1"/>
      <c r="Y7" s="1"/>
      <c r="Z7" s="1"/>
    </row>
    <row r="8" spans="1:26">
      <c r="A8" s="107" t="s">
        <v>29</v>
      </c>
      <c r="B8" s="108" t="s">
        <v>30</v>
      </c>
      <c r="C8" s="108" t="s">
        <v>12</v>
      </c>
      <c r="D8" s="108" t="s">
        <v>31</v>
      </c>
      <c r="E8" s="108" t="s">
        <v>26</v>
      </c>
      <c r="F8" s="108" t="s">
        <v>32</v>
      </c>
      <c r="G8" s="526" t="s">
        <v>33</v>
      </c>
      <c r="H8" s="527"/>
      <c r="I8" s="525"/>
      <c r="J8" s="525"/>
      <c r="K8" s="1"/>
      <c r="L8" s="1"/>
      <c r="M8" s="1"/>
      <c r="N8" s="1"/>
      <c r="O8" s="1"/>
      <c r="P8" s="1"/>
      <c r="Q8" s="1"/>
      <c r="R8" s="1"/>
      <c r="S8" s="1"/>
      <c r="T8" s="1"/>
      <c r="U8" s="1"/>
      <c r="V8" s="1"/>
      <c r="W8" s="1"/>
      <c r="X8" s="1"/>
      <c r="Y8" s="1"/>
      <c r="Z8" s="1"/>
    </row>
    <row r="9" spans="1:26">
      <c r="A9" s="103" t="s">
        <v>34</v>
      </c>
      <c r="B9" s="41" t="s">
        <v>35</v>
      </c>
      <c r="C9" s="41" t="s">
        <v>36</v>
      </c>
      <c r="D9" s="41" t="s">
        <v>37</v>
      </c>
      <c r="E9" s="41" t="s">
        <v>26</v>
      </c>
      <c r="F9" s="36" t="s">
        <v>38</v>
      </c>
      <c r="G9" s="528" t="s">
        <v>39</v>
      </c>
      <c r="H9" s="529"/>
      <c r="I9" s="525"/>
      <c r="J9" s="525"/>
      <c r="K9" s="1"/>
      <c r="L9" s="1"/>
      <c r="M9" s="1"/>
      <c r="N9" s="1"/>
      <c r="O9" s="1"/>
      <c r="P9" s="1"/>
      <c r="Q9" s="1"/>
      <c r="R9" s="1"/>
      <c r="S9" s="1"/>
      <c r="T9" s="1"/>
      <c r="U9" s="1"/>
      <c r="V9" s="1"/>
      <c r="W9" s="1"/>
      <c r="X9" s="1"/>
      <c r="Y9" s="1"/>
      <c r="Z9" s="1"/>
    </row>
    <row r="10" spans="1:26">
      <c r="A10" s="107" t="s">
        <v>40</v>
      </c>
      <c r="B10" s="108" t="s">
        <v>41</v>
      </c>
      <c r="C10" s="108" t="s">
        <v>42</v>
      </c>
      <c r="D10" s="108" t="s">
        <v>43</v>
      </c>
      <c r="E10" s="108" t="s">
        <v>44</v>
      </c>
      <c r="F10" s="108" t="s">
        <v>45</v>
      </c>
      <c r="G10" s="108" t="s">
        <v>46</v>
      </c>
      <c r="H10" s="109"/>
      <c r="I10" s="4"/>
      <c r="J10" s="4"/>
      <c r="K10" s="1"/>
      <c r="L10" s="1"/>
      <c r="M10" s="1"/>
      <c r="N10" s="1"/>
      <c r="O10" s="1"/>
      <c r="P10" s="1"/>
      <c r="Q10" s="1"/>
      <c r="R10" s="1"/>
      <c r="S10" s="1"/>
      <c r="T10" s="1"/>
      <c r="U10" s="1"/>
      <c r="V10" s="1"/>
      <c r="W10" s="1"/>
      <c r="X10" s="1"/>
      <c r="Y10" s="1"/>
      <c r="Z10" s="1"/>
    </row>
    <row r="11" spans="1:26">
      <c r="A11" s="103" t="s">
        <v>47</v>
      </c>
      <c r="B11" s="41" t="s">
        <v>48</v>
      </c>
      <c r="C11" s="41" t="s">
        <v>49</v>
      </c>
      <c r="D11" s="41" t="s">
        <v>43</v>
      </c>
      <c r="E11" s="41" t="s">
        <v>44</v>
      </c>
      <c r="F11" s="41" t="s">
        <v>50</v>
      </c>
      <c r="G11" s="41" t="s">
        <v>51</v>
      </c>
      <c r="H11" s="104"/>
      <c r="I11" s="4"/>
      <c r="J11" s="4"/>
      <c r="K11" s="1"/>
      <c r="L11" s="1"/>
      <c r="M11" s="1"/>
      <c r="N11" s="1"/>
      <c r="O11" s="1"/>
      <c r="P11" s="1"/>
      <c r="Q11" s="1"/>
      <c r="R11" s="1"/>
      <c r="S11" s="1"/>
      <c r="T11" s="1"/>
      <c r="U11" s="1"/>
      <c r="V11" s="1"/>
      <c r="W11" s="1"/>
      <c r="X11" s="1"/>
      <c r="Y11" s="1"/>
      <c r="Z11" s="1"/>
    </row>
    <row r="12" spans="1:26">
      <c r="A12" s="107" t="s">
        <v>52</v>
      </c>
      <c r="B12" s="108" t="s">
        <v>53</v>
      </c>
      <c r="C12" s="108" t="s">
        <v>54</v>
      </c>
      <c r="D12" s="108" t="s">
        <v>13</v>
      </c>
      <c r="E12" s="108" t="s">
        <v>44</v>
      </c>
      <c r="F12" s="108" t="s">
        <v>55</v>
      </c>
      <c r="G12" s="108" t="s">
        <v>56</v>
      </c>
      <c r="H12" s="109"/>
      <c r="I12" s="4"/>
      <c r="J12" s="4"/>
      <c r="K12" s="1"/>
      <c r="L12" s="1"/>
      <c r="M12" s="1"/>
      <c r="N12" s="1"/>
      <c r="O12" s="1"/>
      <c r="P12" s="1"/>
      <c r="Q12" s="1"/>
      <c r="R12" s="1"/>
      <c r="S12" s="1"/>
      <c r="T12" s="1"/>
      <c r="U12" s="1"/>
      <c r="V12" s="1"/>
      <c r="W12" s="1"/>
      <c r="X12" s="1"/>
      <c r="Y12" s="1"/>
      <c r="Z12" s="1"/>
    </row>
    <row r="13" spans="1:26">
      <c r="A13" s="103" t="s">
        <v>57</v>
      </c>
      <c r="B13" s="41" t="s">
        <v>58</v>
      </c>
      <c r="C13" s="41" t="s">
        <v>59</v>
      </c>
      <c r="D13" s="41" t="s">
        <v>60</v>
      </c>
      <c r="E13" s="41" t="s">
        <v>26</v>
      </c>
      <c r="F13" s="41" t="s">
        <v>61</v>
      </c>
      <c r="G13" s="41" t="s">
        <v>62</v>
      </c>
      <c r="H13" s="104"/>
      <c r="I13" s="4"/>
      <c r="J13" s="4"/>
      <c r="K13" s="1"/>
      <c r="L13" s="1"/>
      <c r="M13" s="1"/>
      <c r="N13" s="1"/>
      <c r="O13" s="1"/>
      <c r="P13" s="1"/>
      <c r="Q13" s="1"/>
      <c r="R13" s="1"/>
      <c r="S13" s="1"/>
      <c r="T13" s="1"/>
      <c r="U13" s="1"/>
      <c r="V13" s="1"/>
      <c r="W13" s="1"/>
      <c r="X13" s="1"/>
      <c r="Y13" s="1"/>
      <c r="Z13" s="1"/>
    </row>
    <row r="14" spans="1:26">
      <c r="A14" s="107" t="s">
        <v>63</v>
      </c>
      <c r="B14" s="108" t="s">
        <v>64</v>
      </c>
      <c r="C14" s="108" t="s">
        <v>65</v>
      </c>
      <c r="D14" s="108" t="s">
        <v>60</v>
      </c>
      <c r="E14" s="108" t="s">
        <v>26</v>
      </c>
      <c r="F14" s="108" t="s">
        <v>66</v>
      </c>
      <c r="G14" s="108" t="s">
        <v>67</v>
      </c>
      <c r="H14" s="109"/>
      <c r="I14" s="4"/>
      <c r="J14" s="4"/>
      <c r="K14" s="1"/>
      <c r="L14" s="1"/>
      <c r="M14" s="1"/>
      <c r="N14" s="1"/>
      <c r="O14" s="1"/>
      <c r="P14" s="1"/>
      <c r="Q14" s="1"/>
      <c r="R14" s="1"/>
      <c r="S14" s="1"/>
      <c r="T14" s="1"/>
      <c r="U14" s="1"/>
      <c r="V14" s="1"/>
      <c r="W14" s="1"/>
      <c r="X14" s="1"/>
      <c r="Y14" s="1"/>
      <c r="Z14" s="1"/>
    </row>
    <row r="15" spans="1:26">
      <c r="A15" s="103" t="s">
        <v>68</v>
      </c>
      <c r="B15" s="41" t="s">
        <v>69</v>
      </c>
      <c r="C15" s="41" t="s">
        <v>59</v>
      </c>
      <c r="D15" s="41" t="s">
        <v>60</v>
      </c>
      <c r="E15" s="41" t="s">
        <v>26</v>
      </c>
      <c r="F15" s="41" t="s">
        <v>70</v>
      </c>
      <c r="G15" s="41" t="s">
        <v>71</v>
      </c>
      <c r="H15" s="104"/>
      <c r="I15" s="4"/>
      <c r="J15" s="4"/>
      <c r="K15" s="1"/>
      <c r="L15" s="1"/>
      <c r="M15" s="1"/>
      <c r="N15" s="1"/>
      <c r="O15" s="1"/>
      <c r="P15" s="1"/>
      <c r="Q15" s="1"/>
      <c r="R15" s="1"/>
      <c r="S15" s="1"/>
      <c r="T15" s="1"/>
      <c r="U15" s="1"/>
      <c r="V15" s="1"/>
      <c r="W15" s="1"/>
      <c r="X15" s="1"/>
      <c r="Y15" s="1"/>
      <c r="Z15" s="1"/>
    </row>
    <row r="16" spans="1:26">
      <c r="A16" s="107" t="s">
        <v>72</v>
      </c>
      <c r="B16" s="108" t="s">
        <v>73</v>
      </c>
      <c r="C16" s="108" t="s">
        <v>74</v>
      </c>
      <c r="D16" s="108" t="s">
        <v>60</v>
      </c>
      <c r="E16" s="108" t="s">
        <v>44</v>
      </c>
      <c r="F16" s="108" t="s">
        <v>75</v>
      </c>
      <c r="G16" s="108" t="s">
        <v>76</v>
      </c>
      <c r="H16" s="109"/>
      <c r="I16" s="4"/>
      <c r="J16" s="4"/>
      <c r="K16" s="1"/>
      <c r="L16" s="1"/>
      <c r="M16" s="1"/>
      <c r="N16" s="1"/>
      <c r="O16" s="1"/>
      <c r="P16" s="1"/>
      <c r="Q16" s="1"/>
      <c r="R16" s="1"/>
      <c r="S16" s="1"/>
      <c r="T16" s="1"/>
      <c r="U16" s="1"/>
      <c r="V16" s="1"/>
      <c r="W16" s="1"/>
      <c r="X16" s="1"/>
      <c r="Y16" s="1"/>
      <c r="Z16" s="1"/>
    </row>
    <row r="17" spans="1:26">
      <c r="A17" s="103" t="s">
        <v>77</v>
      </c>
      <c r="B17" s="41" t="s">
        <v>78</v>
      </c>
      <c r="C17" s="41" t="s">
        <v>79</v>
      </c>
      <c r="D17" s="41" t="s">
        <v>60</v>
      </c>
      <c r="E17" s="41" t="s">
        <v>44</v>
      </c>
      <c r="F17" s="41" t="s">
        <v>80</v>
      </c>
      <c r="G17" s="41" t="s">
        <v>81</v>
      </c>
      <c r="H17" s="104"/>
      <c r="I17" s="4"/>
      <c r="J17" s="4"/>
      <c r="K17" s="1"/>
      <c r="L17" s="1"/>
      <c r="M17" s="1"/>
      <c r="N17" s="1"/>
      <c r="O17" s="1"/>
      <c r="P17" s="1"/>
      <c r="Q17" s="1"/>
      <c r="R17" s="1"/>
      <c r="S17" s="1"/>
      <c r="T17" s="1"/>
      <c r="U17" s="1"/>
      <c r="V17" s="1"/>
      <c r="W17" s="1"/>
      <c r="X17" s="1"/>
      <c r="Y17" s="1"/>
      <c r="Z17" s="1"/>
    </row>
    <row r="18" spans="1:26">
      <c r="A18" s="107" t="s">
        <v>82</v>
      </c>
      <c r="B18" s="108" t="s">
        <v>83</v>
      </c>
      <c r="C18" s="108" t="s">
        <v>84</v>
      </c>
      <c r="D18" s="108" t="s">
        <v>60</v>
      </c>
      <c r="E18" s="108" t="s">
        <v>44</v>
      </c>
      <c r="F18" s="108" t="s">
        <v>61</v>
      </c>
      <c r="G18" s="108" t="s">
        <v>85</v>
      </c>
      <c r="H18" s="109"/>
      <c r="I18" s="4"/>
      <c r="J18" s="4"/>
      <c r="K18" s="1"/>
      <c r="L18" s="1"/>
      <c r="M18" s="1"/>
      <c r="N18" s="1"/>
      <c r="O18" s="1"/>
      <c r="P18" s="1"/>
      <c r="Q18" s="1"/>
      <c r="R18" s="1"/>
      <c r="S18" s="1"/>
      <c r="T18" s="1"/>
      <c r="U18" s="1"/>
      <c r="V18" s="1"/>
      <c r="W18" s="1"/>
      <c r="X18" s="1"/>
      <c r="Y18" s="1"/>
      <c r="Z18" s="1"/>
    </row>
    <row r="19" spans="1:26">
      <c r="A19" s="103" t="s">
        <v>86</v>
      </c>
      <c r="B19" s="41" t="s">
        <v>87</v>
      </c>
      <c r="C19" s="41" t="s">
        <v>36</v>
      </c>
      <c r="D19" s="41" t="s">
        <v>13</v>
      </c>
      <c r="E19" s="41" t="s">
        <v>88</v>
      </c>
      <c r="F19" s="41" t="s">
        <v>89</v>
      </c>
      <c r="G19" s="41" t="s">
        <v>90</v>
      </c>
      <c r="H19" s="104"/>
      <c r="I19" s="1"/>
      <c r="J19" s="1"/>
      <c r="K19" s="1"/>
      <c r="L19" s="1"/>
      <c r="M19" s="1"/>
      <c r="N19" s="1"/>
      <c r="O19" s="1"/>
      <c r="P19" s="1"/>
      <c r="Q19" s="1"/>
      <c r="R19" s="1"/>
      <c r="S19" s="1"/>
      <c r="T19" s="1"/>
      <c r="U19" s="1"/>
      <c r="V19" s="1"/>
      <c r="W19" s="1"/>
      <c r="X19" s="1"/>
      <c r="Y19" s="1"/>
      <c r="Z19" s="1"/>
    </row>
    <row r="20" spans="1:26">
      <c r="A20" s="107" t="s">
        <v>91</v>
      </c>
      <c r="B20" s="108" t="s">
        <v>92</v>
      </c>
      <c r="C20" s="108" t="s">
        <v>93</v>
      </c>
      <c r="D20" s="108" t="s">
        <v>13</v>
      </c>
      <c r="E20" s="108" t="s">
        <v>94</v>
      </c>
      <c r="F20" s="108" t="s">
        <v>95</v>
      </c>
      <c r="G20" s="108" t="s">
        <v>96</v>
      </c>
      <c r="H20" s="109"/>
      <c r="I20" s="1"/>
      <c r="J20" s="1"/>
      <c r="K20" s="1"/>
      <c r="L20" s="1"/>
      <c r="M20" s="1"/>
      <c r="N20" s="1"/>
      <c r="O20" s="1"/>
      <c r="P20" s="1"/>
      <c r="Q20" s="1"/>
      <c r="R20" s="1"/>
      <c r="S20" s="1"/>
      <c r="T20" s="1"/>
      <c r="U20" s="1"/>
      <c r="V20" s="1"/>
      <c r="W20" s="1"/>
      <c r="X20" s="1"/>
      <c r="Y20" s="1"/>
      <c r="Z20" s="1"/>
    </row>
    <row r="21" spans="1:26">
      <c r="A21" s="103" t="s">
        <v>97</v>
      </c>
      <c r="B21" s="41" t="s">
        <v>98</v>
      </c>
      <c r="C21" s="41" t="s">
        <v>99</v>
      </c>
      <c r="D21" s="41" t="s">
        <v>31</v>
      </c>
      <c r="E21" s="41" t="s">
        <v>26</v>
      </c>
      <c r="F21" s="41" t="s">
        <v>100</v>
      </c>
      <c r="G21" s="41" t="s">
        <v>101</v>
      </c>
      <c r="H21" s="104"/>
      <c r="I21" s="1"/>
      <c r="J21" s="1"/>
      <c r="K21" s="1"/>
      <c r="L21" s="1"/>
      <c r="M21" s="1"/>
      <c r="N21" s="1"/>
      <c r="O21" s="1"/>
      <c r="P21" s="1"/>
      <c r="Q21" s="1"/>
      <c r="R21" s="1"/>
      <c r="S21" s="1"/>
      <c r="T21" s="1"/>
      <c r="U21" s="1"/>
      <c r="V21" s="1"/>
      <c r="W21" s="1"/>
      <c r="X21" s="1"/>
      <c r="Y21" s="1"/>
      <c r="Z21" s="1"/>
    </row>
    <row r="22" spans="1:26">
      <c r="A22" s="107" t="s">
        <v>102</v>
      </c>
      <c r="B22" s="108" t="s">
        <v>103</v>
      </c>
      <c r="C22" s="108" t="s">
        <v>104</v>
      </c>
      <c r="D22" s="108" t="s">
        <v>13</v>
      </c>
      <c r="E22" s="108" t="s">
        <v>44</v>
      </c>
      <c r="F22" s="108" t="s">
        <v>105</v>
      </c>
      <c r="G22" s="108" t="s">
        <v>106</v>
      </c>
      <c r="H22" s="109"/>
      <c r="I22" s="1"/>
      <c r="J22" s="1"/>
      <c r="K22" s="1"/>
      <c r="L22" s="1"/>
      <c r="M22" s="1"/>
      <c r="N22" s="1"/>
      <c r="O22" s="1"/>
      <c r="P22" s="1"/>
      <c r="Q22" s="1"/>
      <c r="R22" s="1"/>
      <c r="S22" s="1"/>
      <c r="T22" s="1"/>
      <c r="U22" s="1"/>
      <c r="V22" s="1"/>
      <c r="W22" s="1"/>
      <c r="X22" s="1"/>
      <c r="Y22" s="1"/>
      <c r="Z22" s="1"/>
    </row>
    <row r="23" spans="1:26">
      <c r="A23" s="103" t="s">
        <v>107</v>
      </c>
      <c r="B23" s="41" t="s">
        <v>108</v>
      </c>
      <c r="C23" s="41" t="s">
        <v>109</v>
      </c>
      <c r="D23" s="41" t="s">
        <v>110</v>
      </c>
      <c r="E23" s="41" t="s">
        <v>44</v>
      </c>
      <c r="F23" s="41" t="s">
        <v>111</v>
      </c>
      <c r="G23" s="41" t="s">
        <v>112</v>
      </c>
      <c r="H23" s="104"/>
      <c r="I23" s="1"/>
      <c r="J23" s="1"/>
      <c r="K23" s="1"/>
      <c r="L23" s="1"/>
      <c r="M23" s="1"/>
      <c r="N23" s="1"/>
      <c r="O23" s="1"/>
      <c r="P23" s="1"/>
      <c r="Q23" s="1"/>
      <c r="R23" s="1"/>
      <c r="S23" s="1"/>
      <c r="T23" s="1"/>
      <c r="U23" s="1"/>
      <c r="V23" s="1"/>
      <c r="W23" s="1"/>
      <c r="X23" s="1"/>
      <c r="Y23" s="1"/>
      <c r="Z23" s="1"/>
    </row>
    <row r="24" spans="1:26">
      <c r="A24" s="107" t="s">
        <v>113</v>
      </c>
      <c r="B24" s="108" t="s">
        <v>114</v>
      </c>
      <c r="C24" s="108" t="s">
        <v>115</v>
      </c>
      <c r="D24" s="108" t="s">
        <v>116</v>
      </c>
      <c r="E24" s="108" t="s">
        <v>26</v>
      </c>
      <c r="F24" s="108" t="s">
        <v>117</v>
      </c>
      <c r="G24" s="108" t="s">
        <v>118</v>
      </c>
      <c r="H24" s="109"/>
      <c r="I24" s="1"/>
      <c r="J24" s="1"/>
      <c r="K24" s="1"/>
      <c r="L24" s="1"/>
      <c r="M24" s="1"/>
      <c r="N24" s="1"/>
      <c r="O24" s="1"/>
      <c r="P24" s="1"/>
      <c r="Q24" s="1"/>
      <c r="R24" s="1"/>
      <c r="S24" s="1"/>
      <c r="T24" s="1"/>
      <c r="U24" s="1"/>
      <c r="V24" s="1"/>
      <c r="W24" s="1"/>
      <c r="X24" s="1"/>
      <c r="Y24" s="1"/>
      <c r="Z24" s="1"/>
    </row>
    <row r="25" spans="1:26">
      <c r="A25" s="103" t="s">
        <v>119</v>
      </c>
      <c r="B25" s="41" t="s">
        <v>120</v>
      </c>
      <c r="C25" s="41" t="s">
        <v>121</v>
      </c>
      <c r="D25" s="41" t="s">
        <v>122</v>
      </c>
      <c r="E25" s="41" t="s">
        <v>123</v>
      </c>
      <c r="F25" s="41" t="s">
        <v>124</v>
      </c>
      <c r="G25" s="41" t="s">
        <v>125</v>
      </c>
      <c r="H25" s="104"/>
      <c r="I25" s="1"/>
      <c r="J25" s="1"/>
      <c r="K25" s="1"/>
      <c r="L25" s="1"/>
      <c r="M25" s="1"/>
      <c r="N25" s="1"/>
      <c r="O25" s="1"/>
      <c r="P25" s="1"/>
      <c r="Q25" s="1"/>
      <c r="R25" s="1"/>
      <c r="S25" s="1"/>
      <c r="T25" s="1"/>
      <c r="U25" s="1"/>
      <c r="V25" s="1"/>
      <c r="W25" s="1"/>
      <c r="X25" s="1"/>
      <c r="Y25" s="1"/>
      <c r="Z25" s="1"/>
    </row>
    <row r="26" spans="1:26">
      <c r="A26" s="107" t="s">
        <v>126</v>
      </c>
      <c r="B26" s="108" t="s">
        <v>127</v>
      </c>
      <c r="C26" s="108" t="s">
        <v>128</v>
      </c>
      <c r="D26" s="108" t="s">
        <v>129</v>
      </c>
      <c r="E26" s="108" t="s">
        <v>123</v>
      </c>
      <c r="F26" s="108" t="s">
        <v>130</v>
      </c>
      <c r="G26" s="108" t="s">
        <v>131</v>
      </c>
      <c r="H26" s="109"/>
      <c r="I26" s="1"/>
      <c r="J26" s="1"/>
      <c r="K26" s="1"/>
      <c r="L26" s="1"/>
      <c r="M26" s="1"/>
      <c r="N26" s="1"/>
      <c r="O26" s="1"/>
      <c r="P26" s="1"/>
      <c r="Q26" s="1"/>
      <c r="R26" s="1"/>
      <c r="S26" s="1"/>
      <c r="T26" s="1"/>
      <c r="U26" s="1"/>
      <c r="V26" s="1"/>
      <c r="W26" s="1"/>
      <c r="X26" s="1"/>
      <c r="Y26" s="1"/>
      <c r="Z26" s="1"/>
    </row>
    <row r="27" spans="1:26">
      <c r="A27" s="103" t="s">
        <v>132</v>
      </c>
      <c r="B27" s="41" t="s">
        <v>133</v>
      </c>
      <c r="C27" s="41" t="s">
        <v>134</v>
      </c>
      <c r="D27" s="41" t="s">
        <v>135</v>
      </c>
      <c r="E27" s="41" t="s">
        <v>123</v>
      </c>
      <c r="F27" s="41" t="s">
        <v>136</v>
      </c>
      <c r="G27" s="41" t="s">
        <v>137</v>
      </c>
      <c r="H27" s="104"/>
      <c r="I27" s="1"/>
      <c r="J27" s="1"/>
      <c r="K27" s="1"/>
      <c r="L27" s="1"/>
      <c r="M27" s="1"/>
      <c r="N27" s="1"/>
      <c r="O27" s="1"/>
      <c r="P27" s="1"/>
      <c r="Q27" s="1"/>
      <c r="R27" s="1"/>
      <c r="S27" s="1"/>
      <c r="T27" s="1"/>
      <c r="U27" s="1"/>
      <c r="V27" s="1"/>
      <c r="W27" s="1"/>
      <c r="X27" s="1"/>
      <c r="Y27" s="1"/>
      <c r="Z27" s="1"/>
    </row>
    <row r="28" spans="1:26">
      <c r="A28" s="107" t="s">
        <v>138</v>
      </c>
      <c r="B28" s="108" t="s">
        <v>139</v>
      </c>
      <c r="C28" s="108" t="s">
        <v>140</v>
      </c>
      <c r="D28" s="108" t="s">
        <v>141</v>
      </c>
      <c r="E28" s="108" t="s">
        <v>26</v>
      </c>
      <c r="F28" s="108" t="s">
        <v>142</v>
      </c>
      <c r="G28" s="108" t="s">
        <v>143</v>
      </c>
      <c r="H28" s="109"/>
      <c r="I28" s="1"/>
      <c r="J28" s="1"/>
      <c r="K28" s="1"/>
      <c r="L28" s="1"/>
      <c r="M28" s="1"/>
      <c r="N28" s="1"/>
      <c r="O28" s="1"/>
      <c r="P28" s="1"/>
      <c r="Q28" s="1"/>
      <c r="R28" s="1"/>
      <c r="S28" s="1"/>
      <c r="T28" s="1"/>
      <c r="U28" s="1"/>
      <c r="V28" s="1"/>
      <c r="W28" s="1"/>
      <c r="X28" s="1"/>
      <c r="Y28" s="1"/>
      <c r="Z28" s="1"/>
    </row>
    <row r="29" spans="1:26">
      <c r="A29" s="103" t="s">
        <v>144</v>
      </c>
      <c r="B29" s="41" t="s">
        <v>145</v>
      </c>
      <c r="C29" s="41" t="s">
        <v>146</v>
      </c>
      <c r="D29" s="41" t="s">
        <v>110</v>
      </c>
      <c r="E29" s="41" t="s">
        <v>26</v>
      </c>
      <c r="F29" s="41" t="s">
        <v>147</v>
      </c>
      <c r="G29" s="41" t="s">
        <v>148</v>
      </c>
      <c r="H29" s="104"/>
      <c r="I29" s="1"/>
      <c r="J29" s="1"/>
      <c r="K29" s="1"/>
      <c r="L29" s="1"/>
      <c r="M29" s="1"/>
      <c r="N29" s="1"/>
      <c r="O29" s="1"/>
      <c r="P29" s="1"/>
      <c r="Q29" s="1"/>
      <c r="R29" s="1"/>
      <c r="S29" s="1"/>
      <c r="T29" s="1"/>
      <c r="U29" s="1"/>
      <c r="V29" s="1"/>
      <c r="W29" s="1"/>
      <c r="X29" s="1"/>
      <c r="Y29" s="1"/>
      <c r="Z29" s="1"/>
    </row>
    <row r="30" spans="1:26">
      <c r="A30" s="110" t="s">
        <v>149</v>
      </c>
      <c r="B30" s="111" t="s">
        <v>150</v>
      </c>
      <c r="C30" s="111" t="s">
        <v>12</v>
      </c>
      <c r="D30" s="111" t="s">
        <v>37</v>
      </c>
      <c r="E30" s="111" t="s">
        <v>26</v>
      </c>
      <c r="F30" s="111" t="s">
        <v>27</v>
      </c>
      <c r="G30" s="111" t="s">
        <v>151</v>
      </c>
      <c r="H30" s="112"/>
      <c r="I30" s="1"/>
      <c r="J30" s="1"/>
      <c r="K30" s="1"/>
      <c r="L30" s="1"/>
      <c r="M30" s="1"/>
      <c r="N30" s="1"/>
      <c r="O30" s="1"/>
      <c r="P30" s="1"/>
      <c r="Q30" s="1"/>
      <c r="R30" s="1"/>
      <c r="S30" s="1"/>
      <c r="T30" s="1"/>
      <c r="U30" s="1"/>
      <c r="V30" s="1"/>
      <c r="W30" s="1"/>
      <c r="X30" s="1"/>
      <c r="Y30" s="1"/>
      <c r="Z30" s="1"/>
    </row>
    <row r="31" spans="1:26">
      <c r="A31" s="103" t="s">
        <v>152</v>
      </c>
      <c r="B31" s="41" t="s">
        <v>153</v>
      </c>
      <c r="C31" s="41" t="s">
        <v>37</v>
      </c>
      <c r="D31" s="41" t="s">
        <v>13</v>
      </c>
      <c r="E31" s="41" t="s">
        <v>26</v>
      </c>
      <c r="F31" s="41" t="s">
        <v>27</v>
      </c>
      <c r="G31" s="41" t="s">
        <v>154</v>
      </c>
      <c r="H31" s="104"/>
      <c r="I31" s="1"/>
      <c r="J31" s="1"/>
      <c r="K31" s="1"/>
      <c r="L31" s="1"/>
      <c r="M31" s="1"/>
      <c r="N31" s="1"/>
      <c r="O31" s="1"/>
      <c r="P31" s="1"/>
      <c r="Q31" s="1"/>
      <c r="R31" s="1"/>
      <c r="S31" s="1"/>
      <c r="T31" s="1"/>
      <c r="U31" s="1"/>
      <c r="V31" s="1"/>
      <c r="W31" s="1"/>
      <c r="X31" s="1"/>
      <c r="Y31" s="1"/>
      <c r="Z31" s="1"/>
    </row>
    <row r="32" spans="1:26">
      <c r="A32" s="107" t="s">
        <v>155</v>
      </c>
      <c r="B32" s="108" t="s">
        <v>156</v>
      </c>
      <c r="C32" s="108" t="s">
        <v>157</v>
      </c>
      <c r="D32" s="108" t="s">
        <v>158</v>
      </c>
      <c r="E32" s="108" t="s">
        <v>88</v>
      </c>
      <c r="F32" s="108" t="s">
        <v>159</v>
      </c>
      <c r="G32" s="108" t="s">
        <v>160</v>
      </c>
      <c r="H32" s="109"/>
      <c r="I32" s="1"/>
      <c r="J32" s="1"/>
      <c r="K32" s="1"/>
      <c r="L32" s="1"/>
      <c r="M32" s="1"/>
      <c r="N32" s="1"/>
      <c r="O32" s="1"/>
      <c r="P32" s="1"/>
      <c r="Q32" s="1"/>
      <c r="R32" s="1"/>
      <c r="S32" s="1"/>
      <c r="T32" s="1"/>
      <c r="U32" s="1"/>
      <c r="V32" s="1"/>
      <c r="W32" s="1"/>
      <c r="X32" s="1"/>
      <c r="Y32" s="1"/>
      <c r="Z32" s="1"/>
    </row>
    <row r="33" spans="1:26">
      <c r="A33" s="103" t="s">
        <v>161</v>
      </c>
      <c r="B33" s="41" t="s">
        <v>162</v>
      </c>
      <c r="C33" s="41" t="s">
        <v>163</v>
      </c>
      <c r="D33" s="41" t="s">
        <v>158</v>
      </c>
      <c r="E33" s="41" t="s">
        <v>88</v>
      </c>
      <c r="F33" s="41" t="s">
        <v>159</v>
      </c>
      <c r="G33" s="41" t="s">
        <v>164</v>
      </c>
      <c r="H33" s="104"/>
      <c r="I33" s="1"/>
      <c r="J33" s="1"/>
      <c r="K33" s="1"/>
      <c r="L33" s="1"/>
      <c r="M33" s="1"/>
      <c r="N33" s="1"/>
      <c r="O33" s="1"/>
      <c r="P33" s="1"/>
      <c r="Q33" s="1"/>
      <c r="R33" s="1"/>
      <c r="S33" s="1"/>
      <c r="T33" s="1"/>
      <c r="U33" s="1"/>
      <c r="V33" s="1"/>
      <c r="W33" s="1"/>
      <c r="X33" s="1"/>
      <c r="Y33" s="1"/>
      <c r="Z33" s="1"/>
    </row>
    <row r="34" spans="1:26">
      <c r="A34" s="107" t="s">
        <v>165</v>
      </c>
      <c r="B34" s="108" t="s">
        <v>166</v>
      </c>
      <c r="C34" s="108" t="s">
        <v>167</v>
      </c>
      <c r="D34" s="108" t="s">
        <v>158</v>
      </c>
      <c r="E34" s="108" t="s">
        <v>88</v>
      </c>
      <c r="F34" s="108" t="s">
        <v>159</v>
      </c>
      <c r="G34" s="108" t="s">
        <v>168</v>
      </c>
      <c r="H34" s="109"/>
      <c r="I34" s="1"/>
      <c r="J34" s="1"/>
      <c r="K34" s="1"/>
      <c r="L34" s="1"/>
      <c r="M34" s="1"/>
      <c r="N34" s="1"/>
      <c r="O34" s="1"/>
      <c r="P34" s="1"/>
      <c r="Q34" s="1"/>
      <c r="R34" s="1"/>
      <c r="S34" s="1"/>
      <c r="T34" s="1"/>
      <c r="U34" s="1"/>
      <c r="V34" s="1"/>
      <c r="W34" s="1"/>
      <c r="X34" s="1"/>
      <c r="Y34" s="1"/>
      <c r="Z34" s="1"/>
    </row>
    <row r="35" spans="1:26">
      <c r="A35" s="103" t="s">
        <v>169</v>
      </c>
      <c r="B35" s="41" t="s">
        <v>170</v>
      </c>
      <c r="C35" s="41" t="s">
        <v>171</v>
      </c>
      <c r="D35" s="41" t="s">
        <v>158</v>
      </c>
      <c r="E35" s="41" t="s">
        <v>88</v>
      </c>
      <c r="F35" s="41" t="s">
        <v>159</v>
      </c>
      <c r="G35" s="41" t="s">
        <v>172</v>
      </c>
      <c r="H35" s="104"/>
      <c r="I35" s="1"/>
      <c r="J35" s="1"/>
      <c r="K35" s="1"/>
      <c r="L35" s="1"/>
      <c r="M35" s="1"/>
      <c r="N35" s="1"/>
      <c r="O35" s="1"/>
      <c r="P35" s="1"/>
      <c r="Q35" s="1"/>
      <c r="R35" s="1"/>
      <c r="S35" s="1"/>
      <c r="T35" s="1"/>
      <c r="U35" s="1"/>
      <c r="V35" s="1"/>
      <c r="W35" s="1"/>
      <c r="X35" s="1"/>
      <c r="Y35" s="1"/>
      <c r="Z35" s="1"/>
    </row>
    <row r="36" spans="1:26">
      <c r="A36" s="107" t="s">
        <v>173</v>
      </c>
      <c r="B36" s="108" t="s">
        <v>174</v>
      </c>
      <c r="C36" s="108" t="s">
        <v>175</v>
      </c>
      <c r="D36" s="108" t="s">
        <v>158</v>
      </c>
      <c r="E36" s="108" t="s">
        <v>88</v>
      </c>
      <c r="F36" s="108" t="s">
        <v>176</v>
      </c>
      <c r="G36" s="108" t="s">
        <v>177</v>
      </c>
      <c r="H36" s="109"/>
      <c r="I36" s="1"/>
      <c r="J36" s="1"/>
      <c r="K36" s="1"/>
      <c r="L36" s="1"/>
      <c r="M36" s="1"/>
      <c r="N36" s="1"/>
      <c r="O36" s="1"/>
      <c r="P36" s="1"/>
      <c r="Q36" s="1"/>
      <c r="R36" s="1"/>
      <c r="S36" s="1"/>
      <c r="T36" s="1"/>
      <c r="U36" s="1"/>
      <c r="V36" s="1"/>
      <c r="W36" s="1"/>
      <c r="X36" s="1"/>
      <c r="Y36" s="1"/>
      <c r="Z36" s="1"/>
    </row>
    <row r="37" spans="1:26">
      <c r="A37" s="103" t="s">
        <v>178</v>
      </c>
      <c r="B37" s="41" t="s">
        <v>179</v>
      </c>
      <c r="C37" s="41" t="s">
        <v>180</v>
      </c>
      <c r="D37" s="41" t="s">
        <v>158</v>
      </c>
      <c r="E37" s="41" t="s">
        <v>88</v>
      </c>
      <c r="F37" s="41" t="s">
        <v>181</v>
      </c>
      <c r="G37" s="41" t="s">
        <v>182</v>
      </c>
      <c r="H37" s="104"/>
      <c r="I37" s="1"/>
      <c r="J37" s="1"/>
      <c r="K37" s="1"/>
      <c r="L37" s="1"/>
      <c r="M37" s="1"/>
      <c r="N37" s="1"/>
      <c r="O37" s="1"/>
      <c r="P37" s="1"/>
      <c r="Q37" s="1"/>
      <c r="R37" s="1"/>
      <c r="S37" s="1"/>
      <c r="T37" s="1"/>
      <c r="U37" s="1"/>
      <c r="V37" s="1"/>
      <c r="W37" s="1"/>
      <c r="X37" s="1"/>
      <c r="Y37" s="1"/>
      <c r="Z37" s="1"/>
    </row>
    <row r="38" spans="1:26">
      <c r="A38" s="107" t="s">
        <v>183</v>
      </c>
      <c r="B38" s="108" t="s">
        <v>184</v>
      </c>
      <c r="C38" s="108" t="s">
        <v>185</v>
      </c>
      <c r="D38" s="108" t="s">
        <v>158</v>
      </c>
      <c r="E38" s="108" t="s">
        <v>88</v>
      </c>
      <c r="F38" s="108" t="s">
        <v>186</v>
      </c>
      <c r="G38" s="108" t="s">
        <v>187</v>
      </c>
      <c r="H38" s="109"/>
      <c r="I38" s="1"/>
      <c r="J38" s="1"/>
      <c r="K38" s="1"/>
      <c r="L38" s="1"/>
      <c r="M38" s="1"/>
      <c r="N38" s="1"/>
      <c r="O38" s="1"/>
      <c r="P38" s="1"/>
      <c r="Q38" s="1"/>
      <c r="R38" s="1"/>
      <c r="S38" s="1"/>
      <c r="T38" s="1"/>
      <c r="U38" s="1"/>
      <c r="V38" s="1"/>
      <c r="W38" s="1"/>
      <c r="X38" s="1"/>
      <c r="Y38" s="1"/>
      <c r="Z38" s="1"/>
    </row>
    <row r="39" spans="1:26">
      <c r="A39" s="103" t="s">
        <v>188</v>
      </c>
      <c r="B39" s="41" t="s">
        <v>189</v>
      </c>
      <c r="C39" s="41" t="s">
        <v>190</v>
      </c>
      <c r="D39" s="41" t="s">
        <v>158</v>
      </c>
      <c r="E39" s="41" t="s">
        <v>88</v>
      </c>
      <c r="F39" s="41" t="s">
        <v>61</v>
      </c>
      <c r="G39" s="41" t="s">
        <v>191</v>
      </c>
      <c r="H39" s="104"/>
      <c r="I39" s="1"/>
      <c r="J39" s="1"/>
      <c r="K39" s="1"/>
      <c r="L39" s="1"/>
      <c r="M39" s="1"/>
      <c r="N39" s="1"/>
      <c r="O39" s="1"/>
      <c r="P39" s="1"/>
      <c r="Q39" s="1"/>
      <c r="R39" s="1"/>
      <c r="S39" s="1"/>
      <c r="T39" s="1"/>
      <c r="U39" s="1"/>
      <c r="V39" s="1"/>
      <c r="W39" s="1"/>
      <c r="X39" s="1"/>
      <c r="Y39" s="1"/>
      <c r="Z39" s="1"/>
    </row>
    <row r="40" spans="1:26">
      <c r="A40" s="107" t="s">
        <v>192</v>
      </c>
      <c r="B40" s="108" t="s">
        <v>193</v>
      </c>
      <c r="C40" s="108" t="s">
        <v>194</v>
      </c>
      <c r="D40" s="108" t="s">
        <v>158</v>
      </c>
      <c r="E40" s="108" t="s">
        <v>88</v>
      </c>
      <c r="F40" s="108" t="s">
        <v>117</v>
      </c>
      <c r="G40" s="108" t="s">
        <v>195</v>
      </c>
      <c r="H40" s="109"/>
      <c r="I40" s="1"/>
      <c r="J40" s="1"/>
      <c r="K40" s="1"/>
      <c r="L40" s="1"/>
      <c r="M40" s="1"/>
      <c r="N40" s="1"/>
      <c r="O40" s="1"/>
      <c r="P40" s="1"/>
      <c r="Q40" s="1"/>
      <c r="R40" s="1"/>
      <c r="S40" s="1"/>
      <c r="T40" s="1"/>
      <c r="U40" s="1"/>
      <c r="V40" s="1"/>
      <c r="W40" s="1"/>
      <c r="X40" s="1"/>
      <c r="Y40" s="1"/>
      <c r="Z40" s="1"/>
    </row>
    <row r="41" spans="1:26">
      <c r="A41" s="103" t="s">
        <v>196</v>
      </c>
      <c r="B41" s="41" t="s">
        <v>197</v>
      </c>
      <c r="C41" s="41" t="s">
        <v>198</v>
      </c>
      <c r="D41" s="41" t="s">
        <v>158</v>
      </c>
      <c r="E41" s="41" t="s">
        <v>88</v>
      </c>
      <c r="F41" s="41" t="s">
        <v>199</v>
      </c>
      <c r="G41" s="41" t="s">
        <v>200</v>
      </c>
      <c r="H41" s="104"/>
      <c r="I41" s="1"/>
      <c r="J41" s="1"/>
      <c r="K41" s="1"/>
      <c r="L41" s="1"/>
      <c r="M41" s="1"/>
      <c r="N41" s="1"/>
      <c r="O41" s="1"/>
      <c r="P41" s="1"/>
      <c r="Q41" s="1"/>
      <c r="R41" s="1"/>
      <c r="S41" s="1"/>
      <c r="T41" s="1"/>
      <c r="U41" s="1"/>
      <c r="V41" s="1"/>
      <c r="W41" s="1"/>
      <c r="X41" s="1"/>
      <c r="Y41" s="1"/>
      <c r="Z41" s="1"/>
    </row>
    <row r="42" spans="1:26">
      <c r="A42" s="107" t="s">
        <v>201</v>
      </c>
      <c r="B42" s="108" t="s">
        <v>202</v>
      </c>
      <c r="C42" s="108" t="s">
        <v>203</v>
      </c>
      <c r="D42" s="108" t="s">
        <v>158</v>
      </c>
      <c r="E42" s="108" t="s">
        <v>88</v>
      </c>
      <c r="F42" s="108" t="s">
        <v>61</v>
      </c>
      <c r="G42" s="108" t="s">
        <v>204</v>
      </c>
      <c r="H42" s="109"/>
      <c r="I42" s="1"/>
      <c r="J42" s="1"/>
      <c r="K42" s="1"/>
      <c r="L42" s="1"/>
      <c r="M42" s="1"/>
      <c r="N42" s="1"/>
      <c r="O42" s="1"/>
      <c r="P42" s="1"/>
      <c r="Q42" s="1"/>
      <c r="R42" s="1"/>
      <c r="S42" s="1"/>
      <c r="T42" s="1"/>
      <c r="U42" s="1"/>
      <c r="V42" s="1"/>
      <c r="W42" s="1"/>
      <c r="X42" s="1"/>
      <c r="Y42" s="1"/>
      <c r="Z42" s="1"/>
    </row>
    <row r="43" spans="1:26">
      <c r="A43" s="103" t="s">
        <v>205</v>
      </c>
      <c r="B43" s="41" t="s">
        <v>206</v>
      </c>
      <c r="C43" s="41" t="s">
        <v>207</v>
      </c>
      <c r="D43" s="41" t="s">
        <v>158</v>
      </c>
      <c r="E43" s="41" t="s">
        <v>88</v>
      </c>
      <c r="F43" s="41" t="s">
        <v>208</v>
      </c>
      <c r="G43" s="41" t="s">
        <v>209</v>
      </c>
      <c r="H43" s="104"/>
      <c r="I43" s="1"/>
      <c r="J43" s="1"/>
      <c r="K43" s="1"/>
      <c r="L43" s="1"/>
      <c r="M43" s="1"/>
      <c r="N43" s="1"/>
      <c r="O43" s="1"/>
      <c r="P43" s="1"/>
      <c r="Q43" s="1"/>
      <c r="R43" s="1"/>
      <c r="S43" s="1"/>
      <c r="T43" s="1"/>
      <c r="U43" s="1"/>
      <c r="V43" s="1"/>
      <c r="W43" s="1"/>
      <c r="X43" s="1"/>
      <c r="Y43" s="1"/>
      <c r="Z43" s="1"/>
    </row>
    <row r="44" spans="1:26">
      <c r="A44" s="107" t="s">
        <v>210</v>
      </c>
      <c r="B44" s="108" t="s">
        <v>211</v>
      </c>
      <c r="C44" s="108" t="s">
        <v>212</v>
      </c>
      <c r="D44" s="108" t="s">
        <v>158</v>
      </c>
      <c r="E44" s="108" t="s">
        <v>94</v>
      </c>
      <c r="F44" s="108" t="s">
        <v>213</v>
      </c>
      <c r="G44" s="108" t="s">
        <v>214</v>
      </c>
      <c r="H44" s="109"/>
      <c r="I44" s="1"/>
      <c r="J44" s="1"/>
      <c r="K44" s="1"/>
      <c r="L44" s="1"/>
      <c r="M44" s="1"/>
      <c r="N44" s="1"/>
      <c r="O44" s="1"/>
      <c r="P44" s="1"/>
      <c r="Q44" s="1"/>
      <c r="R44" s="1"/>
      <c r="S44" s="1"/>
      <c r="T44" s="1"/>
      <c r="U44" s="1"/>
      <c r="V44" s="1"/>
      <c r="W44" s="1"/>
      <c r="X44" s="1"/>
      <c r="Y44" s="1"/>
      <c r="Z44" s="1"/>
    </row>
    <row r="45" spans="1:26">
      <c r="A45" s="103" t="s">
        <v>215</v>
      </c>
      <c r="B45" s="41" t="s">
        <v>216</v>
      </c>
      <c r="C45" s="41" t="s">
        <v>37</v>
      </c>
      <c r="D45" s="41" t="s">
        <v>158</v>
      </c>
      <c r="E45" s="41" t="s">
        <v>14</v>
      </c>
      <c r="F45" s="41" t="s">
        <v>27</v>
      </c>
      <c r="G45" s="41" t="s">
        <v>217</v>
      </c>
      <c r="H45" s="104"/>
      <c r="I45" s="1"/>
      <c r="J45" s="1"/>
      <c r="K45" s="1"/>
      <c r="L45" s="1"/>
      <c r="M45" s="1"/>
      <c r="N45" s="1"/>
      <c r="O45" s="1"/>
      <c r="P45" s="1"/>
      <c r="Q45" s="1"/>
      <c r="R45" s="1"/>
      <c r="S45" s="1"/>
      <c r="T45" s="1"/>
      <c r="U45" s="1"/>
      <c r="V45" s="1"/>
      <c r="W45" s="1"/>
      <c r="X45" s="1"/>
      <c r="Y45" s="1"/>
      <c r="Z45" s="1"/>
    </row>
    <row r="46" spans="1:26">
      <c r="A46" s="107" t="s">
        <v>218</v>
      </c>
      <c r="B46" s="108" t="s">
        <v>219</v>
      </c>
      <c r="C46" s="108" t="s">
        <v>220</v>
      </c>
      <c r="D46" s="108" t="s">
        <v>221</v>
      </c>
      <c r="E46" s="108" t="s">
        <v>88</v>
      </c>
      <c r="F46" s="108" t="s">
        <v>222</v>
      </c>
      <c r="G46" s="108" t="s">
        <v>223</v>
      </c>
      <c r="H46" s="109"/>
      <c r="I46" s="1"/>
      <c r="J46" s="1"/>
      <c r="K46" s="1"/>
      <c r="L46" s="1"/>
      <c r="M46" s="1"/>
      <c r="N46" s="1"/>
      <c r="O46" s="1"/>
      <c r="P46" s="1"/>
      <c r="Q46" s="1"/>
      <c r="R46" s="1"/>
      <c r="S46" s="1"/>
      <c r="T46" s="1"/>
      <c r="U46" s="1"/>
      <c r="V46" s="1"/>
      <c r="W46" s="1"/>
      <c r="X46" s="1"/>
      <c r="Y46" s="1"/>
      <c r="Z46" s="1"/>
    </row>
    <row r="47" spans="1:26">
      <c r="A47" s="103" t="s">
        <v>224</v>
      </c>
      <c r="B47" s="41" t="s">
        <v>225</v>
      </c>
      <c r="C47" s="41" t="s">
        <v>226</v>
      </c>
      <c r="D47" s="41" t="s">
        <v>221</v>
      </c>
      <c r="E47" s="41" t="s">
        <v>88</v>
      </c>
      <c r="F47" s="41" t="s">
        <v>61</v>
      </c>
      <c r="G47" s="41" t="s">
        <v>227</v>
      </c>
      <c r="H47" s="104"/>
      <c r="I47" s="1"/>
      <c r="J47" s="1"/>
      <c r="K47" s="1"/>
      <c r="L47" s="1"/>
      <c r="M47" s="1"/>
      <c r="N47" s="1"/>
      <c r="O47" s="1"/>
      <c r="P47" s="1"/>
      <c r="Q47" s="1"/>
      <c r="R47" s="1"/>
      <c r="S47" s="1"/>
      <c r="T47" s="1"/>
      <c r="U47" s="1"/>
      <c r="V47" s="1"/>
      <c r="W47" s="1"/>
      <c r="X47" s="1"/>
      <c r="Y47" s="1"/>
      <c r="Z47" s="1"/>
    </row>
    <row r="48" spans="1:26">
      <c r="A48" s="107" t="s">
        <v>228</v>
      </c>
      <c r="B48" s="108" t="s">
        <v>229</v>
      </c>
      <c r="C48" s="108" t="s">
        <v>230</v>
      </c>
      <c r="D48" s="108" t="s">
        <v>221</v>
      </c>
      <c r="E48" s="108" t="s">
        <v>88</v>
      </c>
      <c r="F48" s="108" t="s">
        <v>61</v>
      </c>
      <c r="G48" s="108" t="s">
        <v>231</v>
      </c>
      <c r="H48" s="109"/>
      <c r="I48" s="1"/>
      <c r="J48" s="1"/>
      <c r="K48" s="1"/>
      <c r="L48" s="1"/>
      <c r="M48" s="1"/>
      <c r="N48" s="1"/>
      <c r="O48" s="1"/>
      <c r="P48" s="1"/>
      <c r="Q48" s="1"/>
      <c r="R48" s="1"/>
      <c r="S48" s="1"/>
      <c r="T48" s="1"/>
      <c r="U48" s="1"/>
      <c r="V48" s="1"/>
      <c r="W48" s="1"/>
      <c r="X48" s="1"/>
      <c r="Y48" s="1"/>
      <c r="Z48" s="1"/>
    </row>
    <row r="49" spans="1:26">
      <c r="A49" s="103" t="s">
        <v>232</v>
      </c>
      <c r="B49" s="41" t="s">
        <v>233</v>
      </c>
      <c r="C49" s="41" t="s">
        <v>234</v>
      </c>
      <c r="D49" s="41" t="s">
        <v>221</v>
      </c>
      <c r="E49" s="41" t="s">
        <v>88</v>
      </c>
      <c r="F49" s="41" t="s">
        <v>61</v>
      </c>
      <c r="G49" s="41" t="s">
        <v>235</v>
      </c>
      <c r="H49" s="104"/>
      <c r="I49" s="1"/>
      <c r="J49" s="1"/>
      <c r="K49" s="1"/>
      <c r="L49" s="1"/>
      <c r="M49" s="1"/>
      <c r="N49" s="1"/>
      <c r="O49" s="1"/>
      <c r="P49" s="1"/>
      <c r="Q49" s="1"/>
      <c r="R49" s="1"/>
      <c r="S49" s="1"/>
      <c r="T49" s="1"/>
      <c r="U49" s="1"/>
      <c r="V49" s="1"/>
      <c r="W49" s="1"/>
      <c r="X49" s="1"/>
      <c r="Y49" s="1"/>
      <c r="Z49" s="1"/>
    </row>
    <row r="50" spans="1:26">
      <c r="A50" s="107" t="s">
        <v>236</v>
      </c>
      <c r="B50" s="108" t="s">
        <v>237</v>
      </c>
      <c r="C50" s="108" t="s">
        <v>238</v>
      </c>
      <c r="D50" s="108" t="s">
        <v>221</v>
      </c>
      <c r="E50" s="108" t="s">
        <v>88</v>
      </c>
      <c r="F50" s="108" t="s">
        <v>105</v>
      </c>
      <c r="G50" s="108" t="s">
        <v>239</v>
      </c>
      <c r="H50" s="109"/>
      <c r="I50" s="1"/>
      <c r="J50" s="1"/>
      <c r="K50" s="1"/>
      <c r="L50" s="1"/>
      <c r="M50" s="1"/>
      <c r="N50" s="1"/>
      <c r="O50" s="1"/>
      <c r="P50" s="1"/>
      <c r="Q50" s="1"/>
      <c r="R50" s="1"/>
      <c r="S50" s="1"/>
      <c r="T50" s="1"/>
      <c r="U50" s="1"/>
      <c r="V50" s="1"/>
      <c r="W50" s="1"/>
      <c r="X50" s="1"/>
      <c r="Y50" s="1"/>
      <c r="Z50" s="1"/>
    </row>
    <row r="51" spans="1:26">
      <c r="A51" s="103" t="s">
        <v>240</v>
      </c>
      <c r="B51" s="41" t="s">
        <v>241</v>
      </c>
      <c r="C51" s="41" t="s">
        <v>242</v>
      </c>
      <c r="D51" s="41" t="s">
        <v>221</v>
      </c>
      <c r="E51" s="41" t="s">
        <v>88</v>
      </c>
      <c r="F51" s="41" t="s">
        <v>243</v>
      </c>
      <c r="G51" s="41" t="s">
        <v>244</v>
      </c>
      <c r="H51" s="104"/>
      <c r="I51" s="1"/>
      <c r="J51" s="1"/>
      <c r="K51" s="1"/>
      <c r="L51" s="1"/>
      <c r="M51" s="1"/>
      <c r="N51" s="1"/>
      <c r="O51" s="1"/>
      <c r="P51" s="1"/>
      <c r="Q51" s="1"/>
      <c r="R51" s="1"/>
      <c r="S51" s="1"/>
      <c r="T51" s="1"/>
      <c r="U51" s="1"/>
      <c r="V51" s="1"/>
      <c r="W51" s="1"/>
      <c r="X51" s="1"/>
      <c r="Y51" s="1"/>
      <c r="Z51" s="1"/>
    </row>
    <row r="52" spans="1:26">
      <c r="A52" s="107" t="s">
        <v>245</v>
      </c>
      <c r="B52" s="108" t="s">
        <v>246</v>
      </c>
      <c r="C52" s="108" t="s">
        <v>247</v>
      </c>
      <c r="D52" s="108" t="s">
        <v>221</v>
      </c>
      <c r="E52" s="108" t="s">
        <v>88</v>
      </c>
      <c r="F52" s="108" t="s">
        <v>105</v>
      </c>
      <c r="G52" s="108" t="s">
        <v>248</v>
      </c>
      <c r="H52" s="109"/>
      <c r="I52" s="1"/>
      <c r="J52" s="1"/>
      <c r="K52" s="1"/>
      <c r="L52" s="1"/>
      <c r="M52" s="1"/>
      <c r="N52" s="1"/>
      <c r="O52" s="1"/>
      <c r="P52" s="1"/>
      <c r="Q52" s="1"/>
      <c r="R52" s="1"/>
      <c r="S52" s="1"/>
      <c r="T52" s="1"/>
      <c r="U52" s="1"/>
      <c r="V52" s="1"/>
      <c r="W52" s="1"/>
      <c r="X52" s="1"/>
      <c r="Y52" s="1"/>
      <c r="Z52" s="1"/>
    </row>
    <row r="53" spans="1:26">
      <c r="A53" s="103" t="s">
        <v>249</v>
      </c>
      <c r="B53" s="41" t="s">
        <v>250</v>
      </c>
      <c r="C53" s="41" t="s">
        <v>251</v>
      </c>
      <c r="D53" s="41" t="s">
        <v>221</v>
      </c>
      <c r="E53" s="41" t="s">
        <v>88</v>
      </c>
      <c r="F53" s="41" t="s">
        <v>117</v>
      </c>
      <c r="G53" s="41" t="s">
        <v>252</v>
      </c>
      <c r="H53" s="104"/>
      <c r="I53" s="1"/>
      <c r="J53" s="1"/>
      <c r="K53" s="1"/>
      <c r="L53" s="1"/>
      <c r="M53" s="1"/>
      <c r="N53" s="1"/>
      <c r="O53" s="1"/>
      <c r="P53" s="1"/>
      <c r="Q53" s="1"/>
      <c r="R53" s="1"/>
      <c r="S53" s="1"/>
      <c r="T53" s="1"/>
      <c r="U53" s="1"/>
      <c r="V53" s="1"/>
      <c r="W53" s="1"/>
      <c r="X53" s="1"/>
      <c r="Y53" s="1"/>
      <c r="Z53" s="1"/>
    </row>
    <row r="54" spans="1:26">
      <c r="A54" s="107" t="s">
        <v>253</v>
      </c>
      <c r="B54" s="108" t="s">
        <v>254</v>
      </c>
      <c r="C54" s="108" t="s">
        <v>226</v>
      </c>
      <c r="D54" s="108" t="s">
        <v>221</v>
      </c>
      <c r="E54" s="108" t="s">
        <v>88</v>
      </c>
      <c r="F54" s="108" t="s">
        <v>199</v>
      </c>
      <c r="G54" s="108" t="s">
        <v>255</v>
      </c>
      <c r="H54" s="109"/>
      <c r="I54" s="1"/>
      <c r="J54" s="1"/>
      <c r="K54" s="1"/>
      <c r="L54" s="1"/>
      <c r="M54" s="1"/>
      <c r="N54" s="1"/>
      <c r="O54" s="1"/>
      <c r="P54" s="1"/>
      <c r="Q54" s="1"/>
      <c r="R54" s="1"/>
      <c r="S54" s="1"/>
      <c r="T54" s="1"/>
      <c r="U54" s="1"/>
      <c r="V54" s="1"/>
      <c r="W54" s="1"/>
      <c r="X54" s="1"/>
      <c r="Y54" s="1"/>
      <c r="Z54" s="1"/>
    </row>
    <row r="55" spans="1:26">
      <c r="A55" s="103" t="s">
        <v>256</v>
      </c>
      <c r="B55" s="41" t="s">
        <v>257</v>
      </c>
      <c r="C55" s="41" t="s">
        <v>258</v>
      </c>
      <c r="D55" s="41" t="s">
        <v>221</v>
      </c>
      <c r="E55" s="41" t="s">
        <v>88</v>
      </c>
      <c r="F55" s="41" t="s">
        <v>259</v>
      </c>
      <c r="G55" s="41" t="s">
        <v>260</v>
      </c>
      <c r="H55" s="104"/>
      <c r="I55" s="1"/>
      <c r="J55" s="1"/>
      <c r="K55" s="1"/>
      <c r="L55" s="1"/>
      <c r="M55" s="1"/>
      <c r="N55" s="1"/>
      <c r="O55" s="1"/>
      <c r="P55" s="1"/>
      <c r="Q55" s="1"/>
      <c r="R55" s="1"/>
      <c r="S55" s="1"/>
      <c r="T55" s="1"/>
      <c r="U55" s="1"/>
      <c r="V55" s="1"/>
      <c r="W55" s="1"/>
      <c r="X55" s="1"/>
      <c r="Y55" s="1"/>
      <c r="Z55" s="1"/>
    </row>
    <row r="56" spans="1:26">
      <c r="A56" s="107" t="s">
        <v>261</v>
      </c>
      <c r="B56" s="108" t="s">
        <v>262</v>
      </c>
      <c r="C56" s="108" t="s">
        <v>263</v>
      </c>
      <c r="D56" s="108" t="s">
        <v>221</v>
      </c>
      <c r="E56" s="108" t="s">
        <v>88</v>
      </c>
      <c r="F56" s="108" t="s">
        <v>105</v>
      </c>
      <c r="G56" s="108" t="s">
        <v>264</v>
      </c>
      <c r="H56" s="109"/>
      <c r="I56" s="1"/>
      <c r="J56" s="1"/>
      <c r="K56" s="1"/>
      <c r="L56" s="1"/>
      <c r="M56" s="1"/>
      <c r="N56" s="1"/>
      <c r="O56" s="1"/>
      <c r="P56" s="1"/>
      <c r="Q56" s="1"/>
      <c r="R56" s="1"/>
      <c r="S56" s="1"/>
      <c r="T56" s="1"/>
      <c r="U56" s="1"/>
      <c r="V56" s="1"/>
      <c r="W56" s="1"/>
      <c r="X56" s="1"/>
      <c r="Y56" s="1"/>
      <c r="Z56" s="1"/>
    </row>
    <row r="57" spans="1:26">
      <c r="A57" s="103" t="s">
        <v>265</v>
      </c>
      <c r="B57" s="41" t="s">
        <v>266</v>
      </c>
      <c r="C57" s="41" t="s">
        <v>267</v>
      </c>
      <c r="D57" s="41" t="s">
        <v>221</v>
      </c>
      <c r="E57" s="41" t="s">
        <v>88</v>
      </c>
      <c r="F57" s="41" t="s">
        <v>268</v>
      </c>
      <c r="G57" s="41" t="s">
        <v>269</v>
      </c>
      <c r="H57" s="104"/>
      <c r="I57" s="1"/>
      <c r="J57" s="1"/>
      <c r="K57" s="1"/>
      <c r="L57" s="1"/>
      <c r="M57" s="1"/>
      <c r="N57" s="1"/>
      <c r="O57" s="1"/>
      <c r="P57" s="1"/>
      <c r="Q57" s="1"/>
      <c r="R57" s="1"/>
      <c r="S57" s="1"/>
      <c r="T57" s="1"/>
      <c r="U57" s="1"/>
      <c r="V57" s="1"/>
      <c r="W57" s="1"/>
      <c r="X57" s="1"/>
      <c r="Y57" s="1"/>
      <c r="Z57" s="1"/>
    </row>
    <row r="58" spans="1:26">
      <c r="A58" s="107" t="s">
        <v>270</v>
      </c>
      <c r="B58" s="108" t="s">
        <v>271</v>
      </c>
      <c r="C58" s="108" t="s">
        <v>272</v>
      </c>
      <c r="D58" s="108" t="s">
        <v>221</v>
      </c>
      <c r="E58" s="108" t="s">
        <v>88</v>
      </c>
      <c r="F58" s="108" t="s">
        <v>273</v>
      </c>
      <c r="G58" s="108" t="s">
        <v>274</v>
      </c>
      <c r="H58" s="109"/>
      <c r="I58" s="1"/>
      <c r="J58" s="1"/>
      <c r="K58" s="1"/>
      <c r="L58" s="1"/>
      <c r="M58" s="1"/>
      <c r="N58" s="1"/>
      <c r="O58" s="1"/>
      <c r="P58" s="1"/>
      <c r="Q58" s="1"/>
      <c r="R58" s="1"/>
      <c r="S58" s="1"/>
      <c r="T58" s="1"/>
      <c r="U58" s="1"/>
      <c r="V58" s="1"/>
      <c r="W58" s="1"/>
      <c r="X58" s="1"/>
      <c r="Y58" s="1"/>
      <c r="Z58" s="1"/>
    </row>
    <row r="59" spans="1:26">
      <c r="A59" s="103" t="s">
        <v>275</v>
      </c>
      <c r="B59" s="41" t="s">
        <v>276</v>
      </c>
      <c r="C59" s="41" t="s">
        <v>277</v>
      </c>
      <c r="D59" s="41" t="s">
        <v>221</v>
      </c>
      <c r="E59" s="41" t="s">
        <v>88</v>
      </c>
      <c r="F59" s="41" t="s">
        <v>199</v>
      </c>
      <c r="G59" s="41" t="s">
        <v>200</v>
      </c>
      <c r="H59" s="104"/>
      <c r="I59" s="1"/>
      <c r="J59" s="1"/>
      <c r="K59" s="1"/>
      <c r="L59" s="1"/>
      <c r="M59" s="1"/>
      <c r="N59" s="1"/>
      <c r="O59" s="1"/>
      <c r="P59" s="1"/>
      <c r="Q59" s="1"/>
      <c r="R59" s="1"/>
      <c r="S59" s="1"/>
      <c r="T59" s="1"/>
      <c r="U59" s="1"/>
      <c r="V59" s="1"/>
      <c r="W59" s="1"/>
      <c r="X59" s="1"/>
      <c r="Y59" s="1"/>
      <c r="Z59" s="1"/>
    </row>
    <row r="60" spans="1:26">
      <c r="A60" s="107" t="s">
        <v>278</v>
      </c>
      <c r="B60" s="108" t="s">
        <v>279</v>
      </c>
      <c r="C60" s="108" t="s">
        <v>280</v>
      </c>
      <c r="D60" s="108" t="s">
        <v>221</v>
      </c>
      <c r="E60" s="108" t="s">
        <v>88</v>
      </c>
      <c r="F60" s="108" t="s">
        <v>61</v>
      </c>
      <c r="G60" s="108" t="s">
        <v>281</v>
      </c>
      <c r="H60" s="109"/>
      <c r="I60" s="1"/>
      <c r="J60" s="1"/>
      <c r="K60" s="1"/>
      <c r="L60" s="1"/>
      <c r="M60" s="1"/>
      <c r="N60" s="1"/>
      <c r="O60" s="1"/>
      <c r="P60" s="1"/>
      <c r="Q60" s="1"/>
      <c r="R60" s="1"/>
      <c r="S60" s="1"/>
      <c r="T60" s="1"/>
      <c r="U60" s="1"/>
      <c r="V60" s="1"/>
      <c r="W60" s="1"/>
      <c r="X60" s="1"/>
      <c r="Y60" s="1"/>
      <c r="Z60" s="1"/>
    </row>
    <row r="61" spans="1:26">
      <c r="A61" s="103" t="s">
        <v>282</v>
      </c>
      <c r="B61" s="41" t="s">
        <v>283</v>
      </c>
      <c r="C61" s="41" t="s">
        <v>284</v>
      </c>
      <c r="D61" s="41" t="s">
        <v>221</v>
      </c>
      <c r="E61" s="41" t="s">
        <v>94</v>
      </c>
      <c r="F61" s="41" t="s">
        <v>213</v>
      </c>
      <c r="G61" s="41" t="s">
        <v>214</v>
      </c>
      <c r="H61" s="104"/>
      <c r="I61" s="1"/>
      <c r="J61" s="1"/>
      <c r="K61" s="1"/>
      <c r="L61" s="1"/>
      <c r="M61" s="1"/>
      <c r="N61" s="1"/>
      <c r="O61" s="1"/>
      <c r="P61" s="1"/>
      <c r="Q61" s="1"/>
      <c r="R61" s="1"/>
      <c r="S61" s="1"/>
      <c r="T61" s="1"/>
      <c r="U61" s="1"/>
      <c r="V61" s="1"/>
      <c r="W61" s="1"/>
      <c r="X61" s="1"/>
      <c r="Y61" s="1"/>
      <c r="Z61" s="1"/>
    </row>
    <row r="62" spans="1:26">
      <c r="A62" s="113" t="s">
        <v>285</v>
      </c>
      <c r="B62" s="114" t="s">
        <v>286</v>
      </c>
      <c r="C62" s="114" t="s">
        <v>37</v>
      </c>
      <c r="D62" s="114" t="s">
        <v>221</v>
      </c>
      <c r="E62" s="114" t="s">
        <v>14</v>
      </c>
      <c r="F62" s="114" t="s">
        <v>27</v>
      </c>
      <c r="G62" s="114" t="s">
        <v>287</v>
      </c>
      <c r="H62" s="115"/>
      <c r="I62" s="1"/>
      <c r="J62" s="1"/>
      <c r="K62" s="1"/>
      <c r="L62" s="1"/>
      <c r="M62" s="1"/>
      <c r="N62" s="1"/>
      <c r="O62" s="1"/>
      <c r="P62" s="1"/>
      <c r="Q62" s="1"/>
      <c r="R62" s="1"/>
      <c r="S62" s="1"/>
      <c r="T62" s="1"/>
      <c r="U62" s="1"/>
      <c r="V62" s="1"/>
      <c r="W62" s="1"/>
      <c r="X62" s="1"/>
      <c r="Y62" s="1"/>
      <c r="Z62" s="1"/>
    </row>
    <row r="63" spans="1:26">
      <c r="A63" s="145" t="s">
        <v>288</v>
      </c>
      <c r="B63" s="146" t="s">
        <v>289</v>
      </c>
      <c r="C63" s="146" t="s">
        <v>19</v>
      </c>
      <c r="D63" s="146" t="s">
        <v>290</v>
      </c>
      <c r="E63" s="146" t="s">
        <v>14</v>
      </c>
      <c r="F63" s="146" t="s">
        <v>15</v>
      </c>
      <c r="G63" s="146" t="s">
        <v>291</v>
      </c>
      <c r="H63" s="147"/>
      <c r="I63" s="1"/>
      <c r="J63" s="1"/>
      <c r="K63" s="1"/>
      <c r="L63" s="1"/>
      <c r="M63" s="1"/>
      <c r="N63" s="1"/>
      <c r="O63" s="1"/>
      <c r="P63" s="1"/>
      <c r="Q63" s="1"/>
      <c r="R63" s="1"/>
      <c r="S63" s="1"/>
      <c r="T63" s="1"/>
      <c r="U63" s="1"/>
      <c r="V63" s="1"/>
      <c r="W63" s="1"/>
      <c r="X63" s="1"/>
      <c r="Y63" s="1"/>
      <c r="Z63" s="1"/>
    </row>
    <row r="64" spans="1:26" ht="24">
      <c r="A64" s="154" t="s">
        <v>292</v>
      </c>
      <c r="B64" s="155" t="s">
        <v>293</v>
      </c>
      <c r="C64" s="155" t="s">
        <v>294</v>
      </c>
      <c r="D64" s="155" t="s">
        <v>295</v>
      </c>
      <c r="E64" s="155" t="s">
        <v>88</v>
      </c>
      <c r="F64" s="155" t="s">
        <v>296</v>
      </c>
      <c r="G64" s="155" t="s">
        <v>297</v>
      </c>
      <c r="H64" s="156"/>
      <c r="I64" s="1"/>
      <c r="J64" s="1"/>
      <c r="K64" s="1"/>
      <c r="L64" s="1"/>
      <c r="M64" s="1"/>
      <c r="N64" s="1"/>
      <c r="O64" s="1"/>
      <c r="P64" s="1"/>
      <c r="Q64" s="1"/>
      <c r="R64" s="1"/>
      <c r="S64" s="1"/>
      <c r="T64" s="1"/>
      <c r="U64" s="1"/>
      <c r="V64" s="1"/>
      <c r="W64" s="1"/>
      <c r="X64" s="1"/>
      <c r="Y64" s="1"/>
      <c r="Z64" s="1"/>
    </row>
    <row r="65" spans="1:26">
      <c r="A65" s="148" t="s">
        <v>298</v>
      </c>
      <c r="B65" s="41" t="s">
        <v>299</v>
      </c>
      <c r="C65" s="41" t="s">
        <v>300</v>
      </c>
      <c r="D65" s="41" t="s">
        <v>295</v>
      </c>
      <c r="E65" s="41" t="s">
        <v>88</v>
      </c>
      <c r="F65" s="41" t="s">
        <v>61</v>
      </c>
      <c r="G65" s="41" t="s">
        <v>301</v>
      </c>
      <c r="H65" s="149"/>
      <c r="I65" s="1"/>
      <c r="J65" s="1"/>
      <c r="K65" s="1"/>
      <c r="L65" s="1"/>
      <c r="M65" s="1"/>
      <c r="N65" s="1"/>
      <c r="O65" s="1"/>
      <c r="P65" s="1"/>
      <c r="Q65" s="1"/>
      <c r="R65" s="1"/>
      <c r="S65" s="1"/>
      <c r="T65" s="1"/>
      <c r="U65" s="1"/>
      <c r="V65" s="1"/>
      <c r="W65" s="1"/>
      <c r="X65" s="1"/>
      <c r="Y65" s="1"/>
      <c r="Z65" s="1"/>
    </row>
    <row r="66" spans="1:26">
      <c r="A66" s="154" t="s">
        <v>302</v>
      </c>
      <c r="B66" s="155" t="s">
        <v>303</v>
      </c>
      <c r="C66" s="155" t="s">
        <v>304</v>
      </c>
      <c r="D66" s="155" t="s">
        <v>295</v>
      </c>
      <c r="E66" s="155" t="s">
        <v>88</v>
      </c>
      <c r="F66" s="155" t="s">
        <v>61</v>
      </c>
      <c r="G66" s="155" t="s">
        <v>305</v>
      </c>
      <c r="H66" s="156"/>
      <c r="I66" s="1"/>
      <c r="J66" s="1"/>
      <c r="K66" s="1"/>
      <c r="L66" s="1"/>
      <c r="M66" s="1"/>
      <c r="N66" s="1"/>
      <c r="O66" s="1"/>
      <c r="P66" s="1"/>
      <c r="Q66" s="1"/>
      <c r="R66" s="1"/>
      <c r="S66" s="1"/>
      <c r="T66" s="1"/>
      <c r="U66" s="1"/>
      <c r="V66" s="1"/>
      <c r="W66" s="1"/>
      <c r="X66" s="1"/>
      <c r="Y66" s="1"/>
      <c r="Z66" s="1"/>
    </row>
    <row r="67" spans="1:26">
      <c r="A67" s="148" t="s">
        <v>306</v>
      </c>
      <c r="B67" s="41" t="s">
        <v>307</v>
      </c>
      <c r="C67" s="41" t="s">
        <v>308</v>
      </c>
      <c r="D67" s="41" t="s">
        <v>295</v>
      </c>
      <c r="E67" s="41" t="s">
        <v>88</v>
      </c>
      <c r="F67" s="41" t="s">
        <v>61</v>
      </c>
      <c r="G67" s="41" t="s">
        <v>309</v>
      </c>
      <c r="H67" s="149"/>
      <c r="I67" s="1"/>
      <c r="J67" s="1"/>
      <c r="K67" s="1"/>
      <c r="L67" s="1"/>
      <c r="M67" s="1"/>
      <c r="N67" s="1"/>
      <c r="O67" s="1"/>
      <c r="P67" s="1"/>
      <c r="Q67" s="1"/>
      <c r="R67" s="1"/>
      <c r="S67" s="1"/>
      <c r="T67" s="1"/>
      <c r="U67" s="1"/>
      <c r="V67" s="1"/>
      <c r="W67" s="1"/>
      <c r="X67" s="1"/>
      <c r="Y67" s="1"/>
      <c r="Z67" s="1"/>
    </row>
    <row r="68" spans="1:26">
      <c r="A68" s="154" t="s">
        <v>310</v>
      </c>
      <c r="B68" s="155" t="s">
        <v>311</v>
      </c>
      <c r="C68" s="155" t="s">
        <v>312</v>
      </c>
      <c r="D68" s="155" t="s">
        <v>295</v>
      </c>
      <c r="E68" s="155" t="s">
        <v>88</v>
      </c>
      <c r="F68" s="155" t="s">
        <v>61</v>
      </c>
      <c r="G68" s="155" t="s">
        <v>313</v>
      </c>
      <c r="H68" s="156"/>
      <c r="I68" s="1"/>
      <c r="J68" s="1"/>
      <c r="K68" s="1"/>
      <c r="L68" s="1"/>
      <c r="M68" s="1"/>
      <c r="N68" s="1"/>
      <c r="O68" s="1"/>
      <c r="P68" s="1"/>
      <c r="Q68" s="1"/>
      <c r="R68" s="1"/>
      <c r="S68" s="1"/>
      <c r="T68" s="1"/>
      <c r="U68" s="1"/>
      <c r="V68" s="1"/>
      <c r="W68" s="1"/>
      <c r="X68" s="1"/>
      <c r="Y68" s="1"/>
      <c r="Z68" s="1"/>
    </row>
    <row r="69" spans="1:26">
      <c r="A69" s="148" t="s">
        <v>314</v>
      </c>
      <c r="B69" s="41" t="s">
        <v>315</v>
      </c>
      <c r="C69" s="41" t="s">
        <v>316</v>
      </c>
      <c r="D69" s="41" t="s">
        <v>295</v>
      </c>
      <c r="E69" s="41" t="s">
        <v>88</v>
      </c>
      <c r="F69" s="41" t="s">
        <v>61</v>
      </c>
      <c r="G69" s="41" t="s">
        <v>317</v>
      </c>
      <c r="H69" s="149"/>
      <c r="I69" s="1"/>
      <c r="J69" s="1"/>
      <c r="K69" s="1"/>
      <c r="L69" s="1"/>
      <c r="M69" s="1"/>
      <c r="N69" s="1"/>
      <c r="O69" s="1"/>
      <c r="P69" s="1"/>
      <c r="Q69" s="1"/>
      <c r="R69" s="1"/>
      <c r="S69" s="1"/>
      <c r="T69" s="1"/>
      <c r="U69" s="1"/>
      <c r="V69" s="1"/>
      <c r="W69" s="1"/>
      <c r="X69" s="1"/>
      <c r="Y69" s="1"/>
      <c r="Z69" s="1"/>
    </row>
    <row r="70" spans="1:26">
      <c r="A70" s="154" t="s">
        <v>318</v>
      </c>
      <c r="B70" s="155" t="s">
        <v>319</v>
      </c>
      <c r="C70" s="155" t="s">
        <v>320</v>
      </c>
      <c r="D70" s="155" t="s">
        <v>295</v>
      </c>
      <c r="E70" s="155" t="s">
        <v>88</v>
      </c>
      <c r="F70" s="155" t="s">
        <v>321</v>
      </c>
      <c r="G70" s="155" t="s">
        <v>322</v>
      </c>
      <c r="H70" s="156"/>
      <c r="I70" s="1"/>
      <c r="J70" s="1"/>
      <c r="K70" s="1"/>
      <c r="L70" s="1"/>
      <c r="M70" s="1"/>
      <c r="N70" s="1"/>
      <c r="O70" s="1"/>
      <c r="P70" s="1"/>
      <c r="Q70" s="1"/>
      <c r="R70" s="1"/>
      <c r="S70" s="1"/>
      <c r="T70" s="1"/>
      <c r="U70" s="1"/>
      <c r="V70" s="1"/>
      <c r="W70" s="1"/>
      <c r="X70" s="1"/>
      <c r="Y70" s="1"/>
      <c r="Z70" s="1"/>
    </row>
    <row r="71" spans="1:26">
      <c r="A71" s="148" t="s">
        <v>323</v>
      </c>
      <c r="B71" s="41" t="s">
        <v>324</v>
      </c>
      <c r="C71" s="41" t="s">
        <v>198</v>
      </c>
      <c r="D71" s="41" t="s">
        <v>295</v>
      </c>
      <c r="E71" s="41" t="s">
        <v>88</v>
      </c>
      <c r="F71" s="41" t="s">
        <v>199</v>
      </c>
      <c r="G71" s="41" t="s">
        <v>200</v>
      </c>
      <c r="H71" s="149"/>
      <c r="I71" s="1"/>
      <c r="J71" s="1"/>
      <c r="K71" s="1"/>
      <c r="L71" s="1"/>
      <c r="M71" s="1"/>
      <c r="N71" s="1"/>
      <c r="O71" s="1"/>
      <c r="P71" s="1"/>
      <c r="Q71" s="1"/>
      <c r="R71" s="1"/>
      <c r="S71" s="1"/>
      <c r="T71" s="1"/>
      <c r="U71" s="1"/>
      <c r="V71" s="1"/>
      <c r="W71" s="1"/>
      <c r="X71" s="1"/>
      <c r="Y71" s="1"/>
      <c r="Z71" s="1"/>
    </row>
    <row r="72" spans="1:26">
      <c r="A72" s="154" t="s">
        <v>325</v>
      </c>
      <c r="B72" s="155" t="s">
        <v>326</v>
      </c>
      <c r="C72" s="155" t="s">
        <v>327</v>
      </c>
      <c r="D72" s="155" t="s">
        <v>295</v>
      </c>
      <c r="E72" s="155" t="s">
        <v>88</v>
      </c>
      <c r="F72" s="155" t="s">
        <v>147</v>
      </c>
      <c r="G72" s="155" t="s">
        <v>204</v>
      </c>
      <c r="H72" s="156"/>
      <c r="I72" s="1"/>
      <c r="J72" s="1"/>
      <c r="K72" s="1"/>
      <c r="L72" s="1"/>
      <c r="M72" s="1"/>
      <c r="N72" s="1"/>
      <c r="O72" s="1"/>
      <c r="P72" s="1"/>
      <c r="Q72" s="1"/>
      <c r="R72" s="1"/>
      <c r="S72" s="1"/>
      <c r="T72" s="1"/>
      <c r="U72" s="1"/>
      <c r="V72" s="1"/>
      <c r="W72" s="1"/>
      <c r="X72" s="1"/>
      <c r="Y72" s="1"/>
      <c r="Z72" s="1"/>
    </row>
    <row r="73" spans="1:26">
      <c r="A73" s="148" t="s">
        <v>328</v>
      </c>
      <c r="B73" s="41" t="s">
        <v>329</v>
      </c>
      <c r="C73" s="41" t="s">
        <v>84</v>
      </c>
      <c r="D73" s="41" t="s">
        <v>295</v>
      </c>
      <c r="E73" s="41" t="s">
        <v>88</v>
      </c>
      <c r="F73" s="41" t="s">
        <v>208</v>
      </c>
      <c r="G73" s="41" t="s">
        <v>330</v>
      </c>
      <c r="H73" s="149"/>
      <c r="I73" s="1"/>
      <c r="J73" s="1"/>
      <c r="K73" s="1"/>
      <c r="L73" s="1"/>
      <c r="M73" s="1"/>
      <c r="N73" s="1"/>
      <c r="O73" s="1"/>
      <c r="P73" s="1"/>
      <c r="Q73" s="1"/>
      <c r="R73" s="1"/>
      <c r="S73" s="1"/>
      <c r="T73" s="1"/>
      <c r="U73" s="1"/>
      <c r="V73" s="1"/>
      <c r="W73" s="1"/>
      <c r="X73" s="1"/>
      <c r="Y73" s="1"/>
      <c r="Z73" s="1"/>
    </row>
    <row r="74" spans="1:26">
      <c r="A74" s="154" t="s">
        <v>331</v>
      </c>
      <c r="B74" s="155" t="s">
        <v>332</v>
      </c>
      <c r="C74" s="155" t="s">
        <v>333</v>
      </c>
      <c r="D74" s="155" t="s">
        <v>295</v>
      </c>
      <c r="E74" s="155" t="s">
        <v>94</v>
      </c>
      <c r="F74" s="155" t="s">
        <v>213</v>
      </c>
      <c r="G74" s="155" t="s">
        <v>214</v>
      </c>
      <c r="H74" s="156"/>
      <c r="I74" s="1"/>
      <c r="J74" s="1"/>
      <c r="K74" s="1"/>
      <c r="L74" s="1"/>
      <c r="M74" s="1"/>
      <c r="N74" s="1"/>
      <c r="O74" s="1"/>
      <c r="P74" s="1"/>
      <c r="Q74" s="1"/>
      <c r="R74" s="1"/>
      <c r="S74" s="1"/>
      <c r="T74" s="1"/>
      <c r="U74" s="1"/>
      <c r="V74" s="1"/>
      <c r="W74" s="1"/>
      <c r="X74" s="1"/>
      <c r="Y74" s="1"/>
      <c r="Z74" s="1"/>
    </row>
    <row r="75" spans="1:26">
      <c r="A75" s="148" t="s">
        <v>334</v>
      </c>
      <c r="B75" s="41" t="s">
        <v>335</v>
      </c>
      <c r="C75" s="41" t="s">
        <v>37</v>
      </c>
      <c r="D75" s="41" t="s">
        <v>295</v>
      </c>
      <c r="E75" s="41" t="s">
        <v>14</v>
      </c>
      <c r="F75" s="41" t="s">
        <v>27</v>
      </c>
      <c r="G75" s="41" t="s">
        <v>336</v>
      </c>
      <c r="H75" s="149"/>
      <c r="I75" s="1"/>
      <c r="J75" s="1"/>
      <c r="K75" s="1"/>
      <c r="L75" s="1"/>
      <c r="M75" s="1"/>
      <c r="N75" s="1"/>
      <c r="O75" s="1"/>
      <c r="P75" s="1"/>
      <c r="Q75" s="1"/>
      <c r="R75" s="1"/>
      <c r="S75" s="1"/>
      <c r="T75" s="1"/>
      <c r="U75" s="1"/>
      <c r="V75" s="1"/>
      <c r="W75" s="1"/>
      <c r="X75" s="1"/>
      <c r="Y75" s="1"/>
      <c r="Z75" s="1"/>
    </row>
    <row r="76" spans="1:26">
      <c r="A76" s="154" t="s">
        <v>337</v>
      </c>
      <c r="B76" s="155" t="s">
        <v>338</v>
      </c>
      <c r="C76" s="155" t="s">
        <v>339</v>
      </c>
      <c r="D76" s="155" t="s">
        <v>340</v>
      </c>
      <c r="E76" s="155" t="s">
        <v>88</v>
      </c>
      <c r="F76" s="155" t="s">
        <v>341</v>
      </c>
      <c r="G76" s="155" t="s">
        <v>342</v>
      </c>
      <c r="H76" s="156"/>
      <c r="I76" s="1"/>
      <c r="J76" s="1"/>
      <c r="K76" s="1"/>
      <c r="L76" s="1"/>
      <c r="M76" s="1"/>
      <c r="N76" s="1"/>
      <c r="O76" s="1"/>
      <c r="P76" s="1"/>
      <c r="Q76" s="1"/>
      <c r="R76" s="1"/>
      <c r="S76" s="1"/>
      <c r="T76" s="1"/>
      <c r="U76" s="1"/>
      <c r="V76" s="1"/>
      <c r="W76" s="1"/>
      <c r="X76" s="1"/>
      <c r="Y76" s="1"/>
      <c r="Z76" s="1"/>
    </row>
    <row r="77" spans="1:26">
      <c r="A77" s="148" t="s">
        <v>343</v>
      </c>
      <c r="B77" s="41" t="s">
        <v>344</v>
      </c>
      <c r="C77" s="41" t="s">
        <v>345</v>
      </c>
      <c r="D77" s="41" t="s">
        <v>340</v>
      </c>
      <c r="E77" s="41" t="s">
        <v>88</v>
      </c>
      <c r="F77" s="41" t="s">
        <v>61</v>
      </c>
      <c r="G77" s="41" t="s">
        <v>346</v>
      </c>
      <c r="H77" s="149"/>
      <c r="I77" s="1"/>
      <c r="J77" s="1"/>
      <c r="K77" s="1"/>
      <c r="L77" s="1"/>
      <c r="M77" s="1"/>
      <c r="N77" s="1"/>
      <c r="O77" s="1"/>
      <c r="P77" s="1"/>
      <c r="Q77" s="1"/>
      <c r="R77" s="1"/>
      <c r="S77" s="1"/>
      <c r="T77" s="1"/>
      <c r="U77" s="1"/>
      <c r="V77" s="1"/>
      <c r="W77" s="1"/>
      <c r="X77" s="1"/>
      <c r="Y77" s="1"/>
      <c r="Z77" s="1"/>
    </row>
    <row r="78" spans="1:26">
      <c r="A78" s="154" t="s">
        <v>347</v>
      </c>
      <c r="B78" s="155" t="s">
        <v>348</v>
      </c>
      <c r="C78" s="155" t="s">
        <v>349</v>
      </c>
      <c r="D78" s="155" t="s">
        <v>340</v>
      </c>
      <c r="E78" s="155" t="s">
        <v>88</v>
      </c>
      <c r="F78" s="155" t="s">
        <v>61</v>
      </c>
      <c r="G78" s="155" t="s">
        <v>350</v>
      </c>
      <c r="H78" s="156"/>
      <c r="I78" s="1"/>
      <c r="J78" s="1"/>
      <c r="K78" s="1"/>
      <c r="L78" s="1"/>
      <c r="M78" s="1"/>
      <c r="N78" s="1"/>
      <c r="O78" s="1"/>
      <c r="P78" s="1"/>
      <c r="Q78" s="1"/>
      <c r="R78" s="1"/>
      <c r="S78" s="1"/>
      <c r="T78" s="1"/>
      <c r="U78" s="1"/>
      <c r="V78" s="1"/>
      <c r="W78" s="1"/>
      <c r="X78" s="1"/>
      <c r="Y78" s="1"/>
      <c r="Z78" s="1"/>
    </row>
    <row r="79" spans="1:26">
      <c r="A79" s="148" t="s">
        <v>351</v>
      </c>
      <c r="B79" s="41" t="s">
        <v>352</v>
      </c>
      <c r="C79" s="41" t="s">
        <v>353</v>
      </c>
      <c r="D79" s="41" t="s">
        <v>340</v>
      </c>
      <c r="E79" s="41" t="s">
        <v>88</v>
      </c>
      <c r="F79" s="41" t="s">
        <v>61</v>
      </c>
      <c r="G79" s="41" t="s">
        <v>354</v>
      </c>
      <c r="H79" s="149"/>
      <c r="I79" s="1"/>
      <c r="J79" s="1"/>
      <c r="K79" s="1"/>
      <c r="L79" s="1"/>
      <c r="M79" s="1"/>
      <c r="N79" s="1"/>
      <c r="O79" s="1"/>
      <c r="P79" s="1"/>
      <c r="Q79" s="1"/>
      <c r="R79" s="1"/>
      <c r="S79" s="1"/>
      <c r="T79" s="1"/>
      <c r="U79" s="1"/>
      <c r="V79" s="1"/>
      <c r="W79" s="1"/>
      <c r="X79" s="1"/>
      <c r="Y79" s="1"/>
      <c r="Z79" s="1"/>
    </row>
    <row r="80" spans="1:26">
      <c r="A80" s="154" t="s">
        <v>355</v>
      </c>
      <c r="B80" s="155" t="s">
        <v>356</v>
      </c>
      <c r="C80" s="155" t="s">
        <v>357</v>
      </c>
      <c r="D80" s="155" t="s">
        <v>340</v>
      </c>
      <c r="E80" s="155" t="s">
        <v>88</v>
      </c>
      <c r="F80" s="155" t="s">
        <v>61</v>
      </c>
      <c r="G80" s="155" t="s">
        <v>358</v>
      </c>
      <c r="H80" s="156"/>
      <c r="I80" s="1"/>
      <c r="J80" s="1"/>
      <c r="K80" s="1"/>
      <c r="L80" s="1"/>
      <c r="M80" s="1"/>
      <c r="N80" s="1"/>
      <c r="O80" s="1"/>
      <c r="P80" s="1"/>
      <c r="Q80" s="1"/>
      <c r="R80" s="1"/>
      <c r="S80" s="1"/>
      <c r="T80" s="1"/>
      <c r="U80" s="1"/>
      <c r="V80" s="1"/>
      <c r="W80" s="1"/>
      <c r="X80" s="1"/>
      <c r="Y80" s="1"/>
      <c r="Z80" s="1"/>
    </row>
    <row r="81" spans="1:26">
      <c r="A81" s="148" t="s">
        <v>359</v>
      </c>
      <c r="B81" s="41" t="s">
        <v>360</v>
      </c>
      <c r="C81" s="41" t="s">
        <v>361</v>
      </c>
      <c r="D81" s="41" t="s">
        <v>340</v>
      </c>
      <c r="E81" s="41" t="s">
        <v>94</v>
      </c>
      <c r="F81" s="41" t="s">
        <v>268</v>
      </c>
      <c r="G81" s="41" t="s">
        <v>362</v>
      </c>
      <c r="H81" s="149"/>
      <c r="I81" s="1"/>
      <c r="J81" s="1"/>
      <c r="K81" s="1"/>
      <c r="L81" s="1"/>
      <c r="M81" s="1"/>
      <c r="N81" s="1"/>
      <c r="O81" s="1"/>
      <c r="P81" s="1"/>
      <c r="Q81" s="1"/>
      <c r="R81" s="1"/>
      <c r="S81" s="1"/>
      <c r="T81" s="1"/>
      <c r="U81" s="1"/>
      <c r="V81" s="1"/>
      <c r="W81" s="1"/>
      <c r="X81" s="1"/>
      <c r="Y81" s="1"/>
      <c r="Z81" s="1"/>
    </row>
    <row r="82" spans="1:26">
      <c r="A82" s="154" t="s">
        <v>363</v>
      </c>
      <c r="B82" s="155" t="s">
        <v>364</v>
      </c>
      <c r="C82" s="155" t="s">
        <v>365</v>
      </c>
      <c r="D82" s="155" t="s">
        <v>340</v>
      </c>
      <c r="E82" s="155" t="s">
        <v>88</v>
      </c>
      <c r="F82" s="155" t="s">
        <v>259</v>
      </c>
      <c r="G82" s="155" t="s">
        <v>366</v>
      </c>
      <c r="H82" s="156"/>
      <c r="I82" s="1"/>
      <c r="J82" s="1"/>
      <c r="K82" s="1"/>
      <c r="L82" s="1"/>
      <c r="M82" s="1"/>
      <c r="N82" s="1"/>
      <c r="O82" s="1"/>
      <c r="P82" s="1"/>
      <c r="Q82" s="1"/>
      <c r="R82" s="1"/>
      <c r="S82" s="1"/>
      <c r="T82" s="1"/>
      <c r="U82" s="1"/>
      <c r="V82" s="1"/>
      <c r="W82" s="1"/>
      <c r="X82" s="1"/>
      <c r="Y82" s="1"/>
      <c r="Z82" s="1"/>
    </row>
    <row r="83" spans="1:26">
      <c r="A83" s="148" t="s">
        <v>367</v>
      </c>
      <c r="B83" s="41" t="s">
        <v>368</v>
      </c>
      <c r="C83" s="41" t="s">
        <v>369</v>
      </c>
      <c r="D83" s="41" t="s">
        <v>340</v>
      </c>
      <c r="E83" s="41" t="s">
        <v>88</v>
      </c>
      <c r="F83" s="41" t="s">
        <v>61</v>
      </c>
      <c r="G83" s="41" t="s">
        <v>370</v>
      </c>
      <c r="H83" s="149"/>
      <c r="I83" s="1"/>
      <c r="J83" s="1"/>
      <c r="K83" s="1"/>
      <c r="L83" s="1"/>
      <c r="M83" s="1"/>
      <c r="N83" s="1"/>
      <c r="O83" s="1"/>
      <c r="P83" s="1"/>
      <c r="Q83" s="1"/>
      <c r="R83" s="1"/>
      <c r="S83" s="1"/>
      <c r="T83" s="1"/>
      <c r="U83" s="1"/>
      <c r="V83" s="1"/>
      <c r="W83" s="1"/>
      <c r="X83" s="1"/>
      <c r="Y83" s="1"/>
      <c r="Z83" s="1"/>
    </row>
    <row r="84" spans="1:26">
      <c r="A84" s="154" t="s">
        <v>371</v>
      </c>
      <c r="B84" s="155" t="s">
        <v>372</v>
      </c>
      <c r="C84" s="155" t="s">
        <v>373</v>
      </c>
      <c r="D84" s="155" t="s">
        <v>340</v>
      </c>
      <c r="E84" s="155" t="s">
        <v>88</v>
      </c>
      <c r="F84" s="155" t="s">
        <v>199</v>
      </c>
      <c r="G84" s="155" t="s">
        <v>200</v>
      </c>
      <c r="H84" s="156"/>
      <c r="I84" s="1"/>
      <c r="J84" s="1"/>
      <c r="K84" s="1"/>
      <c r="L84" s="1"/>
      <c r="M84" s="1"/>
      <c r="N84" s="1"/>
      <c r="O84" s="1"/>
      <c r="P84" s="1"/>
      <c r="Q84" s="1"/>
      <c r="R84" s="1"/>
      <c r="S84" s="1"/>
      <c r="T84" s="1"/>
      <c r="U84" s="1"/>
      <c r="V84" s="1"/>
      <c r="W84" s="1"/>
      <c r="X84" s="1"/>
      <c r="Y84" s="1"/>
      <c r="Z84" s="1"/>
    </row>
    <row r="85" spans="1:26">
      <c r="A85" s="148" t="s">
        <v>374</v>
      </c>
      <c r="B85" s="41" t="s">
        <v>375</v>
      </c>
      <c r="C85" s="41" t="s">
        <v>376</v>
      </c>
      <c r="D85" s="41" t="s">
        <v>340</v>
      </c>
      <c r="E85" s="41" t="s">
        <v>88</v>
      </c>
      <c r="F85" s="41" t="s">
        <v>147</v>
      </c>
      <c r="G85" s="41" t="s">
        <v>204</v>
      </c>
      <c r="H85" s="149"/>
      <c r="I85" s="1"/>
      <c r="J85" s="1"/>
      <c r="K85" s="1"/>
      <c r="L85" s="1"/>
      <c r="M85" s="1"/>
      <c r="N85" s="1"/>
      <c r="O85" s="1"/>
      <c r="P85" s="1"/>
      <c r="Q85" s="1"/>
      <c r="R85" s="1"/>
      <c r="S85" s="1"/>
      <c r="T85" s="1"/>
      <c r="U85" s="1"/>
      <c r="V85" s="1"/>
      <c r="W85" s="1"/>
      <c r="X85" s="1"/>
      <c r="Y85" s="1"/>
      <c r="Z85" s="1"/>
    </row>
    <row r="86" spans="1:26">
      <c r="A86" s="154" t="s">
        <v>377</v>
      </c>
      <c r="B86" s="155" t="s">
        <v>378</v>
      </c>
      <c r="C86" s="155" t="s">
        <v>379</v>
      </c>
      <c r="D86" s="155" t="s">
        <v>340</v>
      </c>
      <c r="E86" s="155" t="s">
        <v>88</v>
      </c>
      <c r="F86" s="155" t="s">
        <v>208</v>
      </c>
      <c r="G86" s="155" t="s">
        <v>330</v>
      </c>
      <c r="H86" s="156"/>
      <c r="I86" s="1"/>
      <c r="J86" s="1"/>
      <c r="K86" s="1"/>
      <c r="L86" s="1"/>
      <c r="M86" s="1"/>
      <c r="N86" s="1"/>
      <c r="O86" s="1"/>
      <c r="P86" s="1"/>
      <c r="Q86" s="1"/>
      <c r="R86" s="1"/>
      <c r="S86" s="1"/>
      <c r="T86" s="1"/>
      <c r="U86" s="1"/>
      <c r="V86" s="1"/>
      <c r="W86" s="1"/>
      <c r="X86" s="1"/>
      <c r="Y86" s="1"/>
      <c r="Z86" s="1"/>
    </row>
    <row r="87" spans="1:26">
      <c r="A87" s="148" t="s">
        <v>380</v>
      </c>
      <c r="B87" s="41" t="s">
        <v>381</v>
      </c>
      <c r="C87" s="41" t="s">
        <v>382</v>
      </c>
      <c r="D87" s="41" t="s">
        <v>340</v>
      </c>
      <c r="E87" s="41" t="s">
        <v>94</v>
      </c>
      <c r="F87" s="41" t="s">
        <v>213</v>
      </c>
      <c r="G87" s="41" t="s">
        <v>214</v>
      </c>
      <c r="H87" s="149"/>
      <c r="I87" s="1"/>
      <c r="J87" s="1"/>
      <c r="K87" s="1"/>
      <c r="L87" s="1"/>
      <c r="M87" s="1"/>
      <c r="N87" s="1"/>
      <c r="O87" s="1"/>
      <c r="P87" s="1"/>
      <c r="Q87" s="1"/>
      <c r="R87" s="1"/>
      <c r="S87" s="1"/>
      <c r="T87" s="1"/>
      <c r="U87" s="1"/>
      <c r="V87" s="1"/>
      <c r="W87" s="1"/>
      <c r="X87" s="1"/>
      <c r="Y87" s="1"/>
      <c r="Z87" s="1"/>
    </row>
    <row r="88" spans="1:26">
      <c r="A88" s="157" t="s">
        <v>383</v>
      </c>
      <c r="B88" s="158" t="s">
        <v>384</v>
      </c>
      <c r="C88" s="158" t="s">
        <v>37</v>
      </c>
      <c r="D88" s="158" t="s">
        <v>340</v>
      </c>
      <c r="E88" s="158" t="s">
        <v>14</v>
      </c>
      <c r="F88" s="158" t="s">
        <v>27</v>
      </c>
      <c r="G88" s="158" t="s">
        <v>385</v>
      </c>
      <c r="H88" s="159"/>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88" t="s">
        <v>386</v>
      </c>
      <c r="B90" s="189" t="s">
        <v>387</v>
      </c>
      <c r="C90" s="189" t="s">
        <v>19</v>
      </c>
      <c r="D90" s="189" t="s">
        <v>388</v>
      </c>
      <c r="E90" s="189" t="s">
        <v>14</v>
      </c>
      <c r="F90" s="189" t="s">
        <v>15</v>
      </c>
      <c r="G90" s="189" t="s">
        <v>389</v>
      </c>
      <c r="H90" s="190"/>
      <c r="I90" s="1"/>
      <c r="J90" s="1"/>
      <c r="K90" s="1"/>
      <c r="L90" s="1"/>
      <c r="M90" s="1"/>
      <c r="N90" s="1"/>
      <c r="O90" s="1"/>
      <c r="P90" s="1"/>
      <c r="Q90" s="1"/>
      <c r="R90" s="1"/>
      <c r="S90" s="1"/>
      <c r="T90" s="1"/>
      <c r="U90" s="1"/>
      <c r="V90" s="1"/>
      <c r="W90" s="1"/>
      <c r="X90" s="1"/>
      <c r="Y90" s="1"/>
      <c r="Z90" s="1"/>
    </row>
    <row r="91" spans="1:26">
      <c r="A91" s="197" t="s">
        <v>390</v>
      </c>
      <c r="B91" s="198" t="s">
        <v>391</v>
      </c>
      <c r="C91" s="198" t="s">
        <v>392</v>
      </c>
      <c r="D91" s="198" t="s">
        <v>393</v>
      </c>
      <c r="E91" s="198" t="s">
        <v>88</v>
      </c>
      <c r="F91" s="198" t="s">
        <v>394</v>
      </c>
      <c r="G91" s="198" t="s">
        <v>395</v>
      </c>
      <c r="H91" s="199"/>
      <c r="I91" s="1"/>
      <c r="J91" s="1"/>
      <c r="K91" s="1"/>
      <c r="L91" s="1"/>
      <c r="M91" s="1"/>
      <c r="N91" s="1"/>
      <c r="O91" s="1"/>
      <c r="P91" s="1"/>
      <c r="Q91" s="1"/>
      <c r="R91" s="1"/>
      <c r="S91" s="1"/>
      <c r="T91" s="1"/>
      <c r="U91" s="1"/>
      <c r="V91" s="1"/>
      <c r="W91" s="1"/>
      <c r="X91" s="1"/>
      <c r="Y91" s="1"/>
      <c r="Z91" s="1"/>
    </row>
    <row r="92" spans="1:26">
      <c r="A92" s="191" t="s">
        <v>396</v>
      </c>
      <c r="B92" s="41" t="s">
        <v>397</v>
      </c>
      <c r="C92" s="41" t="s">
        <v>398</v>
      </c>
      <c r="D92" s="41" t="s">
        <v>393</v>
      </c>
      <c r="E92" s="41" t="s">
        <v>88</v>
      </c>
      <c r="F92" s="41" t="s">
        <v>61</v>
      </c>
      <c r="G92" s="41" t="s">
        <v>399</v>
      </c>
      <c r="H92" s="192"/>
      <c r="I92" s="1"/>
      <c r="J92" s="1"/>
      <c r="K92" s="1"/>
      <c r="L92" s="1"/>
      <c r="M92" s="1"/>
      <c r="N92" s="1"/>
      <c r="O92" s="1"/>
      <c r="P92" s="1"/>
      <c r="Q92" s="1"/>
      <c r="R92" s="1"/>
      <c r="S92" s="1"/>
      <c r="T92" s="1"/>
      <c r="U92" s="1"/>
      <c r="V92" s="1"/>
      <c r="W92" s="1"/>
      <c r="X92" s="1"/>
      <c r="Y92" s="1"/>
      <c r="Z92" s="1"/>
    </row>
    <row r="93" spans="1:26">
      <c r="A93" s="197" t="s">
        <v>400</v>
      </c>
      <c r="B93" s="198" t="s">
        <v>401</v>
      </c>
      <c r="C93" s="198" t="s">
        <v>402</v>
      </c>
      <c r="D93" s="198" t="s">
        <v>393</v>
      </c>
      <c r="E93" s="198" t="s">
        <v>88</v>
      </c>
      <c r="F93" s="198" t="s">
        <v>61</v>
      </c>
      <c r="G93" s="198" t="s">
        <v>403</v>
      </c>
      <c r="H93" s="199"/>
      <c r="I93" s="1"/>
      <c r="J93" s="1"/>
      <c r="K93" s="1"/>
      <c r="L93" s="1"/>
      <c r="M93" s="1"/>
      <c r="N93" s="1"/>
      <c r="O93" s="1"/>
      <c r="P93" s="1"/>
      <c r="Q93" s="1"/>
      <c r="R93" s="1"/>
      <c r="S93" s="1"/>
      <c r="T93" s="1"/>
      <c r="U93" s="1"/>
      <c r="V93" s="1"/>
      <c r="W93" s="1"/>
      <c r="X93" s="1"/>
      <c r="Y93" s="1"/>
      <c r="Z93" s="1"/>
    </row>
    <row r="94" spans="1:26">
      <c r="A94" s="191" t="s">
        <v>404</v>
      </c>
      <c r="B94" s="41" t="s">
        <v>405</v>
      </c>
      <c r="C94" s="41" t="s">
        <v>406</v>
      </c>
      <c r="D94" s="41" t="s">
        <v>393</v>
      </c>
      <c r="E94" s="41" t="s">
        <v>88</v>
      </c>
      <c r="F94" s="41" t="s">
        <v>61</v>
      </c>
      <c r="G94" s="41" t="s">
        <v>407</v>
      </c>
      <c r="H94" s="192"/>
      <c r="I94" s="1"/>
      <c r="J94" s="1"/>
      <c r="K94" s="1"/>
      <c r="L94" s="1"/>
      <c r="M94" s="1"/>
      <c r="N94" s="1"/>
      <c r="O94" s="1"/>
      <c r="P94" s="1"/>
      <c r="Q94" s="1"/>
      <c r="R94" s="1"/>
      <c r="S94" s="1"/>
      <c r="T94" s="1"/>
      <c r="U94" s="1"/>
      <c r="V94" s="1"/>
      <c r="W94" s="1"/>
      <c r="X94" s="1"/>
      <c r="Y94" s="1"/>
      <c r="Z94" s="1"/>
    </row>
    <row r="95" spans="1:26">
      <c r="A95" s="197" t="s">
        <v>408</v>
      </c>
      <c r="B95" s="198" t="s">
        <v>409</v>
      </c>
      <c r="C95" s="198" t="s">
        <v>410</v>
      </c>
      <c r="D95" s="198" t="s">
        <v>393</v>
      </c>
      <c r="E95" s="198" t="s">
        <v>88</v>
      </c>
      <c r="F95" s="198" t="s">
        <v>61</v>
      </c>
      <c r="G95" s="198" t="s">
        <v>411</v>
      </c>
      <c r="H95" s="199"/>
      <c r="I95" s="1"/>
      <c r="J95" s="1"/>
      <c r="K95" s="1"/>
      <c r="L95" s="1"/>
      <c r="M95" s="1"/>
      <c r="N95" s="1"/>
      <c r="O95" s="1"/>
      <c r="P95" s="1"/>
      <c r="Q95" s="1"/>
      <c r="R95" s="1"/>
      <c r="S95" s="1"/>
      <c r="T95" s="1"/>
      <c r="U95" s="1"/>
      <c r="V95" s="1"/>
      <c r="W95" s="1"/>
      <c r="X95" s="1"/>
      <c r="Y95" s="1"/>
      <c r="Z95" s="1"/>
    </row>
    <row r="96" spans="1:26">
      <c r="A96" s="191" t="s">
        <v>412</v>
      </c>
      <c r="B96" s="41" t="s">
        <v>413</v>
      </c>
      <c r="C96" s="41" t="s">
        <v>414</v>
      </c>
      <c r="D96" s="41" t="s">
        <v>393</v>
      </c>
      <c r="E96" s="41" t="s">
        <v>88</v>
      </c>
      <c r="F96" s="41" t="s">
        <v>61</v>
      </c>
      <c r="G96" s="41" t="s">
        <v>415</v>
      </c>
      <c r="H96" s="192"/>
      <c r="I96" s="1"/>
      <c r="J96" s="1"/>
      <c r="K96" s="1"/>
      <c r="L96" s="1"/>
      <c r="M96" s="1"/>
      <c r="N96" s="1"/>
      <c r="O96" s="1"/>
      <c r="P96" s="1"/>
      <c r="Q96" s="1"/>
      <c r="R96" s="1"/>
      <c r="S96" s="1"/>
      <c r="T96" s="1"/>
      <c r="U96" s="1"/>
      <c r="V96" s="1"/>
      <c r="W96" s="1"/>
      <c r="X96" s="1"/>
      <c r="Y96" s="1"/>
      <c r="Z96" s="1"/>
    </row>
    <row r="97" spans="1:26">
      <c r="A97" s="197" t="s">
        <v>416</v>
      </c>
      <c r="B97" s="198" t="s">
        <v>417</v>
      </c>
      <c r="C97" s="198" t="s">
        <v>418</v>
      </c>
      <c r="D97" s="198" t="s">
        <v>393</v>
      </c>
      <c r="E97" s="198" t="s">
        <v>88</v>
      </c>
      <c r="F97" s="198" t="s">
        <v>61</v>
      </c>
      <c r="G97" s="198" t="s">
        <v>419</v>
      </c>
      <c r="H97" s="199"/>
      <c r="I97" s="1"/>
      <c r="J97" s="1"/>
      <c r="K97" s="1"/>
      <c r="L97" s="1"/>
      <c r="M97" s="1"/>
      <c r="N97" s="1"/>
      <c r="O97" s="1"/>
      <c r="P97" s="1"/>
      <c r="Q97" s="1"/>
      <c r="R97" s="1"/>
      <c r="S97" s="1"/>
      <c r="T97" s="1"/>
      <c r="U97" s="1"/>
      <c r="V97" s="1"/>
      <c r="W97" s="1"/>
      <c r="X97" s="1"/>
      <c r="Y97" s="1"/>
      <c r="Z97" s="1"/>
    </row>
    <row r="98" spans="1:26">
      <c r="A98" s="191" t="s">
        <v>420</v>
      </c>
      <c r="B98" s="41" t="s">
        <v>421</v>
      </c>
      <c r="C98" s="41" t="s">
        <v>422</v>
      </c>
      <c r="D98" s="41" t="s">
        <v>393</v>
      </c>
      <c r="E98" s="41" t="s">
        <v>94</v>
      </c>
      <c r="F98" s="41" t="s">
        <v>268</v>
      </c>
      <c r="G98" s="41" t="s">
        <v>423</v>
      </c>
      <c r="H98" s="192"/>
      <c r="I98" s="1"/>
      <c r="J98" s="1"/>
      <c r="K98" s="1"/>
      <c r="L98" s="1"/>
      <c r="M98" s="1"/>
      <c r="N98" s="1"/>
      <c r="O98" s="1"/>
      <c r="P98" s="1"/>
      <c r="Q98" s="1"/>
      <c r="R98" s="1"/>
      <c r="S98" s="1"/>
      <c r="T98" s="1"/>
      <c r="U98" s="1"/>
      <c r="V98" s="1"/>
      <c r="W98" s="1"/>
      <c r="X98" s="1"/>
      <c r="Y98" s="1"/>
      <c r="Z98" s="1"/>
    </row>
    <row r="99" spans="1:26">
      <c r="A99" s="197" t="s">
        <v>424</v>
      </c>
      <c r="B99" s="198" t="s">
        <v>425</v>
      </c>
      <c r="C99" s="198" t="s">
        <v>426</v>
      </c>
      <c r="D99" s="198" t="s">
        <v>427</v>
      </c>
      <c r="E99" s="198" t="s">
        <v>88</v>
      </c>
      <c r="F99" s="198" t="s">
        <v>428</v>
      </c>
      <c r="G99" s="198" t="s">
        <v>429</v>
      </c>
      <c r="H99" s="199"/>
      <c r="I99" s="1"/>
      <c r="J99" s="1"/>
      <c r="K99" s="1"/>
      <c r="L99" s="1"/>
      <c r="M99" s="1"/>
      <c r="N99" s="1"/>
      <c r="O99" s="1"/>
      <c r="P99" s="1"/>
      <c r="Q99" s="1"/>
      <c r="R99" s="1"/>
      <c r="S99" s="1"/>
      <c r="T99" s="1"/>
      <c r="U99" s="1"/>
      <c r="V99" s="1"/>
      <c r="W99" s="1"/>
      <c r="X99" s="1"/>
      <c r="Y99" s="1"/>
      <c r="Z99" s="1"/>
    </row>
    <row r="100" spans="1:26">
      <c r="A100" s="191" t="s">
        <v>430</v>
      </c>
      <c r="B100" s="41" t="s">
        <v>431</v>
      </c>
      <c r="C100" s="41" t="s">
        <v>128</v>
      </c>
      <c r="D100" s="41" t="s">
        <v>427</v>
      </c>
      <c r="E100" s="41" t="s">
        <v>88</v>
      </c>
      <c r="F100" s="41" t="s">
        <v>61</v>
      </c>
      <c r="G100" s="41" t="s">
        <v>432</v>
      </c>
      <c r="H100" s="192"/>
      <c r="I100" s="1"/>
      <c r="J100" s="1"/>
      <c r="K100" s="1"/>
      <c r="L100" s="1"/>
      <c r="M100" s="1"/>
      <c r="N100" s="1"/>
      <c r="O100" s="1"/>
      <c r="P100" s="1"/>
      <c r="Q100" s="1"/>
      <c r="R100" s="1"/>
      <c r="S100" s="1"/>
      <c r="T100" s="1"/>
      <c r="U100" s="1"/>
      <c r="V100" s="1"/>
      <c r="W100" s="1"/>
      <c r="X100" s="1"/>
      <c r="Y100" s="1"/>
      <c r="Z100" s="1"/>
    </row>
    <row r="101" spans="1:26">
      <c r="A101" s="197" t="s">
        <v>433</v>
      </c>
      <c r="B101" s="198" t="s">
        <v>434</v>
      </c>
      <c r="C101" s="198" t="s">
        <v>128</v>
      </c>
      <c r="D101" s="198" t="s">
        <v>427</v>
      </c>
      <c r="E101" s="198" t="s">
        <v>88</v>
      </c>
      <c r="F101" s="198" t="s">
        <v>61</v>
      </c>
      <c r="G101" s="198" t="s">
        <v>435</v>
      </c>
      <c r="H101" s="199"/>
      <c r="I101" s="1"/>
      <c r="J101" s="1"/>
      <c r="K101" s="1"/>
      <c r="L101" s="1"/>
      <c r="M101" s="1"/>
      <c r="N101" s="1"/>
      <c r="O101" s="1"/>
      <c r="P101" s="1"/>
      <c r="Q101" s="1"/>
      <c r="R101" s="1"/>
      <c r="S101" s="1"/>
      <c r="T101" s="1"/>
      <c r="U101" s="1"/>
      <c r="V101" s="1"/>
      <c r="W101" s="1"/>
      <c r="X101" s="1"/>
      <c r="Y101" s="1"/>
      <c r="Z101" s="1"/>
    </row>
    <row r="102" spans="1:26">
      <c r="A102" s="191" t="s">
        <v>436</v>
      </c>
      <c r="B102" s="41" t="s">
        <v>437</v>
      </c>
      <c r="C102" s="41" t="s">
        <v>438</v>
      </c>
      <c r="D102" s="41" t="s">
        <v>427</v>
      </c>
      <c r="E102" s="41" t="s">
        <v>88</v>
      </c>
      <c r="F102" s="41" t="s">
        <v>61</v>
      </c>
      <c r="G102" s="41" t="s">
        <v>439</v>
      </c>
      <c r="H102" s="192"/>
      <c r="I102" s="1"/>
      <c r="J102" s="1"/>
      <c r="K102" s="1"/>
      <c r="L102" s="1"/>
      <c r="M102" s="1"/>
      <c r="N102" s="1"/>
      <c r="O102" s="1"/>
      <c r="P102" s="1"/>
      <c r="Q102" s="1"/>
      <c r="R102" s="1"/>
      <c r="S102" s="1"/>
      <c r="T102" s="1"/>
      <c r="U102" s="1"/>
      <c r="V102" s="1"/>
      <c r="W102" s="1"/>
      <c r="X102" s="1"/>
      <c r="Y102" s="1"/>
      <c r="Z102" s="1"/>
    </row>
    <row r="103" spans="1:26" ht="24">
      <c r="A103" s="197" t="s">
        <v>440</v>
      </c>
      <c r="B103" s="198" t="s">
        <v>441</v>
      </c>
      <c r="C103" s="198" t="s">
        <v>442</v>
      </c>
      <c r="D103" s="198" t="s">
        <v>427</v>
      </c>
      <c r="E103" s="198" t="s">
        <v>88</v>
      </c>
      <c r="F103" s="198" t="s">
        <v>61</v>
      </c>
      <c r="G103" s="198" t="s">
        <v>443</v>
      </c>
      <c r="H103" s="199"/>
      <c r="I103" s="1"/>
      <c r="J103" s="1"/>
      <c r="K103" s="1"/>
      <c r="L103" s="1"/>
      <c r="M103" s="1"/>
      <c r="N103" s="1"/>
      <c r="O103" s="1"/>
      <c r="P103" s="1"/>
      <c r="Q103" s="1"/>
      <c r="R103" s="1"/>
      <c r="S103" s="1"/>
      <c r="T103" s="1"/>
      <c r="U103" s="1"/>
      <c r="V103" s="1"/>
      <c r="W103" s="1"/>
      <c r="X103" s="1"/>
      <c r="Y103" s="1"/>
      <c r="Z103" s="1"/>
    </row>
    <row r="104" spans="1:26">
      <c r="A104" s="191" t="s">
        <v>444</v>
      </c>
      <c r="B104" s="41" t="s">
        <v>445</v>
      </c>
      <c r="C104" s="41" t="s">
        <v>446</v>
      </c>
      <c r="D104" s="41" t="s">
        <v>427</v>
      </c>
      <c r="E104" s="41" t="s">
        <v>88</v>
      </c>
      <c r="F104" s="41" t="s">
        <v>61</v>
      </c>
      <c r="G104" s="41" t="s">
        <v>447</v>
      </c>
      <c r="H104" s="192"/>
      <c r="I104" s="1"/>
      <c r="J104" s="1"/>
      <c r="K104" s="1"/>
      <c r="L104" s="1"/>
      <c r="M104" s="1"/>
      <c r="N104" s="1"/>
      <c r="O104" s="1"/>
      <c r="P104" s="1"/>
      <c r="Q104" s="1"/>
      <c r="R104" s="1"/>
      <c r="S104" s="1"/>
      <c r="T104" s="1"/>
      <c r="U104" s="1"/>
      <c r="V104" s="1"/>
      <c r="W104" s="1"/>
      <c r="X104" s="1"/>
      <c r="Y104" s="1"/>
      <c r="Z104" s="1"/>
    </row>
    <row r="105" spans="1:26">
      <c r="A105" s="197" t="s">
        <v>448</v>
      </c>
      <c r="B105" s="198" t="s">
        <v>449</v>
      </c>
      <c r="C105" s="198" t="s">
        <v>450</v>
      </c>
      <c r="D105" s="198" t="s">
        <v>427</v>
      </c>
      <c r="E105" s="198" t="s">
        <v>88</v>
      </c>
      <c r="F105" s="198" t="s">
        <v>61</v>
      </c>
      <c r="G105" s="198" t="s">
        <v>451</v>
      </c>
      <c r="H105" s="199"/>
      <c r="I105" s="1"/>
      <c r="J105" s="1"/>
      <c r="K105" s="1"/>
      <c r="L105" s="1"/>
      <c r="M105" s="1"/>
      <c r="N105" s="1"/>
      <c r="O105" s="1"/>
      <c r="P105" s="1"/>
      <c r="Q105" s="1"/>
      <c r="R105" s="1"/>
      <c r="S105" s="1"/>
      <c r="T105" s="1"/>
      <c r="U105" s="1"/>
      <c r="V105" s="1"/>
      <c r="W105" s="1"/>
      <c r="X105" s="1"/>
      <c r="Y105" s="1"/>
      <c r="Z105" s="1"/>
    </row>
    <row r="106" spans="1:26">
      <c r="A106" s="191" t="s">
        <v>452</v>
      </c>
      <c r="B106" s="41" t="s">
        <v>453</v>
      </c>
      <c r="C106" s="41" t="s">
        <v>454</v>
      </c>
      <c r="D106" s="41" t="s">
        <v>427</v>
      </c>
      <c r="E106" s="41" t="s">
        <v>88</v>
      </c>
      <c r="F106" s="41" t="s">
        <v>61</v>
      </c>
      <c r="G106" s="41" t="s">
        <v>455</v>
      </c>
      <c r="H106" s="192"/>
      <c r="I106" s="1"/>
      <c r="J106" s="1"/>
      <c r="K106" s="1"/>
      <c r="L106" s="1"/>
      <c r="M106" s="1"/>
      <c r="N106" s="1"/>
      <c r="O106" s="1"/>
      <c r="P106" s="1"/>
      <c r="Q106" s="1"/>
      <c r="R106" s="1"/>
      <c r="S106" s="1"/>
      <c r="T106" s="1"/>
      <c r="U106" s="1"/>
      <c r="V106" s="1"/>
      <c r="W106" s="1"/>
      <c r="X106" s="1"/>
      <c r="Y106" s="1"/>
      <c r="Z106" s="1"/>
    </row>
    <row r="107" spans="1:26">
      <c r="A107" s="197" t="s">
        <v>456</v>
      </c>
      <c r="B107" s="198" t="s">
        <v>457</v>
      </c>
      <c r="C107" s="198" t="s">
        <v>458</v>
      </c>
      <c r="D107" s="198" t="s">
        <v>427</v>
      </c>
      <c r="E107" s="198" t="s">
        <v>88</v>
      </c>
      <c r="F107" s="198" t="s">
        <v>61</v>
      </c>
      <c r="G107" s="198" t="s">
        <v>459</v>
      </c>
      <c r="H107" s="199"/>
      <c r="I107" s="1"/>
      <c r="J107" s="1"/>
      <c r="K107" s="1"/>
      <c r="L107" s="1"/>
      <c r="M107" s="1"/>
      <c r="N107" s="1"/>
      <c r="O107" s="1"/>
      <c r="P107" s="1"/>
      <c r="Q107" s="1"/>
      <c r="R107" s="1"/>
      <c r="S107" s="1"/>
      <c r="T107" s="1"/>
      <c r="U107" s="1"/>
      <c r="V107" s="1"/>
      <c r="W107" s="1"/>
      <c r="X107" s="1"/>
      <c r="Y107" s="1"/>
      <c r="Z107" s="1"/>
    </row>
    <row r="108" spans="1:26">
      <c r="A108" s="191" t="s">
        <v>460</v>
      </c>
      <c r="B108" s="41" t="s">
        <v>461</v>
      </c>
      <c r="C108" s="41" t="s">
        <v>462</v>
      </c>
      <c r="D108" s="41" t="s">
        <v>427</v>
      </c>
      <c r="E108" s="41" t="s">
        <v>88</v>
      </c>
      <c r="F108" s="41" t="s">
        <v>61</v>
      </c>
      <c r="G108" s="41" t="s">
        <v>463</v>
      </c>
      <c r="H108" s="192"/>
      <c r="I108" s="1"/>
      <c r="J108" s="1"/>
      <c r="K108" s="1"/>
      <c r="L108" s="1"/>
      <c r="M108" s="1"/>
      <c r="N108" s="1"/>
      <c r="O108" s="1"/>
      <c r="P108" s="1"/>
      <c r="Q108" s="1"/>
      <c r="R108" s="1"/>
      <c r="S108" s="1"/>
      <c r="T108" s="1"/>
      <c r="U108" s="1"/>
      <c r="V108" s="1"/>
      <c r="W108" s="1"/>
      <c r="X108" s="1"/>
      <c r="Y108" s="1"/>
      <c r="Z108" s="1"/>
    </row>
    <row r="109" spans="1:26">
      <c r="A109" s="197" t="s">
        <v>464</v>
      </c>
      <c r="B109" s="198" t="s">
        <v>465</v>
      </c>
      <c r="C109" s="198" t="s">
        <v>194</v>
      </c>
      <c r="D109" s="198" t="s">
        <v>388</v>
      </c>
      <c r="E109" s="198" t="s">
        <v>88</v>
      </c>
      <c r="F109" s="198" t="s">
        <v>61</v>
      </c>
      <c r="G109" s="198" t="s">
        <v>466</v>
      </c>
      <c r="H109" s="199"/>
      <c r="I109" s="1"/>
      <c r="J109" s="1"/>
      <c r="K109" s="1"/>
      <c r="L109" s="1"/>
      <c r="M109" s="1"/>
      <c r="N109" s="1"/>
      <c r="O109" s="1"/>
      <c r="P109" s="1"/>
      <c r="Q109" s="1"/>
      <c r="R109" s="1"/>
      <c r="S109" s="1"/>
      <c r="T109" s="1"/>
      <c r="U109" s="1"/>
      <c r="V109" s="1"/>
      <c r="W109" s="1"/>
      <c r="X109" s="1"/>
      <c r="Y109" s="1"/>
      <c r="Z109" s="1"/>
    </row>
    <row r="110" spans="1:26">
      <c r="A110" s="191" t="s">
        <v>467</v>
      </c>
      <c r="B110" s="41" t="s">
        <v>468</v>
      </c>
      <c r="C110" s="41" t="s">
        <v>469</v>
      </c>
      <c r="D110" s="41" t="s">
        <v>393</v>
      </c>
      <c r="E110" s="41" t="s">
        <v>88</v>
      </c>
      <c r="F110" s="41" t="s">
        <v>199</v>
      </c>
      <c r="G110" s="41" t="s">
        <v>200</v>
      </c>
      <c r="H110" s="192"/>
      <c r="I110" s="1"/>
      <c r="J110" s="1"/>
      <c r="K110" s="1"/>
      <c r="L110" s="1"/>
      <c r="M110" s="1"/>
      <c r="N110" s="1"/>
      <c r="O110" s="1"/>
      <c r="P110" s="1"/>
      <c r="Q110" s="1"/>
      <c r="R110" s="1"/>
      <c r="S110" s="1"/>
      <c r="T110" s="1"/>
      <c r="U110" s="1"/>
      <c r="V110" s="1"/>
      <c r="W110" s="1"/>
      <c r="X110" s="1"/>
      <c r="Y110" s="1"/>
      <c r="Z110" s="1"/>
    </row>
    <row r="111" spans="1:26">
      <c r="A111" s="197" t="s">
        <v>470</v>
      </c>
      <c r="B111" s="198" t="s">
        <v>471</v>
      </c>
      <c r="C111" s="198" t="s">
        <v>472</v>
      </c>
      <c r="D111" s="198" t="s">
        <v>427</v>
      </c>
      <c r="E111" s="198" t="s">
        <v>88</v>
      </c>
      <c r="F111" s="198" t="s">
        <v>199</v>
      </c>
      <c r="G111" s="198" t="s">
        <v>200</v>
      </c>
      <c r="H111" s="199"/>
      <c r="I111" s="1"/>
      <c r="J111" s="1"/>
      <c r="K111" s="1"/>
      <c r="L111" s="1"/>
      <c r="M111" s="1"/>
      <c r="N111" s="1"/>
      <c r="O111" s="1"/>
      <c r="P111" s="1"/>
      <c r="Q111" s="1"/>
      <c r="R111" s="1"/>
      <c r="S111" s="1"/>
      <c r="T111" s="1"/>
      <c r="U111" s="1"/>
      <c r="V111" s="1"/>
      <c r="W111" s="1"/>
      <c r="X111" s="1"/>
      <c r="Y111" s="1"/>
      <c r="Z111" s="1"/>
    </row>
    <row r="112" spans="1:26">
      <c r="A112" s="191" t="s">
        <v>473</v>
      </c>
      <c r="B112" s="41" t="s">
        <v>474</v>
      </c>
      <c r="C112" s="41" t="s">
        <v>376</v>
      </c>
      <c r="D112" s="41" t="s">
        <v>388</v>
      </c>
      <c r="E112" s="41" t="s">
        <v>88</v>
      </c>
      <c r="F112" s="41" t="s">
        <v>147</v>
      </c>
      <c r="G112" s="41" t="s">
        <v>204</v>
      </c>
      <c r="H112" s="192"/>
      <c r="I112" s="1"/>
      <c r="J112" s="1"/>
      <c r="K112" s="1"/>
      <c r="L112" s="1"/>
      <c r="M112" s="1"/>
      <c r="N112" s="1"/>
      <c r="O112" s="1"/>
      <c r="P112" s="1"/>
      <c r="Q112" s="1"/>
      <c r="R112" s="1"/>
      <c r="S112" s="1"/>
      <c r="T112" s="1"/>
      <c r="U112" s="1"/>
      <c r="V112" s="1"/>
      <c r="W112" s="1"/>
      <c r="X112" s="1"/>
      <c r="Y112" s="1"/>
      <c r="Z112" s="1"/>
    </row>
    <row r="113" spans="1:26">
      <c r="A113" s="197" t="s">
        <v>475</v>
      </c>
      <c r="B113" s="198" t="s">
        <v>476</v>
      </c>
      <c r="C113" s="198" t="s">
        <v>84</v>
      </c>
      <c r="D113" s="198" t="s">
        <v>388</v>
      </c>
      <c r="E113" s="198" t="s">
        <v>88</v>
      </c>
      <c r="F113" s="198" t="s">
        <v>208</v>
      </c>
      <c r="G113" s="198" t="s">
        <v>330</v>
      </c>
      <c r="H113" s="199"/>
      <c r="I113" s="1"/>
      <c r="J113" s="1"/>
      <c r="K113" s="1"/>
      <c r="L113" s="1"/>
      <c r="M113" s="1"/>
      <c r="N113" s="1"/>
      <c r="O113" s="1"/>
      <c r="P113" s="1"/>
      <c r="Q113" s="1"/>
      <c r="R113" s="1"/>
      <c r="S113" s="1"/>
      <c r="T113" s="1"/>
      <c r="U113" s="1"/>
      <c r="V113" s="1"/>
      <c r="W113" s="1"/>
      <c r="X113" s="1"/>
      <c r="Y113" s="1"/>
      <c r="Z113" s="1"/>
    </row>
    <row r="114" spans="1:26">
      <c r="A114" s="191" t="s">
        <v>477</v>
      </c>
      <c r="B114" s="41" t="s">
        <v>478</v>
      </c>
      <c r="C114" s="41" t="s">
        <v>479</v>
      </c>
      <c r="D114" s="41" t="s">
        <v>393</v>
      </c>
      <c r="E114" s="41" t="s">
        <v>94</v>
      </c>
      <c r="F114" s="41" t="s">
        <v>213</v>
      </c>
      <c r="G114" s="41" t="s">
        <v>214</v>
      </c>
      <c r="H114" s="192"/>
      <c r="I114" s="1"/>
      <c r="J114" s="1"/>
      <c r="K114" s="1"/>
      <c r="L114" s="1"/>
      <c r="M114" s="1"/>
      <c r="N114" s="1"/>
      <c r="O114" s="1"/>
      <c r="P114" s="1"/>
      <c r="Q114" s="1"/>
      <c r="R114" s="1"/>
      <c r="S114" s="1"/>
      <c r="T114" s="1"/>
      <c r="U114" s="1"/>
      <c r="V114" s="1"/>
      <c r="W114" s="1"/>
      <c r="X114" s="1"/>
      <c r="Y114" s="1"/>
      <c r="Z114" s="1"/>
    </row>
    <row r="115" spans="1:26">
      <c r="A115" s="197" t="s">
        <v>480</v>
      </c>
      <c r="B115" s="198" t="s">
        <v>481</v>
      </c>
      <c r="C115" s="198" t="s">
        <v>482</v>
      </c>
      <c r="D115" s="198" t="s">
        <v>427</v>
      </c>
      <c r="E115" s="198" t="s">
        <v>94</v>
      </c>
      <c r="F115" s="198" t="s">
        <v>213</v>
      </c>
      <c r="G115" s="198" t="s">
        <v>214</v>
      </c>
      <c r="H115" s="199"/>
      <c r="I115" s="1"/>
      <c r="J115" s="1"/>
      <c r="K115" s="1"/>
      <c r="L115" s="1"/>
      <c r="M115" s="1"/>
      <c r="N115" s="1"/>
      <c r="O115" s="1"/>
      <c r="P115" s="1"/>
      <c r="Q115" s="1"/>
      <c r="R115" s="1"/>
      <c r="S115" s="1"/>
      <c r="T115" s="1"/>
      <c r="U115" s="1"/>
      <c r="V115" s="1"/>
      <c r="W115" s="1"/>
      <c r="X115" s="1"/>
      <c r="Y115" s="1"/>
      <c r="Z115" s="1"/>
    </row>
    <row r="116" spans="1:26">
      <c r="A116" s="193" t="s">
        <v>483</v>
      </c>
      <c r="B116" s="194" t="s">
        <v>484</v>
      </c>
      <c r="C116" s="194" t="s">
        <v>37</v>
      </c>
      <c r="D116" s="194" t="s">
        <v>388</v>
      </c>
      <c r="E116" s="194" t="s">
        <v>14</v>
      </c>
      <c r="F116" s="194" t="s">
        <v>27</v>
      </c>
      <c r="G116" s="194" t="s">
        <v>485</v>
      </c>
      <c r="H116" s="195"/>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4">
      <c r="A118" s="235" t="s">
        <v>486</v>
      </c>
      <c r="B118" s="236" t="s">
        <v>487</v>
      </c>
      <c r="C118" s="236" t="s">
        <v>19</v>
      </c>
      <c r="D118" s="236" t="s">
        <v>488</v>
      </c>
      <c r="E118" s="236" t="s">
        <v>14</v>
      </c>
      <c r="F118" s="236" t="s">
        <v>15</v>
      </c>
      <c r="G118" s="236" t="s">
        <v>489</v>
      </c>
      <c r="H118" s="237"/>
      <c r="I118" s="1"/>
      <c r="J118" s="1"/>
      <c r="K118" s="1"/>
      <c r="L118" s="1"/>
      <c r="M118" s="1"/>
      <c r="N118" s="1"/>
      <c r="O118" s="1"/>
      <c r="P118" s="1"/>
      <c r="Q118" s="1"/>
      <c r="R118" s="1"/>
      <c r="S118" s="1"/>
      <c r="T118" s="1"/>
      <c r="U118" s="1"/>
      <c r="V118" s="1"/>
      <c r="W118" s="1"/>
      <c r="X118" s="1"/>
      <c r="Y118" s="1"/>
      <c r="Z118" s="1"/>
    </row>
    <row r="119" spans="1:26" ht="24">
      <c r="A119" s="244" t="s">
        <v>490</v>
      </c>
      <c r="B119" s="245" t="s">
        <v>491</v>
      </c>
      <c r="C119" s="245" t="s">
        <v>492</v>
      </c>
      <c r="D119" s="245" t="s">
        <v>493</v>
      </c>
      <c r="E119" s="245" t="s">
        <v>88</v>
      </c>
      <c r="F119" s="245" t="s">
        <v>494</v>
      </c>
      <c r="G119" s="245" t="s">
        <v>297</v>
      </c>
      <c r="H119" s="246"/>
      <c r="I119" s="1"/>
      <c r="J119" s="1"/>
      <c r="K119" s="1"/>
      <c r="L119" s="1"/>
      <c r="M119" s="1"/>
      <c r="N119" s="1"/>
      <c r="O119" s="1"/>
      <c r="P119" s="1"/>
      <c r="Q119" s="1"/>
      <c r="R119" s="1"/>
      <c r="S119" s="1"/>
      <c r="T119" s="1"/>
      <c r="U119" s="1"/>
      <c r="V119" s="1"/>
      <c r="W119" s="1"/>
      <c r="X119" s="1"/>
      <c r="Y119" s="1"/>
      <c r="Z119" s="1"/>
    </row>
    <row r="120" spans="1:26">
      <c r="A120" s="238" t="s">
        <v>495</v>
      </c>
      <c r="B120" s="41" t="s">
        <v>496</v>
      </c>
      <c r="C120" s="41" t="s">
        <v>497</v>
      </c>
      <c r="D120" s="41" t="s">
        <v>493</v>
      </c>
      <c r="E120" s="41" t="s">
        <v>88</v>
      </c>
      <c r="F120" s="41" t="s">
        <v>61</v>
      </c>
      <c r="G120" s="41" t="s">
        <v>498</v>
      </c>
      <c r="H120" s="239"/>
      <c r="I120" s="1"/>
      <c r="J120" s="1"/>
      <c r="K120" s="1"/>
      <c r="L120" s="1"/>
      <c r="M120" s="1"/>
      <c r="N120" s="1"/>
      <c r="O120" s="1"/>
      <c r="P120" s="1"/>
      <c r="Q120" s="1"/>
      <c r="R120" s="1"/>
      <c r="S120" s="1"/>
      <c r="T120" s="1"/>
      <c r="U120" s="1"/>
      <c r="V120" s="1"/>
      <c r="W120" s="1"/>
      <c r="X120" s="1"/>
      <c r="Y120" s="1"/>
      <c r="Z120" s="1"/>
    </row>
    <row r="121" spans="1:26" ht="24">
      <c r="A121" s="244" t="s">
        <v>499</v>
      </c>
      <c r="B121" s="245" t="s">
        <v>500</v>
      </c>
      <c r="C121" s="245" t="s">
        <v>501</v>
      </c>
      <c r="D121" s="245" t="s">
        <v>493</v>
      </c>
      <c r="E121" s="245" t="s">
        <v>88</v>
      </c>
      <c r="F121" s="245" t="s">
        <v>502</v>
      </c>
      <c r="G121" s="245" t="s">
        <v>503</v>
      </c>
      <c r="H121" s="246"/>
      <c r="I121" s="1"/>
      <c r="J121" s="1"/>
      <c r="K121" s="1"/>
      <c r="L121" s="1"/>
      <c r="M121" s="1"/>
      <c r="N121" s="1"/>
      <c r="O121" s="1"/>
      <c r="P121" s="1"/>
      <c r="Q121" s="1"/>
      <c r="R121" s="1"/>
      <c r="S121" s="1"/>
      <c r="T121" s="1"/>
      <c r="U121" s="1"/>
      <c r="V121" s="1"/>
      <c r="W121" s="1"/>
      <c r="X121" s="1"/>
      <c r="Y121" s="1"/>
      <c r="Z121" s="1"/>
    </row>
    <row r="122" spans="1:26">
      <c r="A122" s="238" t="s">
        <v>504</v>
      </c>
      <c r="B122" s="41" t="s">
        <v>505</v>
      </c>
      <c r="C122" s="41" t="s">
        <v>506</v>
      </c>
      <c r="D122" s="41" t="s">
        <v>493</v>
      </c>
      <c r="E122" s="41" t="s">
        <v>88</v>
      </c>
      <c r="F122" s="41" t="s">
        <v>61</v>
      </c>
      <c r="G122" s="41" t="s">
        <v>507</v>
      </c>
      <c r="H122" s="239"/>
      <c r="I122" s="1"/>
      <c r="J122" s="1"/>
      <c r="K122" s="1"/>
      <c r="L122" s="1"/>
      <c r="M122" s="1"/>
      <c r="N122" s="1"/>
      <c r="O122" s="1"/>
      <c r="P122" s="1"/>
      <c r="Q122" s="1"/>
      <c r="R122" s="1"/>
      <c r="S122" s="1"/>
      <c r="T122" s="1"/>
      <c r="U122" s="1"/>
      <c r="V122" s="1"/>
      <c r="W122" s="1"/>
      <c r="X122" s="1"/>
      <c r="Y122" s="1"/>
      <c r="Z122" s="1"/>
    </row>
    <row r="123" spans="1:26">
      <c r="A123" s="244" t="s">
        <v>508</v>
      </c>
      <c r="B123" s="245" t="s">
        <v>509</v>
      </c>
      <c r="C123" s="245" t="s">
        <v>510</v>
      </c>
      <c r="D123" s="245" t="s">
        <v>493</v>
      </c>
      <c r="E123" s="245" t="s">
        <v>88</v>
      </c>
      <c r="F123" s="245" t="s">
        <v>61</v>
      </c>
      <c r="G123" s="245" t="s">
        <v>511</v>
      </c>
      <c r="H123" s="246"/>
      <c r="I123" s="1"/>
      <c r="J123" s="1"/>
      <c r="K123" s="1"/>
      <c r="L123" s="1"/>
      <c r="M123" s="1"/>
      <c r="N123" s="1"/>
      <c r="O123" s="1"/>
      <c r="P123" s="1"/>
      <c r="Q123" s="1"/>
      <c r="R123" s="1"/>
      <c r="S123" s="1"/>
      <c r="T123" s="1"/>
      <c r="U123" s="1"/>
      <c r="V123" s="1"/>
      <c r="W123" s="1"/>
      <c r="X123" s="1"/>
      <c r="Y123" s="1"/>
      <c r="Z123" s="1"/>
    </row>
    <row r="124" spans="1:26" ht="24">
      <c r="A124" s="238" t="s">
        <v>512</v>
      </c>
      <c r="B124" s="41" t="s">
        <v>513</v>
      </c>
      <c r="C124" s="41" t="s">
        <v>514</v>
      </c>
      <c r="D124" s="41" t="s">
        <v>493</v>
      </c>
      <c r="E124" s="41" t="s">
        <v>88</v>
      </c>
      <c r="F124" s="41" t="s">
        <v>61</v>
      </c>
      <c r="G124" s="41" t="s">
        <v>515</v>
      </c>
      <c r="H124" s="239"/>
      <c r="I124" s="1"/>
      <c r="J124" s="1"/>
      <c r="K124" s="1"/>
      <c r="L124" s="1"/>
      <c r="M124" s="1"/>
      <c r="N124" s="1"/>
      <c r="O124" s="1"/>
      <c r="P124" s="1"/>
      <c r="Q124" s="1"/>
      <c r="R124" s="1"/>
      <c r="S124" s="1"/>
      <c r="T124" s="1"/>
      <c r="U124" s="1"/>
      <c r="V124" s="1"/>
      <c r="W124" s="1"/>
      <c r="X124" s="1"/>
      <c r="Y124" s="1"/>
      <c r="Z124" s="1"/>
    </row>
    <row r="125" spans="1:26">
      <c r="A125" s="244" t="s">
        <v>516</v>
      </c>
      <c r="B125" s="245" t="s">
        <v>517</v>
      </c>
      <c r="C125" s="245" t="s">
        <v>462</v>
      </c>
      <c r="D125" s="245" t="s">
        <v>493</v>
      </c>
      <c r="E125" s="245" t="s">
        <v>88</v>
      </c>
      <c r="F125" s="245" t="s">
        <v>61</v>
      </c>
      <c r="G125" s="245" t="s">
        <v>518</v>
      </c>
      <c r="H125" s="246"/>
      <c r="I125" s="1"/>
      <c r="J125" s="1"/>
      <c r="K125" s="1"/>
      <c r="L125" s="1"/>
      <c r="M125" s="1"/>
      <c r="N125" s="1"/>
      <c r="O125" s="1"/>
      <c r="P125" s="1"/>
      <c r="Q125" s="1"/>
      <c r="R125" s="1"/>
      <c r="S125" s="1"/>
      <c r="T125" s="1"/>
      <c r="U125" s="1"/>
      <c r="V125" s="1"/>
      <c r="W125" s="1"/>
      <c r="X125" s="1"/>
      <c r="Y125" s="1"/>
      <c r="Z125" s="1"/>
    </row>
    <row r="126" spans="1:26" ht="24">
      <c r="A126" s="238" t="s">
        <v>519</v>
      </c>
      <c r="B126" s="41" t="s">
        <v>520</v>
      </c>
      <c r="C126" s="41" t="s">
        <v>521</v>
      </c>
      <c r="D126" s="41" t="s">
        <v>522</v>
      </c>
      <c r="E126" s="41" t="s">
        <v>88</v>
      </c>
      <c r="F126" s="41" t="s">
        <v>523</v>
      </c>
      <c r="G126" s="41" t="s">
        <v>297</v>
      </c>
      <c r="H126" s="239"/>
      <c r="I126" s="1"/>
      <c r="J126" s="1"/>
      <c r="K126" s="1"/>
      <c r="L126" s="1"/>
      <c r="M126" s="1"/>
      <c r="N126" s="1"/>
      <c r="O126" s="1"/>
      <c r="P126" s="1"/>
      <c r="Q126" s="1"/>
      <c r="R126" s="1"/>
      <c r="S126" s="1"/>
      <c r="T126" s="1"/>
      <c r="U126" s="1"/>
      <c r="V126" s="1"/>
      <c r="W126" s="1"/>
      <c r="X126" s="1"/>
      <c r="Y126" s="1"/>
      <c r="Z126" s="1"/>
    </row>
    <row r="127" spans="1:26" ht="24">
      <c r="A127" s="244" t="s">
        <v>524</v>
      </c>
      <c r="B127" s="245" t="s">
        <v>525</v>
      </c>
      <c r="C127" s="245" t="s">
        <v>526</v>
      </c>
      <c r="D127" s="245" t="s">
        <v>522</v>
      </c>
      <c r="E127" s="245" t="s">
        <v>88</v>
      </c>
      <c r="F127" s="245" t="s">
        <v>61</v>
      </c>
      <c r="G127" s="245" t="s">
        <v>527</v>
      </c>
      <c r="H127" s="246"/>
      <c r="I127" s="1"/>
      <c r="J127" s="1"/>
      <c r="K127" s="1"/>
      <c r="L127" s="1"/>
      <c r="M127" s="1"/>
      <c r="N127" s="1"/>
      <c r="O127" s="1"/>
      <c r="P127" s="1"/>
      <c r="Q127" s="1"/>
      <c r="R127" s="1"/>
      <c r="S127" s="1"/>
      <c r="T127" s="1"/>
      <c r="U127" s="1"/>
      <c r="V127" s="1"/>
      <c r="W127" s="1"/>
      <c r="X127" s="1"/>
      <c r="Y127" s="1"/>
      <c r="Z127" s="1"/>
    </row>
    <row r="128" spans="1:26" ht="24">
      <c r="A128" s="238" t="s">
        <v>528</v>
      </c>
      <c r="B128" s="41" t="s">
        <v>529</v>
      </c>
      <c r="C128" s="41" t="s">
        <v>530</v>
      </c>
      <c r="D128" s="41" t="s">
        <v>522</v>
      </c>
      <c r="E128" s="41" t="s">
        <v>88</v>
      </c>
      <c r="F128" s="41" t="s">
        <v>61</v>
      </c>
      <c r="G128" s="41" t="s">
        <v>531</v>
      </c>
      <c r="H128" s="239"/>
      <c r="I128" s="1"/>
      <c r="J128" s="1"/>
      <c r="K128" s="1"/>
      <c r="L128" s="1"/>
      <c r="M128" s="1"/>
      <c r="N128" s="1"/>
      <c r="O128" s="1"/>
      <c r="P128" s="1"/>
      <c r="Q128" s="1"/>
      <c r="R128" s="1"/>
      <c r="S128" s="1"/>
      <c r="T128" s="1"/>
      <c r="U128" s="1"/>
      <c r="V128" s="1"/>
      <c r="W128" s="1"/>
      <c r="X128" s="1"/>
      <c r="Y128" s="1"/>
      <c r="Z128" s="1"/>
    </row>
    <row r="129" spans="1:26" ht="24">
      <c r="A129" s="244" t="s">
        <v>532</v>
      </c>
      <c r="B129" s="245" t="s">
        <v>533</v>
      </c>
      <c r="C129" s="245" t="s">
        <v>534</v>
      </c>
      <c r="D129" s="245" t="s">
        <v>522</v>
      </c>
      <c r="E129" s="245" t="s">
        <v>88</v>
      </c>
      <c r="F129" s="245" t="s">
        <v>61</v>
      </c>
      <c r="G129" s="245" t="s">
        <v>535</v>
      </c>
      <c r="H129" s="246"/>
      <c r="I129" s="1"/>
      <c r="J129" s="1"/>
      <c r="K129" s="1"/>
      <c r="L129" s="1"/>
      <c r="M129" s="1"/>
      <c r="N129" s="1"/>
      <c r="O129" s="1"/>
      <c r="P129" s="1"/>
      <c r="Q129" s="1"/>
      <c r="R129" s="1"/>
      <c r="S129" s="1"/>
      <c r="T129" s="1"/>
      <c r="U129" s="1"/>
      <c r="V129" s="1"/>
      <c r="W129" s="1"/>
      <c r="X129" s="1"/>
      <c r="Y129" s="1"/>
      <c r="Z129" s="1"/>
    </row>
    <row r="130" spans="1:26">
      <c r="A130" s="238" t="s">
        <v>536</v>
      </c>
      <c r="B130" s="41" t="s">
        <v>537</v>
      </c>
      <c r="C130" s="41" t="s">
        <v>538</v>
      </c>
      <c r="D130" s="41" t="s">
        <v>522</v>
      </c>
      <c r="E130" s="41" t="s">
        <v>88</v>
      </c>
      <c r="F130" s="41" t="s">
        <v>61</v>
      </c>
      <c r="G130" s="41" t="s">
        <v>539</v>
      </c>
      <c r="H130" s="239"/>
      <c r="I130" s="1"/>
      <c r="J130" s="1"/>
      <c r="K130" s="1"/>
      <c r="L130" s="1"/>
      <c r="M130" s="1"/>
      <c r="N130" s="1"/>
      <c r="O130" s="1"/>
      <c r="P130" s="1"/>
      <c r="Q130" s="1"/>
      <c r="R130" s="1"/>
      <c r="S130" s="1"/>
      <c r="T130" s="1"/>
      <c r="U130" s="1"/>
      <c r="V130" s="1"/>
      <c r="W130" s="1"/>
      <c r="X130" s="1"/>
      <c r="Y130" s="1"/>
      <c r="Z130" s="1"/>
    </row>
    <row r="131" spans="1:26">
      <c r="A131" s="244" t="s">
        <v>540</v>
      </c>
      <c r="B131" s="245" t="s">
        <v>541</v>
      </c>
      <c r="C131" s="245" t="s">
        <v>542</v>
      </c>
      <c r="D131" s="245" t="s">
        <v>522</v>
      </c>
      <c r="E131" s="245" t="s">
        <v>88</v>
      </c>
      <c r="F131" s="245" t="s">
        <v>543</v>
      </c>
      <c r="G131" s="245" t="s">
        <v>544</v>
      </c>
      <c r="H131" s="246"/>
      <c r="I131" s="1"/>
      <c r="J131" s="1"/>
      <c r="K131" s="1"/>
      <c r="L131" s="1"/>
      <c r="M131" s="1"/>
      <c r="N131" s="1"/>
      <c r="O131" s="1"/>
      <c r="P131" s="1"/>
      <c r="Q131" s="1"/>
      <c r="R131" s="1"/>
      <c r="S131" s="1"/>
      <c r="T131" s="1"/>
      <c r="U131" s="1"/>
      <c r="V131" s="1"/>
      <c r="W131" s="1"/>
      <c r="X131" s="1"/>
      <c r="Y131" s="1"/>
      <c r="Z131" s="1"/>
    </row>
    <row r="132" spans="1:26">
      <c r="A132" s="238" t="s">
        <v>545</v>
      </c>
      <c r="B132" s="41" t="s">
        <v>546</v>
      </c>
      <c r="C132" s="41" t="s">
        <v>547</v>
      </c>
      <c r="D132" s="41" t="s">
        <v>522</v>
      </c>
      <c r="E132" s="41" t="s">
        <v>88</v>
      </c>
      <c r="F132" s="41" t="s">
        <v>61</v>
      </c>
      <c r="G132" s="41" t="s">
        <v>548</v>
      </c>
      <c r="H132" s="239"/>
      <c r="I132" s="1"/>
      <c r="J132" s="1"/>
      <c r="K132" s="1"/>
      <c r="L132" s="1"/>
      <c r="M132" s="1"/>
      <c r="N132" s="1"/>
      <c r="O132" s="1"/>
      <c r="P132" s="1"/>
      <c r="Q132" s="1"/>
      <c r="R132" s="1"/>
      <c r="S132" s="1"/>
      <c r="T132" s="1"/>
      <c r="U132" s="1"/>
      <c r="V132" s="1"/>
      <c r="W132" s="1"/>
      <c r="X132" s="1"/>
      <c r="Y132" s="1"/>
      <c r="Z132" s="1"/>
    </row>
    <row r="133" spans="1:26" ht="24">
      <c r="A133" s="244" t="s">
        <v>549</v>
      </c>
      <c r="B133" s="245" t="s">
        <v>550</v>
      </c>
      <c r="C133" s="245" t="s">
        <v>551</v>
      </c>
      <c r="D133" s="245" t="s">
        <v>488</v>
      </c>
      <c r="E133" s="245" t="s">
        <v>88</v>
      </c>
      <c r="F133" s="245" t="s">
        <v>117</v>
      </c>
      <c r="G133" s="245" t="s">
        <v>466</v>
      </c>
      <c r="H133" s="246"/>
      <c r="I133" s="1"/>
      <c r="J133" s="1"/>
      <c r="K133" s="1"/>
      <c r="L133" s="1"/>
      <c r="M133" s="1"/>
      <c r="N133" s="1"/>
      <c r="O133" s="1"/>
      <c r="P133" s="1"/>
      <c r="Q133" s="1"/>
      <c r="R133" s="1"/>
      <c r="S133" s="1"/>
      <c r="T133" s="1"/>
      <c r="U133" s="1"/>
      <c r="V133" s="1"/>
      <c r="W133" s="1"/>
      <c r="X133" s="1"/>
      <c r="Y133" s="1"/>
      <c r="Z133" s="1"/>
    </row>
    <row r="134" spans="1:26">
      <c r="A134" s="238" t="s">
        <v>552</v>
      </c>
      <c r="B134" s="41" t="s">
        <v>553</v>
      </c>
      <c r="C134" s="41" t="s">
        <v>554</v>
      </c>
      <c r="D134" s="41" t="s">
        <v>493</v>
      </c>
      <c r="E134" s="41" t="s">
        <v>88</v>
      </c>
      <c r="F134" s="41" t="s">
        <v>199</v>
      </c>
      <c r="G134" s="41" t="s">
        <v>200</v>
      </c>
      <c r="H134" s="239"/>
      <c r="I134" s="1"/>
      <c r="J134" s="1"/>
      <c r="K134" s="1"/>
      <c r="L134" s="1"/>
      <c r="M134" s="1"/>
      <c r="N134" s="1"/>
      <c r="O134" s="1"/>
      <c r="P134" s="1"/>
      <c r="Q134" s="1"/>
      <c r="R134" s="1"/>
      <c r="S134" s="1"/>
      <c r="T134" s="1"/>
      <c r="U134" s="1"/>
      <c r="V134" s="1"/>
      <c r="W134" s="1"/>
      <c r="X134" s="1"/>
      <c r="Y134" s="1"/>
      <c r="Z134" s="1"/>
    </row>
    <row r="135" spans="1:26">
      <c r="A135" s="244" t="s">
        <v>555</v>
      </c>
      <c r="B135" s="245" t="s">
        <v>556</v>
      </c>
      <c r="C135" s="245" t="s">
        <v>557</v>
      </c>
      <c r="D135" s="245" t="s">
        <v>522</v>
      </c>
      <c r="E135" s="245" t="s">
        <v>88</v>
      </c>
      <c r="F135" s="245" t="s">
        <v>199</v>
      </c>
      <c r="G135" s="245" t="s">
        <v>200</v>
      </c>
      <c r="H135" s="246"/>
      <c r="I135" s="1"/>
      <c r="J135" s="1"/>
      <c r="K135" s="1"/>
      <c r="L135" s="1"/>
      <c r="M135" s="1"/>
      <c r="N135" s="1"/>
      <c r="O135" s="1"/>
      <c r="P135" s="1"/>
      <c r="Q135" s="1"/>
      <c r="R135" s="1"/>
      <c r="S135" s="1"/>
      <c r="T135" s="1"/>
      <c r="U135" s="1"/>
      <c r="V135" s="1"/>
      <c r="W135" s="1"/>
      <c r="X135" s="1"/>
      <c r="Y135" s="1"/>
      <c r="Z135" s="1"/>
    </row>
    <row r="136" spans="1:26">
      <c r="A136" s="238" t="s">
        <v>558</v>
      </c>
      <c r="B136" s="41" t="s">
        <v>559</v>
      </c>
      <c r="C136" s="41" t="s">
        <v>376</v>
      </c>
      <c r="D136" s="41" t="s">
        <v>488</v>
      </c>
      <c r="E136" s="41" t="s">
        <v>88</v>
      </c>
      <c r="F136" s="41" t="s">
        <v>147</v>
      </c>
      <c r="G136" s="41" t="s">
        <v>204</v>
      </c>
      <c r="H136" s="239"/>
      <c r="I136" s="1"/>
      <c r="J136" s="1"/>
      <c r="K136" s="1"/>
      <c r="L136" s="1"/>
      <c r="M136" s="1"/>
      <c r="N136" s="1"/>
      <c r="O136" s="1"/>
      <c r="P136" s="1"/>
      <c r="Q136" s="1"/>
      <c r="R136" s="1"/>
      <c r="S136" s="1"/>
      <c r="T136" s="1"/>
      <c r="U136" s="1"/>
      <c r="V136" s="1"/>
      <c r="W136" s="1"/>
      <c r="X136" s="1"/>
      <c r="Y136" s="1"/>
      <c r="Z136" s="1"/>
    </row>
    <row r="137" spans="1:26">
      <c r="A137" s="244" t="s">
        <v>560</v>
      </c>
      <c r="B137" s="245" t="s">
        <v>561</v>
      </c>
      <c r="C137" s="245" t="s">
        <v>84</v>
      </c>
      <c r="D137" s="245" t="s">
        <v>488</v>
      </c>
      <c r="E137" s="245" t="s">
        <v>88</v>
      </c>
      <c r="F137" s="245" t="s">
        <v>208</v>
      </c>
      <c r="G137" s="245" t="s">
        <v>330</v>
      </c>
      <c r="H137" s="246"/>
      <c r="I137" s="1"/>
      <c r="J137" s="1"/>
      <c r="K137" s="1"/>
      <c r="L137" s="1"/>
      <c r="M137" s="1"/>
      <c r="N137" s="1"/>
      <c r="O137" s="1"/>
      <c r="P137" s="1"/>
      <c r="Q137" s="1"/>
      <c r="R137" s="1"/>
      <c r="S137" s="1"/>
      <c r="T137" s="1"/>
      <c r="U137" s="1"/>
      <c r="V137" s="1"/>
      <c r="W137" s="1"/>
      <c r="X137" s="1"/>
      <c r="Y137" s="1"/>
      <c r="Z137" s="1"/>
    </row>
    <row r="138" spans="1:26">
      <c r="A138" s="238" t="s">
        <v>562</v>
      </c>
      <c r="B138" s="41" t="s">
        <v>563</v>
      </c>
      <c r="C138" s="41" t="s">
        <v>564</v>
      </c>
      <c r="D138" s="41" t="s">
        <v>493</v>
      </c>
      <c r="E138" s="41" t="s">
        <v>94</v>
      </c>
      <c r="F138" s="41" t="s">
        <v>213</v>
      </c>
      <c r="G138" s="41" t="s">
        <v>214</v>
      </c>
      <c r="H138" s="239"/>
      <c r="I138" s="1"/>
      <c r="J138" s="1"/>
      <c r="K138" s="1"/>
      <c r="L138" s="1"/>
      <c r="M138" s="1"/>
      <c r="N138" s="1"/>
      <c r="O138" s="1"/>
      <c r="P138" s="1"/>
      <c r="Q138" s="1"/>
      <c r="R138" s="1"/>
      <c r="S138" s="1"/>
      <c r="T138" s="1"/>
      <c r="U138" s="1"/>
      <c r="V138" s="1"/>
      <c r="W138" s="1"/>
      <c r="X138" s="1"/>
      <c r="Y138" s="1"/>
      <c r="Z138" s="1"/>
    </row>
    <row r="139" spans="1:26">
      <c r="A139" s="244" t="s">
        <v>565</v>
      </c>
      <c r="B139" s="245" t="s">
        <v>566</v>
      </c>
      <c r="C139" s="245" t="s">
        <v>567</v>
      </c>
      <c r="D139" s="245" t="s">
        <v>522</v>
      </c>
      <c r="E139" s="245" t="s">
        <v>94</v>
      </c>
      <c r="F139" s="245" t="s">
        <v>213</v>
      </c>
      <c r="G139" s="245" t="s">
        <v>214</v>
      </c>
      <c r="H139" s="246"/>
      <c r="I139" s="1"/>
      <c r="J139" s="1"/>
      <c r="K139" s="1"/>
      <c r="L139" s="1"/>
      <c r="M139" s="1"/>
      <c r="N139" s="1"/>
      <c r="O139" s="1"/>
      <c r="P139" s="1"/>
      <c r="Q139" s="1"/>
      <c r="R139" s="1"/>
      <c r="S139" s="1"/>
      <c r="T139" s="1"/>
      <c r="U139" s="1"/>
      <c r="V139" s="1"/>
      <c r="W139" s="1"/>
      <c r="X139" s="1"/>
      <c r="Y139" s="1"/>
      <c r="Z139" s="1"/>
    </row>
    <row r="140" spans="1:26">
      <c r="A140" s="240" t="s">
        <v>568</v>
      </c>
      <c r="B140" s="241" t="s">
        <v>569</v>
      </c>
      <c r="C140" s="241" t="s">
        <v>37</v>
      </c>
      <c r="D140" s="241" t="s">
        <v>488</v>
      </c>
      <c r="E140" s="241" t="s">
        <v>14</v>
      </c>
      <c r="F140" s="241" t="s">
        <v>27</v>
      </c>
      <c r="G140" s="241" t="s">
        <v>570</v>
      </c>
      <c r="H140" s="242"/>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4">
      <c r="A142" s="278" t="s">
        <v>571</v>
      </c>
      <c r="B142" s="279" t="s">
        <v>572</v>
      </c>
      <c r="C142" s="279" t="s">
        <v>19</v>
      </c>
      <c r="D142" s="279" t="s">
        <v>573</v>
      </c>
      <c r="E142" s="279" t="s">
        <v>14</v>
      </c>
      <c r="F142" s="279" t="s">
        <v>15</v>
      </c>
      <c r="G142" s="279" t="s">
        <v>574</v>
      </c>
      <c r="H142" s="280"/>
      <c r="I142" s="1"/>
      <c r="J142" s="1"/>
      <c r="K142" s="1"/>
      <c r="L142" s="1"/>
      <c r="M142" s="1"/>
      <c r="N142" s="1"/>
      <c r="O142" s="1"/>
      <c r="P142" s="1"/>
      <c r="Q142" s="1"/>
      <c r="R142" s="1"/>
      <c r="S142" s="1"/>
      <c r="T142" s="1"/>
      <c r="U142" s="1"/>
      <c r="V142" s="1"/>
      <c r="W142" s="1"/>
      <c r="X142" s="1"/>
      <c r="Y142" s="1"/>
      <c r="Z142" s="1"/>
    </row>
    <row r="143" spans="1:26" ht="24">
      <c r="A143" s="287" t="s">
        <v>575</v>
      </c>
      <c r="B143" s="288" t="s">
        <v>576</v>
      </c>
      <c r="C143" s="288" t="s">
        <v>577</v>
      </c>
      <c r="D143" s="288" t="s">
        <v>578</v>
      </c>
      <c r="E143" s="288" t="s">
        <v>88</v>
      </c>
      <c r="F143" s="288" t="s">
        <v>579</v>
      </c>
      <c r="G143" s="288" t="s">
        <v>297</v>
      </c>
      <c r="H143" s="289"/>
      <c r="I143" s="1"/>
      <c r="J143" s="1"/>
      <c r="K143" s="1"/>
      <c r="L143" s="1"/>
      <c r="M143" s="1"/>
      <c r="N143" s="1"/>
      <c r="O143" s="1"/>
      <c r="P143" s="1"/>
      <c r="Q143" s="1"/>
      <c r="R143" s="1"/>
      <c r="S143" s="1"/>
      <c r="T143" s="1"/>
      <c r="U143" s="1"/>
      <c r="V143" s="1"/>
      <c r="W143" s="1"/>
      <c r="X143" s="1"/>
      <c r="Y143" s="1"/>
      <c r="Z143" s="1"/>
    </row>
    <row r="144" spans="1:26">
      <c r="A144" s="281" t="s">
        <v>580</v>
      </c>
      <c r="B144" s="41" t="s">
        <v>581</v>
      </c>
      <c r="C144" s="41" t="s">
        <v>582</v>
      </c>
      <c r="D144" s="41" t="s">
        <v>578</v>
      </c>
      <c r="E144" s="41" t="s">
        <v>88</v>
      </c>
      <c r="F144" s="41" t="s">
        <v>61</v>
      </c>
      <c r="G144" s="41" t="s">
        <v>583</v>
      </c>
      <c r="H144" s="282"/>
      <c r="I144" s="1"/>
      <c r="J144" s="1"/>
      <c r="K144" s="1"/>
      <c r="L144" s="1"/>
      <c r="M144" s="1"/>
      <c r="N144" s="1"/>
      <c r="O144" s="1"/>
      <c r="P144" s="1"/>
      <c r="Q144" s="1"/>
      <c r="R144" s="1"/>
      <c r="S144" s="1"/>
      <c r="T144" s="1"/>
      <c r="U144" s="1"/>
      <c r="V144" s="1"/>
      <c r="W144" s="1"/>
      <c r="X144" s="1"/>
      <c r="Y144" s="1"/>
      <c r="Z144" s="1"/>
    </row>
    <row r="145" spans="1:26">
      <c r="A145" s="287" t="s">
        <v>584</v>
      </c>
      <c r="B145" s="288" t="s">
        <v>585</v>
      </c>
      <c r="C145" s="288" t="s">
        <v>586</v>
      </c>
      <c r="D145" s="288" t="s">
        <v>578</v>
      </c>
      <c r="E145" s="288" t="s">
        <v>88</v>
      </c>
      <c r="F145" s="288" t="s">
        <v>61</v>
      </c>
      <c r="G145" s="288" t="s">
        <v>587</v>
      </c>
      <c r="H145" s="289"/>
      <c r="I145" s="1"/>
      <c r="J145" s="1"/>
      <c r="K145" s="1"/>
      <c r="L145" s="1"/>
      <c r="M145" s="1"/>
      <c r="N145" s="1"/>
      <c r="O145" s="1"/>
      <c r="P145" s="1"/>
      <c r="Q145" s="1"/>
      <c r="R145" s="1"/>
      <c r="S145" s="1"/>
      <c r="T145" s="1"/>
      <c r="U145" s="1"/>
      <c r="V145" s="1"/>
      <c r="W145" s="1"/>
      <c r="X145" s="1"/>
      <c r="Y145" s="1"/>
      <c r="Z145" s="1"/>
    </row>
    <row r="146" spans="1:26" ht="24">
      <c r="A146" s="281" t="s">
        <v>588</v>
      </c>
      <c r="B146" s="41" t="s">
        <v>589</v>
      </c>
      <c r="C146" s="41" t="s">
        <v>590</v>
      </c>
      <c r="D146" s="41" t="s">
        <v>578</v>
      </c>
      <c r="E146" s="41" t="s">
        <v>88</v>
      </c>
      <c r="F146" s="41" t="s">
        <v>61</v>
      </c>
      <c r="G146" s="41" t="s">
        <v>591</v>
      </c>
      <c r="H146" s="282"/>
      <c r="I146" s="1"/>
      <c r="J146" s="1"/>
      <c r="K146" s="1"/>
      <c r="L146" s="1"/>
      <c r="M146" s="1"/>
      <c r="N146" s="1"/>
      <c r="O146" s="1"/>
      <c r="P146" s="1"/>
      <c r="Q146" s="1"/>
      <c r="R146" s="1"/>
      <c r="S146" s="1"/>
      <c r="T146" s="1"/>
      <c r="U146" s="1"/>
      <c r="V146" s="1"/>
      <c r="W146" s="1"/>
      <c r="X146" s="1"/>
      <c r="Y146" s="1"/>
      <c r="Z146" s="1"/>
    </row>
    <row r="147" spans="1:26">
      <c r="A147" s="287" t="s">
        <v>592</v>
      </c>
      <c r="B147" s="288" t="s">
        <v>593</v>
      </c>
      <c r="C147" s="288" t="s">
        <v>594</v>
      </c>
      <c r="D147" s="288" t="s">
        <v>578</v>
      </c>
      <c r="E147" s="288" t="s">
        <v>88</v>
      </c>
      <c r="F147" s="288" t="s">
        <v>61</v>
      </c>
      <c r="G147" s="288" t="s">
        <v>595</v>
      </c>
      <c r="H147" s="289"/>
      <c r="I147" s="1"/>
      <c r="J147" s="1"/>
      <c r="K147" s="1"/>
      <c r="L147" s="1"/>
      <c r="M147" s="1"/>
      <c r="N147" s="1"/>
      <c r="O147" s="1"/>
      <c r="P147" s="1"/>
      <c r="Q147" s="1"/>
      <c r="R147" s="1"/>
      <c r="S147" s="1"/>
      <c r="T147" s="1"/>
      <c r="U147" s="1"/>
      <c r="V147" s="1"/>
      <c r="W147" s="1"/>
      <c r="X147" s="1"/>
      <c r="Y147" s="1"/>
      <c r="Z147" s="1"/>
    </row>
    <row r="148" spans="1:26" ht="24">
      <c r="A148" s="281" t="s">
        <v>596</v>
      </c>
      <c r="B148" s="41" t="s">
        <v>597</v>
      </c>
      <c r="C148" s="41" t="s">
        <v>598</v>
      </c>
      <c r="D148" s="41" t="s">
        <v>578</v>
      </c>
      <c r="E148" s="41" t="s">
        <v>88</v>
      </c>
      <c r="F148" s="41" t="s">
        <v>61</v>
      </c>
      <c r="G148" s="41" t="s">
        <v>599</v>
      </c>
      <c r="H148" s="282"/>
      <c r="I148" s="1"/>
      <c r="J148" s="1"/>
      <c r="K148" s="1"/>
      <c r="L148" s="1"/>
      <c r="M148" s="1"/>
      <c r="N148" s="1"/>
      <c r="O148" s="1"/>
      <c r="P148" s="1"/>
      <c r="Q148" s="1"/>
      <c r="R148" s="1"/>
      <c r="S148" s="1"/>
      <c r="T148" s="1"/>
      <c r="U148" s="1"/>
      <c r="V148" s="1"/>
      <c r="W148" s="1"/>
      <c r="X148" s="1"/>
      <c r="Y148" s="1"/>
      <c r="Z148" s="1"/>
    </row>
    <row r="149" spans="1:26">
      <c r="A149" s="287" t="s">
        <v>600</v>
      </c>
      <c r="B149" s="288" t="s">
        <v>601</v>
      </c>
      <c r="C149" s="288" t="s">
        <v>526</v>
      </c>
      <c r="D149" s="288" t="s">
        <v>578</v>
      </c>
      <c r="E149" s="288" t="s">
        <v>88</v>
      </c>
      <c r="F149" s="288" t="s">
        <v>61</v>
      </c>
      <c r="G149" s="288" t="s">
        <v>602</v>
      </c>
      <c r="H149" s="289"/>
      <c r="I149" s="1"/>
      <c r="J149" s="1"/>
      <c r="K149" s="1"/>
      <c r="L149" s="1"/>
      <c r="M149" s="1"/>
      <c r="N149" s="1"/>
      <c r="O149" s="1"/>
      <c r="P149" s="1"/>
      <c r="Q149" s="1"/>
      <c r="R149" s="1"/>
      <c r="S149" s="1"/>
      <c r="T149" s="1"/>
      <c r="U149" s="1"/>
      <c r="V149" s="1"/>
      <c r="W149" s="1"/>
      <c r="X149" s="1"/>
      <c r="Y149" s="1"/>
      <c r="Z149" s="1"/>
    </row>
    <row r="150" spans="1:26">
      <c r="A150" s="281" t="s">
        <v>603</v>
      </c>
      <c r="B150" s="41" t="s">
        <v>604</v>
      </c>
      <c r="C150" s="41" t="s">
        <v>605</v>
      </c>
      <c r="D150" s="41" t="s">
        <v>578</v>
      </c>
      <c r="E150" s="41" t="s">
        <v>88</v>
      </c>
      <c r="F150" s="41" t="s">
        <v>61</v>
      </c>
      <c r="G150" s="41" t="s">
        <v>606</v>
      </c>
      <c r="H150" s="282"/>
      <c r="I150" s="1"/>
      <c r="J150" s="1"/>
      <c r="K150" s="1"/>
      <c r="L150" s="1"/>
      <c r="M150" s="1"/>
      <c r="N150" s="1"/>
      <c r="O150" s="1"/>
      <c r="P150" s="1"/>
      <c r="Q150" s="1"/>
      <c r="R150" s="1"/>
      <c r="S150" s="1"/>
      <c r="T150" s="1"/>
      <c r="U150" s="1"/>
      <c r="V150" s="1"/>
      <c r="W150" s="1"/>
      <c r="X150" s="1"/>
      <c r="Y150" s="1"/>
      <c r="Z150" s="1"/>
    </row>
    <row r="151" spans="1:26" ht="24">
      <c r="A151" s="287" t="s">
        <v>607</v>
      </c>
      <c r="B151" s="288" t="s">
        <v>608</v>
      </c>
      <c r="C151" s="288" t="s">
        <v>609</v>
      </c>
      <c r="D151" s="288" t="s">
        <v>578</v>
      </c>
      <c r="E151" s="288" t="s">
        <v>88</v>
      </c>
      <c r="F151" s="288" t="s">
        <v>61</v>
      </c>
      <c r="G151" s="288" t="s">
        <v>610</v>
      </c>
      <c r="H151" s="289"/>
      <c r="I151" s="1"/>
      <c r="J151" s="1"/>
      <c r="K151" s="1"/>
      <c r="L151" s="1"/>
      <c r="M151" s="1"/>
      <c r="N151" s="1"/>
      <c r="O151" s="1"/>
      <c r="P151" s="1"/>
      <c r="Q151" s="1"/>
      <c r="R151" s="1"/>
      <c r="S151" s="1"/>
      <c r="T151" s="1"/>
      <c r="U151" s="1"/>
      <c r="V151" s="1"/>
      <c r="W151" s="1"/>
      <c r="X151" s="1"/>
      <c r="Y151" s="1"/>
      <c r="Z151" s="1"/>
    </row>
    <row r="152" spans="1:26">
      <c r="A152" s="281" t="s">
        <v>611</v>
      </c>
      <c r="B152" s="41" t="s">
        <v>612</v>
      </c>
      <c r="C152" s="41" t="s">
        <v>613</v>
      </c>
      <c r="D152" s="41" t="s">
        <v>578</v>
      </c>
      <c r="E152" s="41" t="s">
        <v>88</v>
      </c>
      <c r="F152" s="41" t="s">
        <v>117</v>
      </c>
      <c r="G152" s="41" t="s">
        <v>614</v>
      </c>
      <c r="H152" s="282"/>
      <c r="I152" s="1"/>
      <c r="J152" s="1"/>
      <c r="K152" s="1"/>
      <c r="L152" s="1"/>
      <c r="M152" s="1"/>
      <c r="N152" s="1"/>
      <c r="O152" s="1"/>
      <c r="P152" s="1"/>
      <c r="Q152" s="1"/>
      <c r="R152" s="1"/>
      <c r="S152" s="1"/>
      <c r="T152" s="1"/>
      <c r="U152" s="1"/>
      <c r="V152" s="1"/>
      <c r="W152" s="1"/>
      <c r="X152" s="1"/>
      <c r="Y152" s="1"/>
      <c r="Z152" s="1"/>
    </row>
    <row r="153" spans="1:26">
      <c r="A153" s="287" t="s">
        <v>615</v>
      </c>
      <c r="B153" s="288" t="s">
        <v>616</v>
      </c>
      <c r="C153" s="288" t="s">
        <v>617</v>
      </c>
      <c r="D153" s="288" t="s">
        <v>578</v>
      </c>
      <c r="E153" s="288" t="s">
        <v>94</v>
      </c>
      <c r="F153" s="288" t="s">
        <v>268</v>
      </c>
      <c r="G153" s="288" t="s">
        <v>618</v>
      </c>
      <c r="H153" s="289"/>
      <c r="I153" s="1"/>
      <c r="J153" s="1"/>
      <c r="K153" s="1"/>
      <c r="L153" s="1"/>
      <c r="M153" s="1"/>
      <c r="N153" s="1"/>
      <c r="O153" s="1"/>
      <c r="P153" s="1"/>
      <c r="Q153" s="1"/>
      <c r="R153" s="1"/>
      <c r="S153" s="1"/>
      <c r="T153" s="1"/>
      <c r="U153" s="1"/>
      <c r="V153" s="1"/>
      <c r="W153" s="1"/>
      <c r="X153" s="1"/>
      <c r="Y153" s="1"/>
      <c r="Z153" s="1"/>
    </row>
    <row r="154" spans="1:26" ht="24">
      <c r="A154" s="281" t="s">
        <v>619</v>
      </c>
      <c r="B154" s="41" t="s">
        <v>620</v>
      </c>
      <c r="C154" s="41" t="s">
        <v>621</v>
      </c>
      <c r="D154" s="41" t="s">
        <v>622</v>
      </c>
      <c r="E154" s="41" t="s">
        <v>88</v>
      </c>
      <c r="F154" s="41" t="s">
        <v>623</v>
      </c>
      <c r="G154" s="41" t="s">
        <v>624</v>
      </c>
      <c r="H154" s="282"/>
      <c r="I154" s="1"/>
      <c r="J154" s="1"/>
      <c r="K154" s="1"/>
      <c r="L154" s="1"/>
      <c r="M154" s="1"/>
      <c r="N154" s="1"/>
      <c r="O154" s="1"/>
      <c r="P154" s="1"/>
      <c r="Q154" s="1"/>
      <c r="R154" s="1"/>
      <c r="S154" s="1"/>
      <c r="T154" s="1"/>
      <c r="U154" s="1"/>
      <c r="V154" s="1"/>
      <c r="W154" s="1"/>
      <c r="X154" s="1"/>
      <c r="Y154" s="1"/>
      <c r="Z154" s="1"/>
    </row>
    <row r="155" spans="1:26">
      <c r="A155" s="287" t="s">
        <v>625</v>
      </c>
      <c r="B155" s="288" t="s">
        <v>626</v>
      </c>
      <c r="C155" s="288" t="s">
        <v>627</v>
      </c>
      <c r="D155" s="288" t="s">
        <v>622</v>
      </c>
      <c r="E155" s="288" t="s">
        <v>88</v>
      </c>
      <c r="F155" s="288" t="s">
        <v>61</v>
      </c>
      <c r="G155" s="288" t="s">
        <v>628</v>
      </c>
      <c r="H155" s="289"/>
      <c r="I155" s="1"/>
      <c r="J155" s="1"/>
      <c r="K155" s="1"/>
      <c r="L155" s="1"/>
      <c r="M155" s="1"/>
      <c r="N155" s="1"/>
      <c r="O155" s="1"/>
      <c r="P155" s="1"/>
      <c r="Q155" s="1"/>
      <c r="R155" s="1"/>
      <c r="S155" s="1"/>
      <c r="T155" s="1"/>
      <c r="U155" s="1"/>
      <c r="V155" s="1"/>
      <c r="W155" s="1"/>
      <c r="X155" s="1"/>
      <c r="Y155" s="1"/>
      <c r="Z155" s="1"/>
    </row>
    <row r="156" spans="1:26" ht="24">
      <c r="A156" s="281" t="s">
        <v>629</v>
      </c>
      <c r="B156" s="41" t="s">
        <v>630</v>
      </c>
      <c r="C156" s="41" t="s">
        <v>631</v>
      </c>
      <c r="D156" s="41" t="s">
        <v>622</v>
      </c>
      <c r="E156" s="41" t="s">
        <v>88</v>
      </c>
      <c r="F156" s="41" t="s">
        <v>61</v>
      </c>
      <c r="G156" s="41" t="s">
        <v>632</v>
      </c>
      <c r="H156" s="282"/>
      <c r="I156" s="1"/>
      <c r="J156" s="1"/>
      <c r="K156" s="1"/>
      <c r="L156" s="1"/>
      <c r="M156" s="1"/>
      <c r="N156" s="1"/>
      <c r="O156" s="1"/>
      <c r="P156" s="1"/>
      <c r="Q156" s="1"/>
      <c r="R156" s="1"/>
      <c r="S156" s="1"/>
      <c r="T156" s="1"/>
      <c r="U156" s="1"/>
      <c r="V156" s="1"/>
      <c r="W156" s="1"/>
      <c r="X156" s="1"/>
      <c r="Y156" s="1"/>
      <c r="Z156" s="1"/>
    </row>
    <row r="157" spans="1:26">
      <c r="A157" s="287" t="s">
        <v>633</v>
      </c>
      <c r="B157" s="288" t="s">
        <v>634</v>
      </c>
      <c r="C157" s="288" t="s">
        <v>635</v>
      </c>
      <c r="D157" s="288" t="s">
        <v>622</v>
      </c>
      <c r="E157" s="288" t="s">
        <v>88</v>
      </c>
      <c r="F157" s="288" t="s">
        <v>61</v>
      </c>
      <c r="G157" s="288" t="s">
        <v>636</v>
      </c>
      <c r="H157" s="289"/>
      <c r="I157" s="1"/>
      <c r="J157" s="1"/>
      <c r="K157" s="1"/>
      <c r="L157" s="1"/>
      <c r="M157" s="1"/>
      <c r="N157" s="1"/>
      <c r="O157" s="1"/>
      <c r="P157" s="1"/>
      <c r="Q157" s="1"/>
      <c r="R157" s="1"/>
      <c r="S157" s="1"/>
      <c r="T157" s="1"/>
      <c r="U157" s="1"/>
      <c r="V157" s="1"/>
      <c r="W157" s="1"/>
      <c r="X157" s="1"/>
      <c r="Y157" s="1"/>
      <c r="Z157" s="1"/>
    </row>
    <row r="158" spans="1:26" ht="24">
      <c r="A158" s="281" t="s">
        <v>637</v>
      </c>
      <c r="B158" s="41" t="s">
        <v>638</v>
      </c>
      <c r="C158" s="41" t="s">
        <v>639</v>
      </c>
      <c r="D158" s="41" t="s">
        <v>622</v>
      </c>
      <c r="E158" s="41" t="s">
        <v>88</v>
      </c>
      <c r="F158" s="41" t="s">
        <v>61</v>
      </c>
      <c r="G158" s="41" t="s">
        <v>640</v>
      </c>
      <c r="H158" s="282"/>
      <c r="I158" s="1"/>
      <c r="J158" s="1"/>
      <c r="K158" s="1"/>
      <c r="L158" s="1"/>
      <c r="M158" s="1"/>
      <c r="N158" s="1"/>
      <c r="O158" s="1"/>
      <c r="P158" s="1"/>
      <c r="Q158" s="1"/>
      <c r="R158" s="1"/>
      <c r="S158" s="1"/>
      <c r="T158" s="1"/>
      <c r="U158" s="1"/>
      <c r="V158" s="1"/>
      <c r="W158" s="1"/>
      <c r="X158" s="1"/>
      <c r="Y158" s="1"/>
      <c r="Z158" s="1"/>
    </row>
    <row r="159" spans="1:26">
      <c r="A159" s="287" t="s">
        <v>641</v>
      </c>
      <c r="B159" s="288" t="s">
        <v>642</v>
      </c>
      <c r="C159" s="288" t="s">
        <v>643</v>
      </c>
      <c r="D159" s="288" t="s">
        <v>622</v>
      </c>
      <c r="E159" s="288" t="s">
        <v>88</v>
      </c>
      <c r="F159" s="288" t="s">
        <v>61</v>
      </c>
      <c r="G159" s="288" t="s">
        <v>644</v>
      </c>
      <c r="H159" s="289"/>
      <c r="I159" s="1"/>
      <c r="J159" s="1"/>
      <c r="K159" s="1"/>
      <c r="L159" s="1"/>
      <c r="M159" s="1"/>
      <c r="N159" s="1"/>
      <c r="O159" s="1"/>
      <c r="P159" s="1"/>
      <c r="Q159" s="1"/>
      <c r="R159" s="1"/>
      <c r="S159" s="1"/>
      <c r="T159" s="1"/>
      <c r="U159" s="1"/>
      <c r="V159" s="1"/>
      <c r="W159" s="1"/>
      <c r="X159" s="1"/>
      <c r="Y159" s="1"/>
      <c r="Z159" s="1"/>
    </row>
    <row r="160" spans="1:26" ht="24">
      <c r="A160" s="281" t="s">
        <v>645</v>
      </c>
      <c r="B160" s="41" t="s">
        <v>646</v>
      </c>
      <c r="C160" s="41" t="s">
        <v>647</v>
      </c>
      <c r="D160" s="41" t="s">
        <v>622</v>
      </c>
      <c r="E160" s="41" t="s">
        <v>88</v>
      </c>
      <c r="F160" s="41" t="s">
        <v>61</v>
      </c>
      <c r="G160" s="41" t="s">
        <v>648</v>
      </c>
      <c r="H160" s="282"/>
      <c r="I160" s="1"/>
      <c r="J160" s="1"/>
      <c r="K160" s="1"/>
      <c r="L160" s="1"/>
      <c r="M160" s="1"/>
      <c r="N160" s="1"/>
      <c r="O160" s="1"/>
      <c r="P160" s="1"/>
      <c r="Q160" s="1"/>
      <c r="R160" s="1"/>
      <c r="S160" s="1"/>
      <c r="T160" s="1"/>
      <c r="U160" s="1"/>
      <c r="V160" s="1"/>
      <c r="W160" s="1"/>
      <c r="X160" s="1"/>
      <c r="Y160" s="1"/>
      <c r="Z160" s="1"/>
    </row>
    <row r="161" spans="1:26">
      <c r="A161" s="287" t="s">
        <v>649</v>
      </c>
      <c r="B161" s="288" t="s">
        <v>650</v>
      </c>
      <c r="C161" s="288" t="s">
        <v>651</v>
      </c>
      <c r="D161" s="288" t="s">
        <v>622</v>
      </c>
      <c r="E161" s="288" t="s">
        <v>88</v>
      </c>
      <c r="F161" s="288" t="s">
        <v>61</v>
      </c>
      <c r="G161" s="288" t="s">
        <v>652</v>
      </c>
      <c r="H161" s="289"/>
      <c r="I161" s="1"/>
      <c r="J161" s="1"/>
      <c r="K161" s="1"/>
      <c r="L161" s="1"/>
      <c r="M161" s="1"/>
      <c r="N161" s="1"/>
      <c r="O161" s="1"/>
      <c r="P161" s="1"/>
      <c r="Q161" s="1"/>
      <c r="R161" s="1"/>
      <c r="S161" s="1"/>
      <c r="T161" s="1"/>
      <c r="U161" s="1"/>
      <c r="V161" s="1"/>
      <c r="W161" s="1"/>
      <c r="X161" s="1"/>
      <c r="Y161" s="1"/>
      <c r="Z161" s="1"/>
    </row>
    <row r="162" spans="1:26">
      <c r="A162" s="281" t="s">
        <v>653</v>
      </c>
      <c r="B162" s="41" t="s">
        <v>654</v>
      </c>
      <c r="C162" s="41" t="s">
        <v>655</v>
      </c>
      <c r="D162" s="41" t="s">
        <v>573</v>
      </c>
      <c r="E162" s="41" t="s">
        <v>88</v>
      </c>
      <c r="F162" s="41" t="s">
        <v>117</v>
      </c>
      <c r="G162" s="41" t="s">
        <v>466</v>
      </c>
      <c r="H162" s="282"/>
      <c r="I162" s="1"/>
      <c r="J162" s="1"/>
      <c r="K162" s="1"/>
      <c r="L162" s="1"/>
      <c r="M162" s="1"/>
      <c r="N162" s="1"/>
      <c r="O162" s="1"/>
      <c r="P162" s="1"/>
      <c r="Q162" s="1"/>
      <c r="R162" s="1"/>
      <c r="S162" s="1"/>
      <c r="T162" s="1"/>
      <c r="U162" s="1"/>
      <c r="V162" s="1"/>
      <c r="W162" s="1"/>
      <c r="X162" s="1"/>
      <c r="Y162" s="1"/>
      <c r="Z162" s="1"/>
    </row>
    <row r="163" spans="1:26">
      <c r="A163" s="287" t="s">
        <v>656</v>
      </c>
      <c r="B163" s="288" t="s">
        <v>657</v>
      </c>
      <c r="C163" s="288" t="s">
        <v>658</v>
      </c>
      <c r="D163" s="288" t="s">
        <v>578</v>
      </c>
      <c r="E163" s="288" t="s">
        <v>88</v>
      </c>
      <c r="F163" s="288" t="s">
        <v>199</v>
      </c>
      <c r="G163" s="288" t="s">
        <v>200</v>
      </c>
      <c r="H163" s="289"/>
      <c r="I163" s="1"/>
      <c r="J163" s="1"/>
      <c r="K163" s="1"/>
      <c r="L163" s="1"/>
      <c r="M163" s="1"/>
      <c r="N163" s="1"/>
      <c r="O163" s="1"/>
      <c r="P163" s="1"/>
      <c r="Q163" s="1"/>
      <c r="R163" s="1"/>
      <c r="S163" s="1"/>
      <c r="T163" s="1"/>
      <c r="U163" s="1"/>
      <c r="V163" s="1"/>
      <c r="W163" s="1"/>
      <c r="X163" s="1"/>
      <c r="Y163" s="1"/>
      <c r="Z163" s="1"/>
    </row>
    <row r="164" spans="1:26">
      <c r="A164" s="281" t="s">
        <v>659</v>
      </c>
      <c r="B164" s="41" t="s">
        <v>660</v>
      </c>
      <c r="C164" s="41" t="s">
        <v>661</v>
      </c>
      <c r="D164" s="41" t="s">
        <v>622</v>
      </c>
      <c r="E164" s="41" t="s">
        <v>88</v>
      </c>
      <c r="F164" s="41" t="s">
        <v>199</v>
      </c>
      <c r="G164" s="41" t="s">
        <v>200</v>
      </c>
      <c r="H164" s="282"/>
      <c r="I164" s="1"/>
      <c r="J164" s="1"/>
      <c r="K164" s="1"/>
      <c r="L164" s="1"/>
      <c r="M164" s="1"/>
      <c r="N164" s="1"/>
      <c r="O164" s="1"/>
      <c r="P164" s="1"/>
      <c r="Q164" s="1"/>
      <c r="R164" s="1"/>
      <c r="S164" s="1"/>
      <c r="T164" s="1"/>
      <c r="U164" s="1"/>
      <c r="V164" s="1"/>
      <c r="W164" s="1"/>
      <c r="X164" s="1"/>
      <c r="Y164" s="1"/>
      <c r="Z164" s="1"/>
    </row>
    <row r="165" spans="1:26">
      <c r="A165" s="287" t="s">
        <v>662</v>
      </c>
      <c r="B165" s="288" t="s">
        <v>663</v>
      </c>
      <c r="C165" s="288" t="s">
        <v>376</v>
      </c>
      <c r="D165" s="288" t="s">
        <v>573</v>
      </c>
      <c r="E165" s="288" t="s">
        <v>88</v>
      </c>
      <c r="F165" s="288" t="s">
        <v>147</v>
      </c>
      <c r="G165" s="288" t="s">
        <v>204</v>
      </c>
      <c r="H165" s="289"/>
      <c r="I165" s="1"/>
      <c r="J165" s="1"/>
      <c r="K165" s="1"/>
      <c r="L165" s="1"/>
      <c r="M165" s="1"/>
      <c r="N165" s="1"/>
      <c r="O165" s="1"/>
      <c r="P165" s="1"/>
      <c r="Q165" s="1"/>
      <c r="R165" s="1"/>
      <c r="S165" s="1"/>
      <c r="T165" s="1"/>
      <c r="U165" s="1"/>
      <c r="V165" s="1"/>
      <c r="W165" s="1"/>
      <c r="X165" s="1"/>
      <c r="Y165" s="1"/>
      <c r="Z165" s="1"/>
    </row>
    <row r="166" spans="1:26">
      <c r="A166" s="281" t="s">
        <v>664</v>
      </c>
      <c r="B166" s="41" t="s">
        <v>665</v>
      </c>
      <c r="C166" s="41" t="s">
        <v>84</v>
      </c>
      <c r="D166" s="41" t="s">
        <v>573</v>
      </c>
      <c r="E166" s="41" t="s">
        <v>88</v>
      </c>
      <c r="F166" s="41" t="s">
        <v>208</v>
      </c>
      <c r="G166" s="41" t="s">
        <v>330</v>
      </c>
      <c r="H166" s="282"/>
      <c r="I166" s="1"/>
      <c r="J166" s="1"/>
      <c r="K166" s="1"/>
      <c r="L166" s="1"/>
      <c r="M166" s="1"/>
      <c r="N166" s="1"/>
      <c r="O166" s="1"/>
      <c r="P166" s="1"/>
      <c r="Q166" s="1"/>
      <c r="R166" s="1"/>
      <c r="S166" s="1"/>
      <c r="T166" s="1"/>
      <c r="U166" s="1"/>
      <c r="V166" s="1"/>
      <c r="W166" s="1"/>
      <c r="X166" s="1"/>
      <c r="Y166" s="1"/>
      <c r="Z166" s="1"/>
    </row>
    <row r="167" spans="1:26">
      <c r="A167" s="287" t="s">
        <v>666</v>
      </c>
      <c r="B167" s="288" t="s">
        <v>667</v>
      </c>
      <c r="C167" s="288" t="s">
        <v>668</v>
      </c>
      <c r="D167" s="288" t="s">
        <v>578</v>
      </c>
      <c r="E167" s="288" t="s">
        <v>94</v>
      </c>
      <c r="F167" s="288" t="s">
        <v>213</v>
      </c>
      <c r="G167" s="288" t="s">
        <v>214</v>
      </c>
      <c r="H167" s="289"/>
      <c r="I167" s="1"/>
      <c r="J167" s="1"/>
      <c r="K167" s="1"/>
      <c r="L167" s="1"/>
      <c r="M167" s="1"/>
      <c r="N167" s="1"/>
      <c r="O167" s="1"/>
      <c r="P167" s="1"/>
      <c r="Q167" s="1"/>
      <c r="R167" s="1"/>
      <c r="S167" s="1"/>
      <c r="T167" s="1"/>
      <c r="U167" s="1"/>
      <c r="V167" s="1"/>
      <c r="W167" s="1"/>
      <c r="X167" s="1"/>
      <c r="Y167" s="1"/>
      <c r="Z167" s="1"/>
    </row>
    <row r="168" spans="1:26">
      <c r="A168" s="281" t="s">
        <v>669</v>
      </c>
      <c r="B168" s="41" t="s">
        <v>670</v>
      </c>
      <c r="C168" s="41" t="s">
        <v>671</v>
      </c>
      <c r="D168" s="41" t="s">
        <v>622</v>
      </c>
      <c r="E168" s="41" t="s">
        <v>94</v>
      </c>
      <c r="F168" s="41" t="s">
        <v>213</v>
      </c>
      <c r="G168" s="41" t="s">
        <v>214</v>
      </c>
      <c r="H168" s="282"/>
      <c r="I168" s="1"/>
      <c r="J168" s="1"/>
      <c r="K168" s="1"/>
      <c r="L168" s="1"/>
      <c r="M168" s="1"/>
      <c r="N168" s="1"/>
      <c r="O168" s="1"/>
      <c r="P168" s="1"/>
      <c r="Q168" s="1"/>
      <c r="R168" s="1"/>
      <c r="S168" s="1"/>
      <c r="T168" s="1"/>
      <c r="U168" s="1"/>
      <c r="V168" s="1"/>
      <c r="W168" s="1"/>
      <c r="X168" s="1"/>
      <c r="Y168" s="1"/>
      <c r="Z168" s="1"/>
    </row>
    <row r="169" spans="1:26">
      <c r="A169" s="290" t="s">
        <v>672</v>
      </c>
      <c r="B169" s="291" t="s">
        <v>673</v>
      </c>
      <c r="C169" s="291" t="s">
        <v>37</v>
      </c>
      <c r="D169" s="291" t="s">
        <v>573</v>
      </c>
      <c r="E169" s="291" t="s">
        <v>14</v>
      </c>
      <c r="F169" s="291" t="s">
        <v>27</v>
      </c>
      <c r="G169" s="291" t="s">
        <v>674</v>
      </c>
      <c r="H169" s="292"/>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4">
      <c r="A171" s="341" t="s">
        <v>675</v>
      </c>
      <c r="B171" s="342" t="s">
        <v>676</v>
      </c>
      <c r="C171" s="342" t="s">
        <v>19</v>
      </c>
      <c r="D171" s="342" t="s">
        <v>677</v>
      </c>
      <c r="E171" s="342" t="s">
        <v>14</v>
      </c>
      <c r="F171" s="342" t="s">
        <v>678</v>
      </c>
      <c r="G171" s="342" t="s">
        <v>679</v>
      </c>
      <c r="H171" s="343"/>
      <c r="I171" s="1"/>
      <c r="J171" s="1"/>
      <c r="K171" s="1"/>
      <c r="L171" s="1"/>
      <c r="M171" s="1"/>
      <c r="N171" s="1"/>
      <c r="O171" s="1"/>
      <c r="P171" s="1"/>
      <c r="Q171" s="1"/>
      <c r="R171" s="1"/>
      <c r="S171" s="1"/>
      <c r="T171" s="1"/>
      <c r="U171" s="1"/>
      <c r="V171" s="1"/>
      <c r="W171" s="1"/>
      <c r="X171" s="1"/>
      <c r="Y171" s="1"/>
      <c r="Z171" s="1"/>
    </row>
    <row r="172" spans="1:26" ht="24">
      <c r="A172" s="367" t="s">
        <v>680</v>
      </c>
      <c r="B172" s="368" t="s">
        <v>681</v>
      </c>
      <c r="C172" s="368" t="s">
        <v>682</v>
      </c>
      <c r="D172" s="368" t="s">
        <v>677</v>
      </c>
      <c r="E172" s="368" t="s">
        <v>88</v>
      </c>
      <c r="F172" s="368" t="s">
        <v>61</v>
      </c>
      <c r="G172" s="368" t="s">
        <v>683</v>
      </c>
      <c r="H172" s="369"/>
      <c r="I172" s="1"/>
      <c r="J172" s="1"/>
      <c r="K172" s="1"/>
      <c r="L172" s="1"/>
      <c r="M172" s="1"/>
      <c r="N172" s="1"/>
      <c r="O172" s="1"/>
      <c r="P172" s="1"/>
      <c r="Q172" s="1"/>
      <c r="R172" s="1"/>
      <c r="S172" s="1"/>
      <c r="T172" s="1"/>
      <c r="U172" s="1"/>
      <c r="V172" s="1"/>
      <c r="W172" s="1"/>
      <c r="X172" s="1"/>
      <c r="Y172" s="1"/>
      <c r="Z172" s="1"/>
    </row>
    <row r="173" spans="1:26">
      <c r="A173" s="344" t="s">
        <v>684</v>
      </c>
      <c r="B173" s="41" t="s">
        <v>685</v>
      </c>
      <c r="C173" s="41" t="s">
        <v>686</v>
      </c>
      <c r="D173" s="41" t="s">
        <v>677</v>
      </c>
      <c r="E173" s="41" t="s">
        <v>88</v>
      </c>
      <c r="F173" s="41" t="s">
        <v>687</v>
      </c>
      <c r="G173" s="41" t="s">
        <v>85</v>
      </c>
      <c r="H173" s="345"/>
      <c r="I173" s="1"/>
      <c r="J173" s="1"/>
      <c r="K173" s="1"/>
      <c r="L173" s="1"/>
      <c r="M173" s="1"/>
      <c r="N173" s="1"/>
      <c r="O173" s="1"/>
      <c r="P173" s="1"/>
      <c r="Q173" s="1"/>
      <c r="R173" s="1"/>
      <c r="S173" s="1"/>
      <c r="T173" s="1"/>
      <c r="U173" s="1"/>
      <c r="V173" s="1"/>
      <c r="W173" s="1"/>
      <c r="X173" s="1"/>
      <c r="Y173" s="1"/>
      <c r="Z173" s="1"/>
    </row>
    <row r="174" spans="1:26" ht="24">
      <c r="A174" s="367" t="s">
        <v>688</v>
      </c>
      <c r="B174" s="368" t="s">
        <v>689</v>
      </c>
      <c r="C174" s="368" t="s">
        <v>690</v>
      </c>
      <c r="D174" s="368" t="s">
        <v>677</v>
      </c>
      <c r="E174" s="368" t="s">
        <v>88</v>
      </c>
      <c r="F174" s="368" t="s">
        <v>678</v>
      </c>
      <c r="G174" s="368" t="s">
        <v>691</v>
      </c>
      <c r="H174" s="369"/>
      <c r="I174" s="1"/>
      <c r="J174" s="1"/>
      <c r="K174" s="1"/>
      <c r="L174" s="1"/>
      <c r="M174" s="1"/>
      <c r="N174" s="1"/>
      <c r="O174" s="1"/>
      <c r="P174" s="1"/>
      <c r="Q174" s="1"/>
      <c r="R174" s="1"/>
      <c r="S174" s="1"/>
      <c r="T174" s="1"/>
      <c r="U174" s="1"/>
      <c r="V174" s="1"/>
      <c r="W174" s="1"/>
      <c r="X174" s="1"/>
      <c r="Y174" s="1"/>
      <c r="Z174" s="1"/>
    </row>
    <row r="175" spans="1:26">
      <c r="A175" s="344" t="s">
        <v>692</v>
      </c>
      <c r="B175" s="41" t="s">
        <v>693</v>
      </c>
      <c r="C175" s="41" t="s">
        <v>694</v>
      </c>
      <c r="D175" s="41" t="s">
        <v>677</v>
      </c>
      <c r="E175" s="41" t="s">
        <v>88</v>
      </c>
      <c r="F175" s="41" t="s">
        <v>117</v>
      </c>
      <c r="G175" s="41" t="s">
        <v>695</v>
      </c>
      <c r="H175" s="345"/>
      <c r="I175" s="1"/>
      <c r="J175" s="1"/>
      <c r="K175" s="1"/>
      <c r="L175" s="1"/>
      <c r="M175" s="1"/>
      <c r="N175" s="1"/>
      <c r="O175" s="1"/>
      <c r="P175" s="1"/>
      <c r="Q175" s="1"/>
      <c r="R175" s="1"/>
      <c r="S175" s="1"/>
      <c r="T175" s="1"/>
      <c r="U175" s="1"/>
      <c r="V175" s="1"/>
      <c r="W175" s="1"/>
      <c r="X175" s="1"/>
      <c r="Y175" s="1"/>
      <c r="Z175" s="1"/>
    </row>
    <row r="176" spans="1:26">
      <c r="A176" s="367" t="s">
        <v>696</v>
      </c>
      <c r="B176" s="368" t="s">
        <v>697</v>
      </c>
      <c r="C176" s="368" t="s">
        <v>698</v>
      </c>
      <c r="D176" s="368" t="s">
        <v>677</v>
      </c>
      <c r="E176" s="368" t="s">
        <v>699</v>
      </c>
      <c r="F176" s="368" t="s">
        <v>700</v>
      </c>
      <c r="G176" s="368" t="s">
        <v>701</v>
      </c>
      <c r="H176" s="369"/>
      <c r="I176" s="1"/>
      <c r="J176" s="1"/>
      <c r="K176" s="1"/>
      <c r="L176" s="1"/>
      <c r="M176" s="1"/>
      <c r="N176" s="1"/>
      <c r="O176" s="1"/>
      <c r="P176" s="1"/>
      <c r="Q176" s="1"/>
      <c r="R176" s="1"/>
      <c r="S176" s="1"/>
      <c r="T176" s="1"/>
      <c r="U176" s="1"/>
      <c r="V176" s="1"/>
      <c r="W176" s="1"/>
      <c r="X176" s="1"/>
      <c r="Y176" s="1"/>
      <c r="Z176" s="1"/>
    </row>
    <row r="177" spans="1:26">
      <c r="A177" s="344" t="s">
        <v>702</v>
      </c>
      <c r="B177" s="41" t="s">
        <v>703</v>
      </c>
      <c r="C177" s="41" t="s">
        <v>698</v>
      </c>
      <c r="D177" s="41" t="s">
        <v>677</v>
      </c>
      <c r="E177" s="41" t="s">
        <v>88</v>
      </c>
      <c r="F177" s="41" t="s">
        <v>704</v>
      </c>
      <c r="G177" s="41" t="s">
        <v>705</v>
      </c>
      <c r="H177" s="345"/>
      <c r="I177" s="1"/>
      <c r="J177" s="1"/>
      <c r="K177" s="1"/>
      <c r="L177" s="1"/>
      <c r="M177" s="1"/>
      <c r="N177" s="1"/>
      <c r="O177" s="1"/>
      <c r="P177" s="1"/>
      <c r="Q177" s="1"/>
      <c r="R177" s="1"/>
      <c r="S177" s="1"/>
      <c r="T177" s="1"/>
      <c r="U177" s="1"/>
      <c r="V177" s="1"/>
      <c r="W177" s="1"/>
      <c r="X177" s="1"/>
      <c r="Y177" s="1"/>
      <c r="Z177" s="1"/>
    </row>
    <row r="178" spans="1:26" ht="24">
      <c r="A178" s="367" t="s">
        <v>706</v>
      </c>
      <c r="B178" s="368" t="s">
        <v>707</v>
      </c>
      <c r="C178" s="368" t="s">
        <v>708</v>
      </c>
      <c r="D178" s="368" t="s">
        <v>677</v>
      </c>
      <c r="E178" s="368" t="s">
        <v>88</v>
      </c>
      <c r="F178" s="368" t="s">
        <v>61</v>
      </c>
      <c r="G178" s="368" t="s">
        <v>709</v>
      </c>
      <c r="H178" s="369"/>
      <c r="I178" s="1"/>
      <c r="J178" s="1"/>
      <c r="K178" s="1"/>
      <c r="L178" s="1"/>
      <c r="M178" s="1"/>
      <c r="N178" s="1"/>
      <c r="O178" s="1"/>
      <c r="P178" s="1"/>
      <c r="Q178" s="1"/>
      <c r="R178" s="1"/>
      <c r="S178" s="1"/>
      <c r="T178" s="1"/>
      <c r="U178" s="1"/>
      <c r="V178" s="1"/>
      <c r="W178" s="1"/>
      <c r="X178" s="1"/>
      <c r="Y178" s="1"/>
      <c r="Z178" s="1"/>
    </row>
    <row r="179" spans="1:26">
      <c r="A179" s="344" t="s">
        <v>710</v>
      </c>
      <c r="B179" s="41" t="s">
        <v>711</v>
      </c>
      <c r="C179" s="41" t="s">
        <v>712</v>
      </c>
      <c r="D179" s="41" t="s">
        <v>677</v>
      </c>
      <c r="E179" s="41" t="s">
        <v>88</v>
      </c>
      <c r="F179" s="41" t="s">
        <v>61</v>
      </c>
      <c r="G179" s="41" t="s">
        <v>713</v>
      </c>
      <c r="H179" s="345"/>
      <c r="I179" s="1"/>
      <c r="J179" s="1"/>
      <c r="K179" s="1"/>
      <c r="L179" s="1"/>
      <c r="M179" s="1"/>
      <c r="N179" s="1"/>
      <c r="O179" s="1"/>
      <c r="P179" s="1"/>
      <c r="Q179" s="1"/>
      <c r="R179" s="1"/>
      <c r="S179" s="1"/>
      <c r="T179" s="1"/>
      <c r="U179" s="1"/>
      <c r="V179" s="1"/>
      <c r="W179" s="1"/>
      <c r="X179" s="1"/>
      <c r="Y179" s="1"/>
      <c r="Z179" s="1"/>
    </row>
    <row r="180" spans="1:26" ht="24">
      <c r="A180" s="367" t="s">
        <v>714</v>
      </c>
      <c r="B180" s="368" t="s">
        <v>715</v>
      </c>
      <c r="C180" s="368" t="s">
        <v>716</v>
      </c>
      <c r="D180" s="368" t="s">
        <v>677</v>
      </c>
      <c r="E180" s="368" t="s">
        <v>88</v>
      </c>
      <c r="F180" s="368" t="s">
        <v>61</v>
      </c>
      <c r="G180" s="368" t="s">
        <v>717</v>
      </c>
      <c r="H180" s="369"/>
      <c r="I180" s="1"/>
      <c r="J180" s="1"/>
      <c r="K180" s="1"/>
      <c r="L180" s="1"/>
      <c r="M180" s="1"/>
      <c r="N180" s="1"/>
      <c r="O180" s="1"/>
      <c r="P180" s="1"/>
      <c r="Q180" s="1"/>
      <c r="R180" s="1"/>
      <c r="S180" s="1"/>
      <c r="T180" s="1"/>
      <c r="U180" s="1"/>
      <c r="V180" s="1"/>
      <c r="W180" s="1"/>
      <c r="X180" s="1"/>
      <c r="Y180" s="1"/>
      <c r="Z180" s="1"/>
    </row>
    <row r="181" spans="1:26">
      <c r="A181" s="344" t="s">
        <v>718</v>
      </c>
      <c r="B181" s="41" t="s">
        <v>719</v>
      </c>
      <c r="C181" s="41" t="s">
        <v>627</v>
      </c>
      <c r="D181" s="41" t="s">
        <v>677</v>
      </c>
      <c r="E181" s="41" t="s">
        <v>88</v>
      </c>
      <c r="F181" s="41" t="s">
        <v>61</v>
      </c>
      <c r="G181" s="41" t="s">
        <v>720</v>
      </c>
      <c r="H181" s="345"/>
      <c r="I181" s="1"/>
      <c r="J181" s="1"/>
      <c r="K181" s="1"/>
      <c r="L181" s="1"/>
      <c r="M181" s="1"/>
      <c r="N181" s="1"/>
      <c r="O181" s="1"/>
      <c r="P181" s="1"/>
      <c r="Q181" s="1"/>
      <c r="R181" s="1"/>
      <c r="S181" s="1"/>
      <c r="T181" s="1"/>
      <c r="U181" s="1"/>
      <c r="V181" s="1"/>
      <c r="W181" s="1"/>
      <c r="X181" s="1"/>
      <c r="Y181" s="1"/>
      <c r="Z181" s="1"/>
    </row>
    <row r="182" spans="1:26">
      <c r="A182" s="367" t="s">
        <v>721</v>
      </c>
      <c r="B182" s="368" t="s">
        <v>722</v>
      </c>
      <c r="C182" s="368" t="s">
        <v>723</v>
      </c>
      <c r="D182" s="368" t="s">
        <v>677</v>
      </c>
      <c r="E182" s="368" t="s">
        <v>724</v>
      </c>
      <c r="F182" s="368" t="s">
        <v>725</v>
      </c>
      <c r="G182" s="368" t="s">
        <v>726</v>
      </c>
      <c r="H182" s="369"/>
      <c r="I182" s="1"/>
      <c r="J182" s="1"/>
      <c r="K182" s="1"/>
      <c r="L182" s="1"/>
      <c r="M182" s="1"/>
      <c r="N182" s="1"/>
      <c r="O182" s="1"/>
      <c r="P182" s="1"/>
      <c r="Q182" s="1"/>
      <c r="R182" s="1"/>
      <c r="S182" s="1"/>
      <c r="T182" s="1"/>
      <c r="U182" s="1"/>
      <c r="V182" s="1"/>
      <c r="W182" s="1"/>
      <c r="X182" s="1"/>
      <c r="Y182" s="1"/>
      <c r="Z182" s="1"/>
    </row>
    <row r="183" spans="1:26">
      <c r="A183" s="344" t="s">
        <v>727</v>
      </c>
      <c r="B183" s="41" t="s">
        <v>728</v>
      </c>
      <c r="C183" s="41" t="s">
        <v>729</v>
      </c>
      <c r="D183" s="41" t="s">
        <v>677</v>
      </c>
      <c r="E183" s="41" t="s">
        <v>88</v>
      </c>
      <c r="F183" s="41" t="s">
        <v>730</v>
      </c>
      <c r="G183" s="41" t="s">
        <v>731</v>
      </c>
      <c r="H183" s="345"/>
      <c r="I183" s="1"/>
      <c r="J183" s="1"/>
      <c r="K183" s="1"/>
      <c r="L183" s="1"/>
      <c r="M183" s="1"/>
      <c r="N183" s="1"/>
      <c r="O183" s="1"/>
      <c r="P183" s="1"/>
      <c r="Q183" s="1"/>
      <c r="R183" s="1"/>
      <c r="S183" s="1"/>
      <c r="T183" s="1"/>
      <c r="U183" s="1"/>
      <c r="V183" s="1"/>
      <c r="W183" s="1"/>
      <c r="X183" s="1"/>
      <c r="Y183" s="1"/>
      <c r="Z183" s="1"/>
    </row>
    <row r="184" spans="1:26">
      <c r="A184" s="367" t="s">
        <v>732</v>
      </c>
      <c r="B184" s="368" t="s">
        <v>733</v>
      </c>
      <c r="C184" s="368" t="s">
        <v>734</v>
      </c>
      <c r="D184" s="368" t="s">
        <v>677</v>
      </c>
      <c r="E184" s="368" t="s">
        <v>88</v>
      </c>
      <c r="F184" s="368" t="s">
        <v>61</v>
      </c>
      <c r="G184" s="368" t="s">
        <v>735</v>
      </c>
      <c r="H184" s="369"/>
      <c r="I184" s="1"/>
      <c r="J184" s="1"/>
      <c r="K184" s="1"/>
      <c r="L184" s="1"/>
      <c r="M184" s="1"/>
      <c r="N184" s="1"/>
      <c r="O184" s="1"/>
      <c r="P184" s="1"/>
      <c r="Q184" s="1"/>
      <c r="R184" s="1"/>
      <c r="S184" s="1"/>
      <c r="T184" s="1"/>
      <c r="U184" s="1"/>
      <c r="V184" s="1"/>
      <c r="W184" s="1"/>
      <c r="X184" s="1"/>
      <c r="Y184" s="1"/>
      <c r="Z184" s="1"/>
    </row>
    <row r="185" spans="1:26" ht="24">
      <c r="A185" s="344" t="s">
        <v>736</v>
      </c>
      <c r="B185" s="41" t="s">
        <v>737</v>
      </c>
      <c r="C185" s="41" t="s">
        <v>738</v>
      </c>
      <c r="D185" s="41" t="s">
        <v>677</v>
      </c>
      <c r="E185" s="41" t="s">
        <v>88</v>
      </c>
      <c r="F185" s="41" t="s">
        <v>61</v>
      </c>
      <c r="G185" s="41" t="s">
        <v>636</v>
      </c>
      <c r="H185" s="345"/>
      <c r="I185" s="1"/>
      <c r="J185" s="1"/>
      <c r="K185" s="1"/>
      <c r="L185" s="1"/>
      <c r="M185" s="1"/>
      <c r="N185" s="1"/>
      <c r="O185" s="1"/>
      <c r="P185" s="1"/>
      <c r="Q185" s="1"/>
      <c r="R185" s="1"/>
      <c r="S185" s="1"/>
      <c r="T185" s="1"/>
      <c r="U185" s="1"/>
      <c r="V185" s="1"/>
      <c r="W185" s="1"/>
      <c r="X185" s="1"/>
      <c r="Y185" s="1"/>
      <c r="Z185" s="1"/>
    </row>
    <row r="186" spans="1:26">
      <c r="A186" s="367" t="s">
        <v>739</v>
      </c>
      <c r="B186" s="368" t="s">
        <v>740</v>
      </c>
      <c r="C186" s="368" t="s">
        <v>741</v>
      </c>
      <c r="D186" s="368" t="s">
        <v>677</v>
      </c>
      <c r="E186" s="368" t="s">
        <v>94</v>
      </c>
      <c r="F186" s="368" t="s">
        <v>742</v>
      </c>
      <c r="G186" s="368" t="s">
        <v>743</v>
      </c>
      <c r="H186" s="369"/>
      <c r="I186" s="1"/>
      <c r="J186" s="1"/>
      <c r="K186" s="1"/>
      <c r="L186" s="1"/>
      <c r="M186" s="1"/>
      <c r="N186" s="1"/>
      <c r="O186" s="1"/>
      <c r="P186" s="1"/>
      <c r="Q186" s="1"/>
      <c r="R186" s="1"/>
      <c r="S186" s="1"/>
      <c r="T186" s="1"/>
      <c r="U186" s="1"/>
      <c r="V186" s="1"/>
      <c r="W186" s="1"/>
      <c r="X186" s="1"/>
      <c r="Y186" s="1"/>
      <c r="Z186" s="1"/>
    </row>
    <row r="187" spans="1:26">
      <c r="A187" s="344" t="s">
        <v>744</v>
      </c>
      <c r="B187" s="41" t="s">
        <v>745</v>
      </c>
      <c r="C187" s="41" t="s">
        <v>746</v>
      </c>
      <c r="D187" s="41" t="s">
        <v>677</v>
      </c>
      <c r="E187" s="41" t="s">
        <v>88</v>
      </c>
      <c r="F187" s="41" t="s">
        <v>61</v>
      </c>
      <c r="G187" s="41" t="s">
        <v>747</v>
      </c>
      <c r="H187" s="345"/>
      <c r="I187" s="1"/>
      <c r="J187" s="1"/>
      <c r="K187" s="1"/>
      <c r="L187" s="1"/>
      <c r="M187" s="1"/>
      <c r="N187" s="1"/>
      <c r="O187" s="1"/>
      <c r="P187" s="1"/>
      <c r="Q187" s="1"/>
      <c r="R187" s="1"/>
      <c r="S187" s="1"/>
      <c r="T187" s="1"/>
      <c r="U187" s="1"/>
      <c r="V187" s="1"/>
      <c r="W187" s="1"/>
      <c r="X187" s="1"/>
      <c r="Y187" s="1"/>
      <c r="Z187" s="1"/>
    </row>
    <row r="188" spans="1:26" ht="24">
      <c r="A188" s="367" t="s">
        <v>748</v>
      </c>
      <c r="B188" s="368" t="s">
        <v>749</v>
      </c>
      <c r="C188" s="368" t="s">
        <v>750</v>
      </c>
      <c r="D188" s="368" t="s">
        <v>677</v>
      </c>
      <c r="E188" s="368" t="s">
        <v>88</v>
      </c>
      <c r="F188" s="368" t="s">
        <v>61</v>
      </c>
      <c r="G188" s="368" t="s">
        <v>751</v>
      </c>
      <c r="H188" s="369"/>
      <c r="I188" s="1"/>
      <c r="J188" s="1"/>
      <c r="K188" s="1"/>
      <c r="L188" s="1"/>
      <c r="M188" s="1"/>
      <c r="N188" s="1"/>
      <c r="O188" s="1"/>
      <c r="P188" s="1"/>
      <c r="Q188" s="1"/>
      <c r="R188" s="1"/>
      <c r="S188" s="1"/>
      <c r="T188" s="1"/>
      <c r="U188" s="1"/>
      <c r="V188" s="1"/>
      <c r="W188" s="1"/>
      <c r="X188" s="1"/>
      <c r="Y188" s="1"/>
      <c r="Z188" s="1"/>
    </row>
    <row r="189" spans="1:26" ht="24">
      <c r="A189" s="344" t="s">
        <v>752</v>
      </c>
      <c r="B189" s="41" t="s">
        <v>753</v>
      </c>
      <c r="C189" s="41" t="s">
        <v>754</v>
      </c>
      <c r="D189" s="41" t="s">
        <v>677</v>
      </c>
      <c r="E189" s="41" t="s">
        <v>88</v>
      </c>
      <c r="F189" s="41" t="s">
        <v>687</v>
      </c>
      <c r="G189" s="41" t="s">
        <v>755</v>
      </c>
      <c r="H189" s="345"/>
      <c r="I189" s="1"/>
      <c r="J189" s="1"/>
      <c r="K189" s="1"/>
      <c r="L189" s="1"/>
      <c r="M189" s="1"/>
      <c r="N189" s="1"/>
      <c r="O189" s="1"/>
      <c r="P189" s="1"/>
      <c r="Q189" s="1"/>
      <c r="R189" s="1"/>
      <c r="S189" s="1"/>
      <c r="T189" s="1"/>
      <c r="U189" s="1"/>
      <c r="V189" s="1"/>
      <c r="W189" s="1"/>
      <c r="X189" s="1"/>
      <c r="Y189" s="1"/>
      <c r="Z189" s="1"/>
    </row>
    <row r="190" spans="1:26">
      <c r="A190" s="367" t="s">
        <v>756</v>
      </c>
      <c r="B190" s="368" t="s">
        <v>757</v>
      </c>
      <c r="C190" s="368" t="s">
        <v>758</v>
      </c>
      <c r="D190" s="368" t="s">
        <v>677</v>
      </c>
      <c r="E190" s="368" t="s">
        <v>88</v>
      </c>
      <c r="F190" s="368" t="s">
        <v>61</v>
      </c>
      <c r="G190" s="368" t="s">
        <v>759</v>
      </c>
      <c r="H190" s="369"/>
      <c r="I190" s="1"/>
      <c r="J190" s="1"/>
      <c r="K190" s="1"/>
      <c r="L190" s="1"/>
      <c r="M190" s="1"/>
      <c r="N190" s="1"/>
      <c r="O190" s="1"/>
      <c r="P190" s="1"/>
      <c r="Q190" s="1"/>
      <c r="R190" s="1"/>
      <c r="S190" s="1"/>
      <c r="T190" s="1"/>
      <c r="U190" s="1"/>
      <c r="V190" s="1"/>
      <c r="W190" s="1"/>
      <c r="X190" s="1"/>
      <c r="Y190" s="1"/>
      <c r="Z190" s="1"/>
    </row>
    <row r="191" spans="1:26">
      <c r="A191" s="344" t="s">
        <v>760</v>
      </c>
      <c r="B191" s="41" t="s">
        <v>761</v>
      </c>
      <c r="C191" s="41" t="s">
        <v>762</v>
      </c>
      <c r="D191" s="41" t="s">
        <v>677</v>
      </c>
      <c r="E191" s="41" t="s">
        <v>763</v>
      </c>
      <c r="F191" s="41" t="s">
        <v>764</v>
      </c>
      <c r="G191" s="41" t="s">
        <v>765</v>
      </c>
      <c r="H191" s="345"/>
      <c r="I191" s="1"/>
      <c r="J191" s="1"/>
      <c r="K191" s="1"/>
      <c r="L191" s="1"/>
      <c r="M191" s="1"/>
      <c r="N191" s="1"/>
      <c r="O191" s="1"/>
      <c r="P191" s="1"/>
      <c r="Q191" s="1"/>
      <c r="R191" s="1"/>
      <c r="S191" s="1"/>
      <c r="T191" s="1"/>
      <c r="U191" s="1"/>
      <c r="V191" s="1"/>
      <c r="W191" s="1"/>
      <c r="X191" s="1"/>
      <c r="Y191" s="1"/>
      <c r="Z191" s="1"/>
    </row>
    <row r="192" spans="1:26">
      <c r="A192" s="367" t="s">
        <v>766</v>
      </c>
      <c r="B192" s="368" t="s">
        <v>767</v>
      </c>
      <c r="C192" s="368" t="s">
        <v>768</v>
      </c>
      <c r="D192" s="368" t="s">
        <v>677</v>
      </c>
      <c r="E192" s="368" t="s">
        <v>88</v>
      </c>
      <c r="F192" s="368" t="s">
        <v>61</v>
      </c>
      <c r="G192" s="368" t="s">
        <v>769</v>
      </c>
      <c r="H192" s="369"/>
      <c r="I192" s="1"/>
      <c r="J192" s="1"/>
      <c r="K192" s="1"/>
      <c r="L192" s="1"/>
      <c r="M192" s="1"/>
      <c r="N192" s="1"/>
      <c r="O192" s="1"/>
      <c r="P192" s="1"/>
      <c r="Q192" s="1"/>
      <c r="R192" s="1"/>
      <c r="S192" s="1"/>
      <c r="T192" s="1"/>
      <c r="U192" s="1"/>
      <c r="V192" s="1"/>
      <c r="W192" s="1"/>
      <c r="X192" s="1"/>
      <c r="Y192" s="1"/>
      <c r="Z192" s="1"/>
    </row>
    <row r="193" spans="1:26">
      <c r="A193" s="344" t="s">
        <v>770</v>
      </c>
      <c r="B193" s="41" t="s">
        <v>771</v>
      </c>
      <c r="C193" s="41" t="s">
        <v>772</v>
      </c>
      <c r="D193" s="41" t="s">
        <v>677</v>
      </c>
      <c r="E193" s="41" t="s">
        <v>94</v>
      </c>
      <c r="F193" s="41" t="s">
        <v>268</v>
      </c>
      <c r="G193" s="41" t="s">
        <v>773</v>
      </c>
      <c r="H193" s="345"/>
      <c r="I193" s="1"/>
      <c r="J193" s="1"/>
      <c r="K193" s="1"/>
      <c r="L193" s="1"/>
      <c r="M193" s="1"/>
      <c r="N193" s="1"/>
      <c r="O193" s="1"/>
      <c r="P193" s="1"/>
      <c r="Q193" s="1"/>
      <c r="R193" s="1"/>
      <c r="S193" s="1"/>
      <c r="T193" s="1"/>
      <c r="U193" s="1"/>
      <c r="V193" s="1"/>
      <c r="W193" s="1"/>
      <c r="X193" s="1"/>
      <c r="Y193" s="1"/>
      <c r="Z193" s="1"/>
    </row>
    <row r="194" spans="1:26">
      <c r="A194" s="367" t="s">
        <v>774</v>
      </c>
      <c r="B194" s="368" t="s">
        <v>775</v>
      </c>
      <c r="C194" s="368" t="s">
        <v>776</v>
      </c>
      <c r="D194" s="368" t="s">
        <v>677</v>
      </c>
      <c r="E194" s="368" t="s">
        <v>14</v>
      </c>
      <c r="F194" s="368" t="s">
        <v>142</v>
      </c>
      <c r="G194" s="368" t="s">
        <v>777</v>
      </c>
      <c r="H194" s="369"/>
      <c r="I194" s="1"/>
      <c r="J194" s="1"/>
      <c r="K194" s="1"/>
      <c r="L194" s="1"/>
      <c r="M194" s="1"/>
      <c r="N194" s="1"/>
      <c r="O194" s="1"/>
      <c r="P194" s="1"/>
      <c r="Q194" s="1"/>
      <c r="R194" s="1"/>
      <c r="S194" s="1"/>
      <c r="T194" s="1"/>
      <c r="U194" s="1"/>
      <c r="V194" s="1"/>
      <c r="W194" s="1"/>
      <c r="X194" s="1"/>
      <c r="Y194" s="1"/>
      <c r="Z194" s="1"/>
    </row>
    <row r="195" spans="1:26">
      <c r="A195" s="344" t="s">
        <v>778</v>
      </c>
      <c r="B195" s="41" t="s">
        <v>779</v>
      </c>
      <c r="C195" s="41" t="s">
        <v>198</v>
      </c>
      <c r="D195" s="41" t="s">
        <v>677</v>
      </c>
      <c r="E195" s="41" t="s">
        <v>88</v>
      </c>
      <c r="F195" s="41" t="s">
        <v>199</v>
      </c>
      <c r="G195" s="41" t="s">
        <v>200</v>
      </c>
      <c r="H195" s="345"/>
      <c r="I195" s="1"/>
      <c r="J195" s="1"/>
      <c r="K195" s="1"/>
      <c r="L195" s="1"/>
      <c r="M195" s="1"/>
      <c r="N195" s="1"/>
      <c r="O195" s="1"/>
      <c r="P195" s="1"/>
      <c r="Q195" s="1"/>
      <c r="R195" s="1"/>
      <c r="S195" s="1"/>
      <c r="T195" s="1"/>
      <c r="U195" s="1"/>
      <c r="V195" s="1"/>
      <c r="W195" s="1"/>
      <c r="X195" s="1"/>
      <c r="Y195" s="1"/>
      <c r="Z195" s="1"/>
    </row>
    <row r="196" spans="1:26">
      <c r="A196" s="367" t="s">
        <v>780</v>
      </c>
      <c r="B196" s="368" t="s">
        <v>781</v>
      </c>
      <c r="C196" s="368" t="s">
        <v>782</v>
      </c>
      <c r="D196" s="368" t="s">
        <v>677</v>
      </c>
      <c r="E196" s="368" t="s">
        <v>88</v>
      </c>
      <c r="F196" s="368" t="s">
        <v>147</v>
      </c>
      <c r="G196" s="368" t="s">
        <v>204</v>
      </c>
      <c r="H196" s="369"/>
      <c r="I196" s="1"/>
      <c r="J196" s="1"/>
      <c r="K196" s="1"/>
      <c r="L196" s="1"/>
      <c r="M196" s="1"/>
      <c r="N196" s="1"/>
      <c r="O196" s="1"/>
      <c r="P196" s="1"/>
      <c r="Q196" s="1"/>
      <c r="R196" s="1"/>
      <c r="S196" s="1"/>
      <c r="T196" s="1"/>
      <c r="U196" s="1"/>
      <c r="V196" s="1"/>
      <c r="W196" s="1"/>
      <c r="X196" s="1"/>
      <c r="Y196" s="1"/>
      <c r="Z196" s="1"/>
    </row>
    <row r="197" spans="1:26">
      <c r="A197" s="344" t="s">
        <v>783</v>
      </c>
      <c r="B197" s="41" t="s">
        <v>784</v>
      </c>
      <c r="C197" s="41" t="s">
        <v>84</v>
      </c>
      <c r="D197" s="41" t="s">
        <v>677</v>
      </c>
      <c r="E197" s="41" t="s">
        <v>88</v>
      </c>
      <c r="F197" s="41" t="s">
        <v>208</v>
      </c>
      <c r="G197" s="41" t="s">
        <v>330</v>
      </c>
      <c r="H197" s="345"/>
      <c r="I197" s="1"/>
      <c r="J197" s="1"/>
      <c r="K197" s="1"/>
      <c r="L197" s="1"/>
      <c r="M197" s="1"/>
      <c r="N197" s="1"/>
      <c r="O197" s="1"/>
      <c r="P197" s="1"/>
      <c r="Q197" s="1"/>
      <c r="R197" s="1"/>
      <c r="S197" s="1"/>
      <c r="T197" s="1"/>
      <c r="U197" s="1"/>
      <c r="V197" s="1"/>
      <c r="W197" s="1"/>
      <c r="X197" s="1"/>
      <c r="Y197" s="1"/>
      <c r="Z197" s="1"/>
    </row>
    <row r="198" spans="1:26">
      <c r="A198" s="367" t="s">
        <v>785</v>
      </c>
      <c r="B198" s="368" t="s">
        <v>786</v>
      </c>
      <c r="C198" s="368" t="s">
        <v>787</v>
      </c>
      <c r="D198" s="368" t="s">
        <v>677</v>
      </c>
      <c r="E198" s="368" t="s">
        <v>94</v>
      </c>
      <c r="F198" s="368" t="s">
        <v>213</v>
      </c>
      <c r="G198" s="368" t="s">
        <v>214</v>
      </c>
      <c r="H198" s="369"/>
      <c r="I198" s="1"/>
      <c r="J198" s="1"/>
      <c r="K198" s="1"/>
      <c r="L198" s="1"/>
      <c r="M198" s="1"/>
      <c r="N198" s="1"/>
      <c r="O198" s="1"/>
      <c r="P198" s="1"/>
      <c r="Q198" s="1"/>
      <c r="R198" s="1"/>
      <c r="S198" s="1"/>
      <c r="T198" s="1"/>
      <c r="U198" s="1"/>
      <c r="V198" s="1"/>
      <c r="W198" s="1"/>
      <c r="X198" s="1"/>
      <c r="Y198" s="1"/>
      <c r="Z198" s="1"/>
    </row>
    <row r="199" spans="1:26">
      <c r="A199" s="346" t="s">
        <v>788</v>
      </c>
      <c r="B199" s="347" t="s">
        <v>789</v>
      </c>
      <c r="C199" s="347" t="s">
        <v>37</v>
      </c>
      <c r="D199" s="347" t="s">
        <v>677</v>
      </c>
      <c r="E199" s="347" t="s">
        <v>14</v>
      </c>
      <c r="F199" s="347" t="s">
        <v>27</v>
      </c>
      <c r="G199" s="347" t="s">
        <v>790</v>
      </c>
      <c r="H199" s="348"/>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2" spans="1:26">
      <c r="A202" s="389" t="s">
        <v>791</v>
      </c>
      <c r="B202" s="390" t="s">
        <v>792</v>
      </c>
      <c r="C202" s="390" t="s">
        <v>19</v>
      </c>
      <c r="D202" s="390" t="s">
        <v>793</v>
      </c>
      <c r="E202" s="390" t="s">
        <v>794</v>
      </c>
      <c r="F202" s="390" t="s">
        <v>268</v>
      </c>
      <c r="G202" s="390" t="s">
        <v>795</v>
      </c>
      <c r="H202" s="391"/>
    </row>
    <row r="203" spans="1:26" ht="23.15">
      <c r="A203" s="397" t="s">
        <v>796</v>
      </c>
      <c r="B203" s="398" t="s">
        <v>797</v>
      </c>
      <c r="C203" s="398" t="s">
        <v>798</v>
      </c>
      <c r="D203" s="398" t="s">
        <v>793</v>
      </c>
      <c r="E203" s="398" t="s">
        <v>88</v>
      </c>
      <c r="F203" s="398" t="s">
        <v>725</v>
      </c>
      <c r="G203" s="398" t="s">
        <v>799</v>
      </c>
      <c r="H203" s="399"/>
    </row>
    <row r="204" spans="1:26">
      <c r="A204" s="392" t="s">
        <v>800</v>
      </c>
      <c r="B204" s="14" t="s">
        <v>801</v>
      </c>
      <c r="C204" s="14" t="s">
        <v>802</v>
      </c>
      <c r="D204" s="14" t="s">
        <v>793</v>
      </c>
      <c r="E204" s="14" t="s">
        <v>88</v>
      </c>
      <c r="F204" s="14" t="s">
        <v>742</v>
      </c>
      <c r="G204" s="14" t="s">
        <v>803</v>
      </c>
      <c r="H204" s="393"/>
    </row>
    <row r="205" spans="1:26">
      <c r="A205" s="397" t="s">
        <v>804</v>
      </c>
      <c r="B205" s="398" t="s">
        <v>805</v>
      </c>
      <c r="C205" s="398" t="s">
        <v>806</v>
      </c>
      <c r="D205" s="398" t="s">
        <v>807</v>
      </c>
      <c r="E205" s="398" t="s">
        <v>794</v>
      </c>
      <c r="F205" s="398" t="s">
        <v>268</v>
      </c>
      <c r="G205" s="398" t="s">
        <v>808</v>
      </c>
      <c r="H205" s="399"/>
    </row>
    <row r="206" spans="1:26" ht="23.15">
      <c r="A206" s="392" t="s">
        <v>809</v>
      </c>
      <c r="B206" s="14" t="s">
        <v>810</v>
      </c>
      <c r="C206" s="14" t="s">
        <v>811</v>
      </c>
      <c r="D206" s="14" t="s">
        <v>807</v>
      </c>
      <c r="E206" s="14" t="s">
        <v>812</v>
      </c>
      <c r="F206" s="14" t="s">
        <v>813</v>
      </c>
      <c r="G206" s="14" t="s">
        <v>814</v>
      </c>
      <c r="H206" s="393"/>
    </row>
    <row r="207" spans="1:26">
      <c r="A207" s="397" t="s">
        <v>815</v>
      </c>
      <c r="B207" s="398" t="s">
        <v>816</v>
      </c>
      <c r="C207" s="398" t="s">
        <v>690</v>
      </c>
      <c r="D207" s="398" t="s">
        <v>807</v>
      </c>
      <c r="E207" s="398" t="s">
        <v>94</v>
      </c>
      <c r="F207" s="398" t="s">
        <v>817</v>
      </c>
      <c r="G207" s="398" t="s">
        <v>818</v>
      </c>
      <c r="H207" s="399"/>
    </row>
    <row r="208" spans="1:26">
      <c r="A208" s="392" t="s">
        <v>819</v>
      </c>
      <c r="B208" s="14" t="s">
        <v>820</v>
      </c>
      <c r="C208" s="14" t="s">
        <v>698</v>
      </c>
      <c r="D208" s="14" t="s">
        <v>807</v>
      </c>
      <c r="E208" s="14" t="s">
        <v>699</v>
      </c>
      <c r="F208" s="14" t="s">
        <v>700</v>
      </c>
      <c r="G208" s="14" t="s">
        <v>821</v>
      </c>
      <c r="H208" s="393"/>
    </row>
    <row r="209" spans="1:8">
      <c r="A209" s="397" t="s">
        <v>822</v>
      </c>
      <c r="B209" s="398" t="s">
        <v>823</v>
      </c>
      <c r="C209" s="398" t="s">
        <v>824</v>
      </c>
      <c r="D209" s="398" t="s">
        <v>807</v>
      </c>
      <c r="E209" s="398" t="s">
        <v>94</v>
      </c>
      <c r="F209" s="398" t="s">
        <v>825</v>
      </c>
      <c r="G209" s="398" t="s">
        <v>826</v>
      </c>
      <c r="H209" s="399"/>
    </row>
    <row r="210" spans="1:8">
      <c r="A210" s="392" t="s">
        <v>827</v>
      </c>
      <c r="B210" s="14" t="s">
        <v>828</v>
      </c>
      <c r="C210" s="14" t="s">
        <v>829</v>
      </c>
      <c r="D210" s="14" t="s">
        <v>807</v>
      </c>
      <c r="E210" s="14" t="s">
        <v>94</v>
      </c>
      <c r="F210" s="14" t="s">
        <v>817</v>
      </c>
      <c r="G210" s="14" t="s">
        <v>830</v>
      </c>
      <c r="H210" s="393"/>
    </row>
    <row r="211" spans="1:8">
      <c r="A211" s="397" t="s">
        <v>831</v>
      </c>
      <c r="B211" s="398" t="s">
        <v>832</v>
      </c>
      <c r="C211" s="398" t="s">
        <v>833</v>
      </c>
      <c r="D211" s="398" t="s">
        <v>807</v>
      </c>
      <c r="E211" s="398" t="s">
        <v>834</v>
      </c>
      <c r="F211" s="398" t="s">
        <v>835</v>
      </c>
      <c r="G211" s="398" t="s">
        <v>836</v>
      </c>
      <c r="H211" s="399"/>
    </row>
    <row r="212" spans="1:8">
      <c r="A212" s="392" t="s">
        <v>837</v>
      </c>
      <c r="B212" s="14" t="s">
        <v>838</v>
      </c>
      <c r="C212" s="14" t="s">
        <v>824</v>
      </c>
      <c r="D212" s="14" t="s">
        <v>807</v>
      </c>
      <c r="E212" s="14" t="s">
        <v>812</v>
      </c>
      <c r="F212" s="14" t="s">
        <v>817</v>
      </c>
      <c r="G212" s="14" t="s">
        <v>839</v>
      </c>
      <c r="H212" s="393"/>
    </row>
    <row r="213" spans="1:8">
      <c r="A213" s="397" t="s">
        <v>840</v>
      </c>
      <c r="B213" s="398" t="s">
        <v>841</v>
      </c>
      <c r="C213" s="398" t="s">
        <v>842</v>
      </c>
      <c r="D213" s="398" t="s">
        <v>807</v>
      </c>
      <c r="E213" s="398" t="s">
        <v>834</v>
      </c>
      <c r="F213" s="398" t="s">
        <v>843</v>
      </c>
      <c r="G213" s="398" t="s">
        <v>844</v>
      </c>
      <c r="H213" s="399"/>
    </row>
    <row r="214" spans="1:8">
      <c r="A214" s="392" t="s">
        <v>845</v>
      </c>
      <c r="B214" s="14" t="s">
        <v>846</v>
      </c>
      <c r="C214" s="14" t="s">
        <v>847</v>
      </c>
      <c r="D214" s="14" t="s">
        <v>807</v>
      </c>
      <c r="E214" s="14" t="s">
        <v>88</v>
      </c>
      <c r="F214" s="14" t="s">
        <v>142</v>
      </c>
      <c r="G214" s="14" t="s">
        <v>848</v>
      </c>
      <c r="H214" s="393"/>
    </row>
    <row r="215" spans="1:8">
      <c r="A215" s="397" t="s">
        <v>849</v>
      </c>
      <c r="B215" s="398" t="s">
        <v>850</v>
      </c>
      <c r="C215" s="398" t="s">
        <v>851</v>
      </c>
      <c r="D215" s="398" t="s">
        <v>807</v>
      </c>
      <c r="E215" s="398" t="s">
        <v>794</v>
      </c>
      <c r="F215" s="398" t="s">
        <v>268</v>
      </c>
      <c r="G215" s="398" t="s">
        <v>852</v>
      </c>
      <c r="H215" s="399"/>
    </row>
    <row r="216" spans="1:8">
      <c r="A216" s="392" t="s">
        <v>853</v>
      </c>
      <c r="B216" s="14" t="s">
        <v>854</v>
      </c>
      <c r="C216" s="14" t="s">
        <v>855</v>
      </c>
      <c r="D216" s="14" t="s">
        <v>807</v>
      </c>
      <c r="E216" s="14" t="s">
        <v>812</v>
      </c>
      <c r="F216" s="14" t="s">
        <v>856</v>
      </c>
      <c r="G216" s="14" t="s">
        <v>857</v>
      </c>
      <c r="H216" s="393"/>
    </row>
    <row r="217" spans="1:8">
      <c r="A217" s="397" t="s">
        <v>858</v>
      </c>
      <c r="B217" s="398" t="s">
        <v>859</v>
      </c>
      <c r="C217" s="398" t="s">
        <v>860</v>
      </c>
      <c r="D217" s="398" t="s">
        <v>807</v>
      </c>
      <c r="E217" s="398" t="s">
        <v>794</v>
      </c>
      <c r="F217" s="398" t="s">
        <v>268</v>
      </c>
      <c r="G217" s="398" t="s">
        <v>861</v>
      </c>
      <c r="H217" s="399"/>
    </row>
    <row r="218" spans="1:8">
      <c r="A218" s="392" t="s">
        <v>862</v>
      </c>
      <c r="B218" s="14" t="s">
        <v>863</v>
      </c>
      <c r="C218" s="14" t="s">
        <v>750</v>
      </c>
      <c r="D218" s="14" t="s">
        <v>807</v>
      </c>
      <c r="E218" s="14" t="s">
        <v>94</v>
      </c>
      <c r="F218" s="14" t="s">
        <v>817</v>
      </c>
      <c r="G218" s="14" t="s">
        <v>864</v>
      </c>
      <c r="H218" s="393"/>
    </row>
    <row r="219" spans="1:8">
      <c r="A219" s="397" t="s">
        <v>865</v>
      </c>
      <c r="B219" s="398" t="s">
        <v>866</v>
      </c>
      <c r="C219" s="398" t="s">
        <v>867</v>
      </c>
      <c r="D219" s="398" t="s">
        <v>807</v>
      </c>
      <c r="E219" s="398" t="s">
        <v>94</v>
      </c>
      <c r="F219" s="398" t="s">
        <v>817</v>
      </c>
      <c r="G219" s="398" t="s">
        <v>868</v>
      </c>
      <c r="H219" s="399"/>
    </row>
    <row r="220" spans="1:8">
      <c r="A220" s="392" t="s">
        <v>869</v>
      </c>
      <c r="B220" s="14" t="s">
        <v>870</v>
      </c>
      <c r="C220" s="14" t="s">
        <v>758</v>
      </c>
      <c r="D220" s="14" t="s">
        <v>807</v>
      </c>
      <c r="E220" s="14" t="s">
        <v>794</v>
      </c>
      <c r="F220" s="14" t="s">
        <v>871</v>
      </c>
      <c r="G220" s="14" t="s">
        <v>872</v>
      </c>
      <c r="H220" s="393"/>
    </row>
    <row r="221" spans="1:8">
      <c r="A221" s="397" t="s">
        <v>873</v>
      </c>
      <c r="B221" s="398" t="s">
        <v>874</v>
      </c>
      <c r="C221" s="398" t="s">
        <v>875</v>
      </c>
      <c r="D221" s="398" t="s">
        <v>807</v>
      </c>
      <c r="E221" s="398" t="s">
        <v>794</v>
      </c>
      <c r="F221" s="398" t="s">
        <v>742</v>
      </c>
      <c r="G221" s="398" t="s">
        <v>769</v>
      </c>
      <c r="H221" s="399"/>
    </row>
    <row r="222" spans="1:8">
      <c r="A222" s="392" t="s">
        <v>876</v>
      </c>
      <c r="B222" s="14" t="s">
        <v>877</v>
      </c>
      <c r="C222" s="14" t="s">
        <v>762</v>
      </c>
      <c r="D222" s="14" t="s">
        <v>807</v>
      </c>
      <c r="E222" s="14" t="s">
        <v>812</v>
      </c>
      <c r="F222" s="14" t="s">
        <v>764</v>
      </c>
      <c r="G222" s="14" t="s">
        <v>878</v>
      </c>
      <c r="H222" s="393"/>
    </row>
    <row r="223" spans="1:8">
      <c r="A223" s="397" t="s">
        <v>879</v>
      </c>
      <c r="B223" s="398" t="s">
        <v>880</v>
      </c>
      <c r="C223" s="398" t="s">
        <v>881</v>
      </c>
      <c r="D223" s="398" t="s">
        <v>807</v>
      </c>
      <c r="E223" s="398" t="s">
        <v>94</v>
      </c>
      <c r="F223" s="398" t="s">
        <v>817</v>
      </c>
      <c r="G223" s="398" t="s">
        <v>882</v>
      </c>
      <c r="H223" s="399"/>
    </row>
    <row r="224" spans="1:8">
      <c r="A224" s="392" t="s">
        <v>883</v>
      </c>
      <c r="B224" s="14" t="s">
        <v>884</v>
      </c>
      <c r="C224" s="14" t="s">
        <v>885</v>
      </c>
      <c r="D224" s="14" t="s">
        <v>807</v>
      </c>
      <c r="E224" s="14" t="s">
        <v>794</v>
      </c>
      <c r="F224" s="14" t="s">
        <v>268</v>
      </c>
      <c r="G224" s="14" t="s">
        <v>886</v>
      </c>
      <c r="H224" s="393"/>
    </row>
    <row r="225" spans="1:8">
      <c r="A225" s="397" t="s">
        <v>887</v>
      </c>
      <c r="B225" s="398" t="s">
        <v>888</v>
      </c>
      <c r="C225" s="398" t="s">
        <v>889</v>
      </c>
      <c r="D225" s="398" t="s">
        <v>807</v>
      </c>
      <c r="E225" s="398" t="s">
        <v>812</v>
      </c>
      <c r="F225" s="398" t="s">
        <v>817</v>
      </c>
      <c r="G225" s="398" t="s">
        <v>890</v>
      </c>
      <c r="H225" s="399"/>
    </row>
    <row r="226" spans="1:8">
      <c r="A226" s="392" t="s">
        <v>891</v>
      </c>
      <c r="B226" s="14" t="s">
        <v>892</v>
      </c>
      <c r="C226" s="14" t="s">
        <v>893</v>
      </c>
      <c r="D226" s="14" t="s">
        <v>807</v>
      </c>
      <c r="E226" s="14" t="s">
        <v>794</v>
      </c>
      <c r="F226" s="14" t="s">
        <v>142</v>
      </c>
      <c r="G226" s="14" t="s">
        <v>894</v>
      </c>
      <c r="H226" s="393"/>
    </row>
    <row r="227" spans="1:8">
      <c r="A227" s="397" t="s">
        <v>895</v>
      </c>
      <c r="B227" s="398" t="s">
        <v>896</v>
      </c>
      <c r="C227" s="398" t="s">
        <v>897</v>
      </c>
      <c r="D227" s="398" t="s">
        <v>807</v>
      </c>
      <c r="E227" s="398" t="s">
        <v>794</v>
      </c>
      <c r="F227" s="398" t="s">
        <v>61</v>
      </c>
      <c r="G227" s="398" t="s">
        <v>898</v>
      </c>
      <c r="H227" s="399"/>
    </row>
    <row r="228" spans="1:8">
      <c r="A228" s="392" t="s">
        <v>899</v>
      </c>
      <c r="B228" s="14" t="s">
        <v>900</v>
      </c>
      <c r="C228" s="14" t="s">
        <v>901</v>
      </c>
      <c r="D228" s="14" t="s">
        <v>807</v>
      </c>
      <c r="E228" s="14" t="s">
        <v>94</v>
      </c>
      <c r="F228" s="14" t="s">
        <v>817</v>
      </c>
      <c r="G228" s="14" t="s">
        <v>902</v>
      </c>
      <c r="H228" s="393"/>
    </row>
    <row r="229" spans="1:8">
      <c r="A229" s="397" t="s">
        <v>903</v>
      </c>
      <c r="B229" s="398" t="s">
        <v>904</v>
      </c>
      <c r="C229" s="398" t="s">
        <v>905</v>
      </c>
      <c r="D229" s="398" t="s">
        <v>807</v>
      </c>
      <c r="E229" s="398" t="s">
        <v>94</v>
      </c>
      <c r="F229" s="398" t="s">
        <v>817</v>
      </c>
      <c r="G229" s="398" t="s">
        <v>906</v>
      </c>
      <c r="H229" s="399"/>
    </row>
    <row r="230" spans="1:8">
      <c r="A230" s="392" t="s">
        <v>907</v>
      </c>
      <c r="B230" s="14" t="s">
        <v>908</v>
      </c>
      <c r="C230" s="14" t="s">
        <v>855</v>
      </c>
      <c r="D230" s="14" t="s">
        <v>807</v>
      </c>
      <c r="E230" s="14" t="s">
        <v>94</v>
      </c>
      <c r="F230" s="14" t="s">
        <v>817</v>
      </c>
      <c r="G230" s="14" t="s">
        <v>909</v>
      </c>
      <c r="H230" s="393"/>
    </row>
    <row r="231" spans="1:8">
      <c r="A231" s="397" t="s">
        <v>910</v>
      </c>
      <c r="B231" s="398" t="s">
        <v>911</v>
      </c>
      <c r="C231" s="398" t="s">
        <v>912</v>
      </c>
      <c r="D231" s="398" t="s">
        <v>807</v>
      </c>
      <c r="E231" s="398" t="s">
        <v>94</v>
      </c>
      <c r="F231" s="398" t="s">
        <v>817</v>
      </c>
      <c r="G231" s="398" t="s">
        <v>909</v>
      </c>
      <c r="H231" s="399"/>
    </row>
    <row r="232" spans="1:8">
      <c r="A232" s="392" t="s">
        <v>913</v>
      </c>
      <c r="B232" s="14" t="s">
        <v>914</v>
      </c>
      <c r="C232" s="14" t="s">
        <v>915</v>
      </c>
      <c r="D232" s="14" t="s">
        <v>807</v>
      </c>
      <c r="E232" s="14" t="s">
        <v>94</v>
      </c>
      <c r="F232" s="14" t="s">
        <v>817</v>
      </c>
      <c r="G232" s="14" t="s">
        <v>916</v>
      </c>
      <c r="H232" s="393"/>
    </row>
    <row r="233" spans="1:8">
      <c r="A233" s="397" t="s">
        <v>917</v>
      </c>
      <c r="B233" s="398" t="s">
        <v>918</v>
      </c>
      <c r="C233" s="398" t="s">
        <v>919</v>
      </c>
      <c r="D233" s="398" t="s">
        <v>807</v>
      </c>
      <c r="E233" s="398" t="s">
        <v>794</v>
      </c>
      <c r="F233" s="398" t="s">
        <v>268</v>
      </c>
      <c r="G233" s="398" t="s">
        <v>920</v>
      </c>
      <c r="H233" s="399"/>
    </row>
    <row r="234" spans="1:8">
      <c r="A234" s="392" t="s">
        <v>921</v>
      </c>
      <c r="B234" s="14" t="s">
        <v>922</v>
      </c>
      <c r="C234" s="14" t="s">
        <v>923</v>
      </c>
      <c r="D234" s="14" t="s">
        <v>924</v>
      </c>
      <c r="E234" s="14" t="s">
        <v>794</v>
      </c>
      <c r="F234" s="14" t="s">
        <v>817</v>
      </c>
      <c r="G234" s="14" t="s">
        <v>925</v>
      </c>
      <c r="H234" s="393"/>
    </row>
    <row r="235" spans="1:8">
      <c r="A235" s="397" t="s">
        <v>926</v>
      </c>
      <c r="B235" s="398" t="s">
        <v>927</v>
      </c>
      <c r="C235" s="398" t="s">
        <v>928</v>
      </c>
      <c r="D235" s="398" t="s">
        <v>929</v>
      </c>
      <c r="E235" s="398" t="s">
        <v>88</v>
      </c>
      <c r="F235" s="398" t="s">
        <v>930</v>
      </c>
      <c r="G235" s="398" t="s">
        <v>931</v>
      </c>
      <c r="H235" s="399"/>
    </row>
    <row r="236" spans="1:8">
      <c r="A236" s="392" t="s">
        <v>932</v>
      </c>
      <c r="B236" s="14" t="s">
        <v>933</v>
      </c>
      <c r="C236" s="14" t="s">
        <v>934</v>
      </c>
      <c r="D236" s="14" t="s">
        <v>929</v>
      </c>
      <c r="E236" s="14" t="s">
        <v>88</v>
      </c>
      <c r="F236" s="14" t="s">
        <v>935</v>
      </c>
      <c r="G236" s="14" t="s">
        <v>936</v>
      </c>
      <c r="H236" s="393"/>
    </row>
    <row r="237" spans="1:8">
      <c r="A237" s="397" t="s">
        <v>937</v>
      </c>
      <c r="B237" s="398" t="s">
        <v>938</v>
      </c>
      <c r="C237" s="398" t="s">
        <v>939</v>
      </c>
      <c r="D237" s="398" t="s">
        <v>929</v>
      </c>
      <c r="E237" s="398" t="s">
        <v>88</v>
      </c>
      <c r="F237" s="398" t="s">
        <v>940</v>
      </c>
      <c r="G237" s="398" t="s">
        <v>941</v>
      </c>
      <c r="H237" s="399"/>
    </row>
    <row r="238" spans="1:8">
      <c r="A238" s="392" t="s">
        <v>942</v>
      </c>
      <c r="B238" s="14" t="s">
        <v>943</v>
      </c>
      <c r="C238" s="14" t="s">
        <v>944</v>
      </c>
      <c r="D238" s="14" t="s">
        <v>929</v>
      </c>
      <c r="E238" s="14" t="s">
        <v>88</v>
      </c>
      <c r="F238" s="14" t="s">
        <v>268</v>
      </c>
      <c r="G238" s="14" t="s">
        <v>945</v>
      </c>
      <c r="H238" s="393"/>
    </row>
    <row r="239" spans="1:8">
      <c r="A239" s="397" t="s">
        <v>946</v>
      </c>
      <c r="B239" s="398" t="s">
        <v>947</v>
      </c>
      <c r="C239" s="398" t="s">
        <v>948</v>
      </c>
      <c r="D239" s="398" t="s">
        <v>929</v>
      </c>
      <c r="E239" s="398" t="s">
        <v>794</v>
      </c>
      <c r="F239" s="398" t="s">
        <v>817</v>
      </c>
      <c r="G239" s="398" t="s">
        <v>949</v>
      </c>
      <c r="H239" s="399"/>
    </row>
    <row r="240" spans="1:8">
      <c r="A240" s="392" t="s">
        <v>950</v>
      </c>
      <c r="B240" s="14" t="s">
        <v>951</v>
      </c>
      <c r="C240" s="14" t="s">
        <v>952</v>
      </c>
      <c r="D240" s="14" t="s">
        <v>793</v>
      </c>
      <c r="E240" s="14" t="s">
        <v>953</v>
      </c>
      <c r="F240" s="14" t="s">
        <v>100</v>
      </c>
      <c r="G240" s="14" t="s">
        <v>954</v>
      </c>
      <c r="H240" s="393"/>
    </row>
    <row r="241" spans="1:8">
      <c r="A241" s="397" t="s">
        <v>955</v>
      </c>
      <c r="B241" s="398" t="s">
        <v>956</v>
      </c>
      <c r="C241" s="398" t="s">
        <v>939</v>
      </c>
      <c r="D241" s="398" t="s">
        <v>929</v>
      </c>
      <c r="E241" s="398" t="s">
        <v>812</v>
      </c>
      <c r="F241" s="398" t="s">
        <v>856</v>
      </c>
      <c r="G241" s="398" t="s">
        <v>957</v>
      </c>
      <c r="H241" s="399"/>
    </row>
    <row r="242" spans="1:8">
      <c r="A242" s="392" t="s">
        <v>958</v>
      </c>
      <c r="B242" s="14" t="s">
        <v>959</v>
      </c>
      <c r="C242" s="14" t="s">
        <v>960</v>
      </c>
      <c r="D242" s="14" t="s">
        <v>929</v>
      </c>
      <c r="E242" s="14" t="s">
        <v>14</v>
      </c>
      <c r="F242" s="14" t="s">
        <v>961</v>
      </c>
      <c r="G242" s="14" t="s">
        <v>962</v>
      </c>
      <c r="H242" s="393"/>
    </row>
    <row r="243" spans="1:8">
      <c r="A243" s="397" t="s">
        <v>963</v>
      </c>
      <c r="B243" s="398" t="s">
        <v>964</v>
      </c>
      <c r="C243" s="398" t="s">
        <v>198</v>
      </c>
      <c r="D243" s="398" t="s">
        <v>793</v>
      </c>
      <c r="E243" s="398" t="s">
        <v>794</v>
      </c>
      <c r="F243" s="398" t="s">
        <v>268</v>
      </c>
      <c r="G243" s="398" t="s">
        <v>965</v>
      </c>
      <c r="H243" s="399"/>
    </row>
    <row r="244" spans="1:8">
      <c r="A244" s="392" t="s">
        <v>966</v>
      </c>
      <c r="B244" s="14" t="s">
        <v>967</v>
      </c>
      <c r="C244" s="14" t="s">
        <v>968</v>
      </c>
      <c r="D244" s="14" t="s">
        <v>793</v>
      </c>
      <c r="E244" s="14" t="s">
        <v>88</v>
      </c>
      <c r="F244" s="14" t="s">
        <v>969</v>
      </c>
      <c r="G244" s="14" t="s">
        <v>970</v>
      </c>
      <c r="H244" s="393"/>
    </row>
    <row r="245" spans="1:8">
      <c r="A245" s="397" t="s">
        <v>971</v>
      </c>
      <c r="B245" s="398" t="s">
        <v>972</v>
      </c>
      <c r="C245" s="398" t="s">
        <v>973</v>
      </c>
      <c r="D245" s="398" t="s">
        <v>793</v>
      </c>
      <c r="E245" s="398" t="s">
        <v>88</v>
      </c>
      <c r="F245" s="398" t="s">
        <v>142</v>
      </c>
      <c r="G245" s="398" t="s">
        <v>85</v>
      </c>
      <c r="H245" s="399"/>
    </row>
    <row r="246" spans="1:8">
      <c r="A246" s="392" t="s">
        <v>974</v>
      </c>
      <c r="B246" s="14" t="s">
        <v>975</v>
      </c>
      <c r="C246" s="14" t="s">
        <v>976</v>
      </c>
      <c r="D246" s="14" t="s">
        <v>807</v>
      </c>
      <c r="E246" s="14" t="s">
        <v>794</v>
      </c>
      <c r="F246" s="14" t="s">
        <v>977</v>
      </c>
      <c r="G246" s="14" t="s">
        <v>978</v>
      </c>
      <c r="H246" s="393"/>
    </row>
    <row r="247" spans="1:8">
      <c r="A247" s="397" t="s">
        <v>979</v>
      </c>
      <c r="B247" s="398" t="s">
        <v>980</v>
      </c>
      <c r="C247" s="398" t="s">
        <v>960</v>
      </c>
      <c r="D247" s="398" t="s">
        <v>929</v>
      </c>
      <c r="E247" s="398" t="s">
        <v>794</v>
      </c>
      <c r="F247" s="398" t="s">
        <v>981</v>
      </c>
      <c r="G247" s="398" t="s">
        <v>962</v>
      </c>
      <c r="H247" s="399"/>
    </row>
    <row r="248" spans="1:8">
      <c r="A248" s="392" t="s">
        <v>982</v>
      </c>
      <c r="B248" s="14" t="s">
        <v>983</v>
      </c>
      <c r="C248" s="14" t="s">
        <v>37</v>
      </c>
      <c r="D248" s="14" t="s">
        <v>793</v>
      </c>
      <c r="E248" s="14" t="s">
        <v>14</v>
      </c>
      <c r="F248" s="14" t="s">
        <v>27</v>
      </c>
      <c r="G248" s="14" t="s">
        <v>984</v>
      </c>
      <c r="H248" s="393"/>
    </row>
    <row r="249" spans="1:8">
      <c r="A249" s="400" t="s">
        <v>985</v>
      </c>
      <c r="B249" s="401" t="s">
        <v>986</v>
      </c>
      <c r="C249" s="401" t="s">
        <v>19</v>
      </c>
      <c r="D249" s="401" t="s">
        <v>793</v>
      </c>
      <c r="E249" s="401" t="s">
        <v>794</v>
      </c>
      <c r="F249" s="401" t="s">
        <v>987</v>
      </c>
      <c r="G249" s="401" t="s">
        <v>988</v>
      </c>
      <c r="H249" s="402"/>
    </row>
    <row r="250" spans="1:8" ht="23.15">
      <c r="A250" s="435" t="s">
        <v>989</v>
      </c>
      <c r="B250" s="436" t="s">
        <v>990</v>
      </c>
      <c r="C250" s="436" t="s">
        <v>991</v>
      </c>
      <c r="D250" s="436" t="s">
        <v>807</v>
      </c>
      <c r="E250" s="436" t="s">
        <v>992</v>
      </c>
      <c r="F250" s="436" t="s">
        <v>993</v>
      </c>
      <c r="G250" s="436" t="s">
        <v>994</v>
      </c>
      <c r="H250" s="437"/>
    </row>
    <row r="251" spans="1:8" ht="23.15">
      <c r="A251" s="443" t="s">
        <v>995</v>
      </c>
      <c r="B251" s="444" t="s">
        <v>996</v>
      </c>
      <c r="C251" s="444" t="s">
        <v>997</v>
      </c>
      <c r="D251" s="444" t="s">
        <v>807</v>
      </c>
      <c r="E251" s="444" t="s">
        <v>998</v>
      </c>
      <c r="F251" s="444" t="s">
        <v>999</v>
      </c>
      <c r="G251" s="444" t="s">
        <v>1000</v>
      </c>
      <c r="H251" s="445"/>
    </row>
    <row r="252" spans="1:8" ht="23.15">
      <c r="A252" s="438" t="s">
        <v>1001</v>
      </c>
      <c r="B252" s="14" t="s">
        <v>1002</v>
      </c>
      <c r="C252" s="14" t="s">
        <v>1003</v>
      </c>
      <c r="D252" s="14" t="s">
        <v>807</v>
      </c>
      <c r="E252" s="14" t="s">
        <v>1004</v>
      </c>
      <c r="F252" s="14" t="s">
        <v>1005</v>
      </c>
      <c r="G252" s="14" t="s">
        <v>1006</v>
      </c>
      <c r="H252" s="439"/>
    </row>
    <row r="253" spans="1:8">
      <c r="A253" s="443" t="s">
        <v>1007</v>
      </c>
      <c r="B253" s="444" t="s">
        <v>1008</v>
      </c>
      <c r="C253" s="444" t="s">
        <v>198</v>
      </c>
      <c r="D253" s="444" t="s">
        <v>807</v>
      </c>
      <c r="E253" s="444" t="s">
        <v>794</v>
      </c>
      <c r="F253" s="444" t="s">
        <v>742</v>
      </c>
      <c r="G253" s="444" t="s">
        <v>1009</v>
      </c>
      <c r="H253" s="445"/>
    </row>
    <row r="254" spans="1:8">
      <c r="A254" s="440" t="s">
        <v>1010</v>
      </c>
      <c r="B254" s="441" t="s">
        <v>1011</v>
      </c>
      <c r="C254" s="441" t="s">
        <v>1012</v>
      </c>
      <c r="D254" s="441" t="s">
        <v>807</v>
      </c>
      <c r="E254" s="441" t="s">
        <v>1013</v>
      </c>
      <c r="F254" s="441" t="s">
        <v>1014</v>
      </c>
      <c r="G254" s="441" t="s">
        <v>1015</v>
      </c>
      <c r="H254" s="442"/>
    </row>
    <row r="255" spans="1:8">
      <c r="A255" s="511" t="s">
        <v>1016</v>
      </c>
      <c r="B255" s="518" t="s">
        <v>1017</v>
      </c>
      <c r="C255" s="518" t="s">
        <v>1018</v>
      </c>
      <c r="D255" s="518" t="s">
        <v>1019</v>
      </c>
      <c r="E255" s="518" t="s">
        <v>953</v>
      </c>
      <c r="F255" s="518" t="s">
        <v>27</v>
      </c>
      <c r="G255" s="518" t="s">
        <v>1020</v>
      </c>
      <c r="H255" s="512"/>
    </row>
    <row r="256" spans="1:8" ht="23.15">
      <c r="A256" s="513" t="s">
        <v>1021</v>
      </c>
      <c r="B256" s="14" t="s">
        <v>1022</v>
      </c>
      <c r="C256" s="14" t="s">
        <v>1023</v>
      </c>
      <c r="D256" s="14" t="s">
        <v>1019</v>
      </c>
      <c r="E256" s="14" t="s">
        <v>953</v>
      </c>
      <c r="F256" s="14" t="s">
        <v>27</v>
      </c>
      <c r="G256" s="14" t="s">
        <v>1024</v>
      </c>
      <c r="H256" s="514"/>
    </row>
    <row r="257" spans="1:8">
      <c r="A257" s="515" t="s">
        <v>1025</v>
      </c>
      <c r="B257" s="519" t="s">
        <v>1026</v>
      </c>
      <c r="C257" s="519" t="s">
        <v>1027</v>
      </c>
      <c r="D257" s="519" t="s">
        <v>1019</v>
      </c>
      <c r="E257" s="519" t="s">
        <v>953</v>
      </c>
      <c r="F257" s="519" t="s">
        <v>27</v>
      </c>
      <c r="G257" s="519" t="s">
        <v>1028</v>
      </c>
      <c r="H257" s="516"/>
    </row>
  </sheetData>
  <mergeCells count="8">
    <mergeCell ref="G9:J9"/>
    <mergeCell ref="A1:H1"/>
    <mergeCell ref="A2:H2"/>
    <mergeCell ref="F4:J4"/>
    <mergeCell ref="G5:J5"/>
    <mergeCell ref="G6:J6"/>
    <mergeCell ref="G7:J7"/>
    <mergeCell ref="G8:J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00"/>
  <sheetViews>
    <sheetView workbookViewId="0">
      <pane ySplit="4" topLeftCell="A5" activePane="bottomLeft" state="frozen"/>
      <selection pane="bottomLeft" sqref="A1:I1"/>
    </sheetView>
  </sheetViews>
  <sheetFormatPr defaultRowHeight="14.15"/>
  <cols>
    <col min="1" max="1" width="28" customWidth="1"/>
    <col min="2" max="2" width="78" customWidth="1"/>
    <col min="3" max="3" width="24" customWidth="1"/>
    <col min="4" max="4" width="44" customWidth="1"/>
  </cols>
  <sheetData>
    <row r="1" spans="1:26" ht="17.149999999999999" customHeight="1">
      <c r="A1" s="532" t="s">
        <v>1029</v>
      </c>
      <c r="B1" s="532"/>
      <c r="C1" s="532"/>
      <c r="D1" s="532"/>
      <c r="E1" s="533"/>
      <c r="F1" s="533"/>
      <c r="G1" s="533"/>
      <c r="H1" s="533"/>
      <c r="I1" s="533"/>
      <c r="J1" s="6"/>
      <c r="K1" s="6"/>
      <c r="L1" s="6"/>
      <c r="M1" s="6"/>
      <c r="N1" s="6"/>
      <c r="O1" s="6"/>
      <c r="P1" s="6"/>
      <c r="Q1" s="6"/>
      <c r="R1" s="6"/>
      <c r="S1" s="6"/>
      <c r="T1" s="6"/>
      <c r="U1" s="6"/>
      <c r="V1" s="6"/>
      <c r="W1" s="6"/>
      <c r="X1" s="6"/>
      <c r="Y1" s="6"/>
      <c r="Z1" s="6"/>
    </row>
    <row r="2" spans="1:26" ht="19.399999999999999" customHeight="1">
      <c r="A2" s="534" t="s">
        <v>1030</v>
      </c>
      <c r="B2" s="534"/>
      <c r="C2" s="534"/>
      <c r="D2" s="534"/>
      <c r="E2" s="525"/>
      <c r="F2" s="525"/>
      <c r="G2" s="525"/>
      <c r="H2" s="525"/>
      <c r="I2" s="525"/>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6" customHeight="1">
      <c r="A4" s="33" t="s">
        <v>1031</v>
      </c>
      <c r="B4" s="34" t="s">
        <v>1032</v>
      </c>
      <c r="C4" s="34" t="s">
        <v>6</v>
      </c>
      <c r="D4" s="35" t="s">
        <v>1033</v>
      </c>
      <c r="E4" s="1"/>
      <c r="F4" s="1"/>
      <c r="G4" s="1"/>
      <c r="H4" s="1"/>
      <c r="I4" s="1"/>
      <c r="J4" s="1"/>
      <c r="K4" s="1"/>
      <c r="L4" s="1"/>
      <c r="M4" s="1"/>
      <c r="N4" s="1"/>
      <c r="O4" s="1"/>
      <c r="P4" s="1"/>
      <c r="Q4" s="1"/>
      <c r="R4" s="1"/>
      <c r="S4" s="1"/>
      <c r="T4" s="1"/>
      <c r="U4" s="1"/>
      <c r="V4" s="1"/>
      <c r="W4" s="1"/>
      <c r="X4" s="1"/>
      <c r="Y4" s="1"/>
      <c r="Z4" s="1"/>
    </row>
    <row r="5" spans="1:26">
      <c r="A5" s="38" t="s">
        <v>1034</v>
      </c>
      <c r="B5" s="39" t="s">
        <v>1035</v>
      </c>
      <c r="C5" s="39" t="s">
        <v>1036</v>
      </c>
      <c r="D5" s="52" t="s">
        <v>1037</v>
      </c>
      <c r="E5" s="1"/>
      <c r="F5" s="1"/>
      <c r="G5" s="1"/>
      <c r="H5" s="1"/>
      <c r="I5" s="1"/>
      <c r="J5" s="1"/>
      <c r="K5" s="1"/>
      <c r="L5" s="1"/>
      <c r="M5" s="1"/>
      <c r="N5" s="1"/>
      <c r="O5" s="1"/>
      <c r="P5" s="1"/>
      <c r="Q5" s="1"/>
      <c r="R5" s="1"/>
      <c r="S5" s="1"/>
      <c r="T5" s="1"/>
      <c r="U5" s="1"/>
      <c r="V5" s="1"/>
      <c r="W5" s="1"/>
      <c r="X5" s="1"/>
      <c r="Y5" s="1"/>
      <c r="Z5" s="1"/>
    </row>
    <row r="6" spans="1:26" ht="24">
      <c r="A6" s="46" t="s">
        <v>1038</v>
      </c>
      <c r="B6" s="47" t="s">
        <v>1039</v>
      </c>
      <c r="C6" s="47" t="s">
        <v>44</v>
      </c>
      <c r="D6" s="48" t="s">
        <v>1040</v>
      </c>
      <c r="E6" s="1"/>
      <c r="F6" s="1"/>
      <c r="G6" s="1"/>
      <c r="H6" s="1"/>
      <c r="I6" s="1"/>
      <c r="J6" s="1"/>
      <c r="K6" s="1"/>
      <c r="L6" s="1"/>
      <c r="M6" s="1"/>
      <c r="N6" s="1"/>
      <c r="O6" s="1"/>
      <c r="P6" s="1"/>
      <c r="Q6" s="1"/>
      <c r="R6" s="1"/>
      <c r="S6" s="1"/>
      <c r="T6" s="1"/>
      <c r="U6" s="1"/>
      <c r="V6" s="1"/>
      <c r="W6" s="1"/>
      <c r="X6" s="1"/>
      <c r="Y6" s="1"/>
      <c r="Z6" s="1"/>
    </row>
    <row r="7" spans="1:26" ht="24">
      <c r="A7" s="40" t="s">
        <v>1041</v>
      </c>
      <c r="B7" s="41" t="s">
        <v>1042</v>
      </c>
      <c r="C7" s="41" t="s">
        <v>44</v>
      </c>
      <c r="D7" s="42" t="s">
        <v>1043</v>
      </c>
      <c r="E7" s="1"/>
      <c r="F7" s="1"/>
      <c r="G7" s="1"/>
      <c r="H7" s="1"/>
      <c r="I7" s="1"/>
      <c r="J7" s="1"/>
      <c r="K7" s="1"/>
      <c r="L7" s="1"/>
      <c r="M7" s="1"/>
      <c r="N7" s="1"/>
      <c r="O7" s="1"/>
      <c r="P7" s="1"/>
      <c r="Q7" s="1"/>
      <c r="R7" s="1"/>
      <c r="S7" s="1"/>
      <c r="T7" s="1"/>
      <c r="U7" s="1"/>
      <c r="V7" s="1"/>
      <c r="W7" s="1"/>
      <c r="X7" s="1"/>
      <c r="Y7" s="1"/>
      <c r="Z7" s="1"/>
    </row>
    <row r="8" spans="1:26">
      <c r="A8" s="46" t="s">
        <v>1044</v>
      </c>
      <c r="B8" s="47" t="s">
        <v>1045</v>
      </c>
      <c r="C8" s="47" t="s">
        <v>44</v>
      </c>
      <c r="D8" s="48" t="s">
        <v>1046</v>
      </c>
      <c r="E8" s="1"/>
      <c r="F8" s="1"/>
      <c r="G8" s="1"/>
      <c r="H8" s="1"/>
      <c r="I8" s="1"/>
      <c r="J8" s="1"/>
      <c r="K8" s="1"/>
      <c r="L8" s="1"/>
      <c r="M8" s="1"/>
      <c r="N8" s="1"/>
      <c r="O8" s="1"/>
      <c r="P8" s="1"/>
      <c r="Q8" s="1"/>
      <c r="R8" s="1"/>
      <c r="S8" s="1"/>
      <c r="T8" s="1"/>
      <c r="U8" s="1"/>
      <c r="V8" s="1"/>
      <c r="W8" s="1"/>
      <c r="X8" s="1"/>
      <c r="Y8" s="1"/>
      <c r="Z8" s="1"/>
    </row>
    <row r="9" spans="1:26">
      <c r="A9" s="40" t="s">
        <v>1047</v>
      </c>
      <c r="B9" s="41" t="s">
        <v>1048</v>
      </c>
      <c r="C9" s="41" t="s">
        <v>44</v>
      </c>
      <c r="D9" s="42" t="s">
        <v>1049</v>
      </c>
      <c r="E9" s="1"/>
      <c r="F9" s="1"/>
      <c r="G9" s="1"/>
      <c r="H9" s="1"/>
      <c r="I9" s="1"/>
      <c r="J9" s="1"/>
      <c r="K9" s="1"/>
      <c r="L9" s="1"/>
      <c r="M9" s="1"/>
      <c r="N9" s="1"/>
      <c r="O9" s="1"/>
      <c r="P9" s="1"/>
      <c r="Q9" s="1"/>
      <c r="R9" s="1"/>
      <c r="S9" s="1"/>
      <c r="T9" s="1"/>
      <c r="U9" s="1"/>
      <c r="V9" s="1"/>
      <c r="W9" s="1"/>
      <c r="X9" s="1"/>
      <c r="Y9" s="1"/>
      <c r="Z9" s="1"/>
    </row>
    <row r="10" spans="1:26">
      <c r="A10" s="46" t="s">
        <v>1050</v>
      </c>
      <c r="B10" s="47" t="s">
        <v>1051</v>
      </c>
      <c r="C10" s="47" t="s">
        <v>44</v>
      </c>
      <c r="D10" s="48" t="s">
        <v>1052</v>
      </c>
      <c r="E10" s="1"/>
      <c r="F10" s="1"/>
      <c r="G10" s="1"/>
      <c r="H10" s="1"/>
      <c r="I10" s="1"/>
      <c r="J10" s="1"/>
      <c r="K10" s="1"/>
      <c r="L10" s="1"/>
      <c r="M10" s="1"/>
      <c r="N10" s="1"/>
      <c r="O10" s="1"/>
      <c r="P10" s="1"/>
      <c r="Q10" s="1"/>
      <c r="R10" s="1"/>
      <c r="S10" s="1"/>
      <c r="T10" s="1"/>
      <c r="U10" s="1"/>
      <c r="V10" s="1"/>
      <c r="W10" s="1"/>
      <c r="X10" s="1"/>
      <c r="Y10" s="1"/>
      <c r="Z10" s="1"/>
    </row>
    <row r="11" spans="1:26" ht="24">
      <c r="A11" s="40" t="s">
        <v>1053</v>
      </c>
      <c r="B11" s="41" t="s">
        <v>1054</v>
      </c>
      <c r="C11" s="41" t="s">
        <v>44</v>
      </c>
      <c r="D11" s="42" t="s">
        <v>1055</v>
      </c>
      <c r="E11" s="1"/>
      <c r="F11" s="1"/>
      <c r="G11" s="1"/>
      <c r="H11" s="1"/>
      <c r="I11" s="1"/>
      <c r="J11" s="1"/>
      <c r="K11" s="1"/>
      <c r="L11" s="1"/>
      <c r="M11" s="1"/>
      <c r="N11" s="1"/>
      <c r="O11" s="1"/>
      <c r="P11" s="1"/>
      <c r="Q11" s="1"/>
      <c r="R11" s="1"/>
      <c r="S11" s="1"/>
      <c r="T11" s="1"/>
      <c r="U11" s="1"/>
      <c r="V11" s="1"/>
      <c r="W11" s="1"/>
      <c r="X11" s="1"/>
      <c r="Y11" s="1"/>
      <c r="Z11" s="1"/>
    </row>
    <row r="12" spans="1:26">
      <c r="A12" s="46" t="s">
        <v>1056</v>
      </c>
      <c r="B12" s="47" t="s">
        <v>1057</v>
      </c>
      <c r="C12" s="47" t="s">
        <v>44</v>
      </c>
      <c r="D12" s="48" t="s">
        <v>1058</v>
      </c>
      <c r="E12" s="1"/>
      <c r="F12" s="1"/>
      <c r="G12" s="1"/>
      <c r="H12" s="1"/>
      <c r="I12" s="1"/>
      <c r="J12" s="1"/>
      <c r="K12" s="1"/>
      <c r="L12" s="1"/>
      <c r="M12" s="1"/>
      <c r="N12" s="1"/>
      <c r="O12" s="1"/>
      <c r="P12" s="1"/>
      <c r="Q12" s="1"/>
      <c r="R12" s="1"/>
      <c r="S12" s="1"/>
      <c r="T12" s="1"/>
      <c r="U12" s="1"/>
      <c r="V12" s="1"/>
      <c r="W12" s="1"/>
      <c r="X12" s="1"/>
      <c r="Y12" s="1"/>
      <c r="Z12" s="1"/>
    </row>
    <row r="13" spans="1:26">
      <c r="A13" s="40" t="s">
        <v>1059</v>
      </c>
      <c r="B13" s="41" t="s">
        <v>1060</v>
      </c>
      <c r="C13" s="41" t="s">
        <v>44</v>
      </c>
      <c r="D13" s="42" t="s">
        <v>1061</v>
      </c>
      <c r="E13" s="1"/>
      <c r="F13" s="1"/>
      <c r="G13" s="1"/>
      <c r="H13" s="1"/>
      <c r="I13" s="1"/>
      <c r="J13" s="1"/>
      <c r="K13" s="1"/>
      <c r="L13" s="1"/>
      <c r="M13" s="1"/>
      <c r="N13" s="1"/>
      <c r="O13" s="1"/>
      <c r="P13" s="1"/>
      <c r="Q13" s="1"/>
      <c r="R13" s="1"/>
      <c r="S13" s="1"/>
      <c r="T13" s="1"/>
      <c r="U13" s="1"/>
      <c r="V13" s="1"/>
      <c r="W13" s="1"/>
      <c r="X13" s="1"/>
      <c r="Y13" s="1"/>
      <c r="Z13" s="1"/>
    </row>
    <row r="14" spans="1:26" ht="24">
      <c r="A14" s="46" t="s">
        <v>1062</v>
      </c>
      <c r="B14" s="47" t="s">
        <v>1063</v>
      </c>
      <c r="C14" s="47" t="s">
        <v>44</v>
      </c>
      <c r="D14" s="48" t="s">
        <v>1064</v>
      </c>
      <c r="E14" s="1"/>
      <c r="F14" s="1"/>
      <c r="G14" s="1"/>
      <c r="H14" s="1"/>
      <c r="I14" s="1"/>
      <c r="J14" s="1"/>
      <c r="K14" s="1"/>
      <c r="L14" s="1"/>
      <c r="M14" s="1"/>
      <c r="N14" s="1"/>
      <c r="O14" s="1"/>
      <c r="P14" s="1"/>
      <c r="Q14" s="1"/>
      <c r="R14" s="1"/>
      <c r="S14" s="1"/>
      <c r="T14" s="1"/>
      <c r="U14" s="1"/>
      <c r="V14" s="1"/>
      <c r="W14" s="1"/>
      <c r="X14" s="1"/>
      <c r="Y14" s="1"/>
      <c r="Z14" s="1"/>
    </row>
    <row r="15" spans="1:26">
      <c r="A15" s="40" t="s">
        <v>1065</v>
      </c>
      <c r="B15" s="41" t="s">
        <v>1066</v>
      </c>
      <c r="C15" s="41" t="s">
        <v>44</v>
      </c>
      <c r="D15" s="42" t="s">
        <v>1067</v>
      </c>
      <c r="E15" s="1"/>
      <c r="F15" s="1"/>
      <c r="G15" s="1"/>
      <c r="H15" s="1"/>
      <c r="I15" s="1"/>
      <c r="J15" s="1"/>
      <c r="K15" s="1"/>
      <c r="L15" s="1"/>
      <c r="M15" s="1"/>
      <c r="N15" s="1"/>
      <c r="O15" s="1"/>
      <c r="P15" s="1"/>
      <c r="Q15" s="1"/>
      <c r="R15" s="1"/>
      <c r="S15" s="1"/>
      <c r="T15" s="1"/>
      <c r="U15" s="1"/>
      <c r="V15" s="1"/>
      <c r="W15" s="1"/>
      <c r="X15" s="1"/>
      <c r="Y15" s="1"/>
      <c r="Z15" s="1"/>
    </row>
    <row r="16" spans="1:26">
      <c r="A16" s="46" t="s">
        <v>1068</v>
      </c>
      <c r="B16" s="47" t="s">
        <v>1069</v>
      </c>
      <c r="C16" s="47" t="s">
        <v>44</v>
      </c>
      <c r="D16" s="48" t="s">
        <v>1070</v>
      </c>
      <c r="E16" s="1"/>
      <c r="F16" s="1"/>
      <c r="G16" s="1"/>
      <c r="H16" s="1"/>
      <c r="I16" s="1"/>
      <c r="J16" s="1"/>
      <c r="K16" s="1"/>
      <c r="L16" s="1"/>
      <c r="M16" s="1"/>
      <c r="N16" s="1"/>
      <c r="O16" s="1"/>
      <c r="P16" s="1"/>
      <c r="Q16" s="1"/>
      <c r="R16" s="1"/>
      <c r="S16" s="1"/>
      <c r="T16" s="1"/>
      <c r="U16" s="1"/>
      <c r="V16" s="1"/>
      <c r="W16" s="1"/>
      <c r="X16" s="1"/>
      <c r="Y16" s="1"/>
      <c r="Z16" s="1"/>
    </row>
    <row r="17" spans="1:26" ht="24">
      <c r="A17" s="40" t="s">
        <v>1071</v>
      </c>
      <c r="B17" s="41" t="s">
        <v>1072</v>
      </c>
      <c r="C17" s="41" t="s">
        <v>44</v>
      </c>
      <c r="D17" s="42" t="s">
        <v>1073</v>
      </c>
      <c r="E17" s="1"/>
      <c r="F17" s="1"/>
      <c r="G17" s="1"/>
      <c r="H17" s="1"/>
      <c r="I17" s="1"/>
      <c r="J17" s="1"/>
      <c r="K17" s="1"/>
      <c r="L17" s="1"/>
      <c r="M17" s="1"/>
      <c r="N17" s="1"/>
      <c r="O17" s="1"/>
      <c r="P17" s="1"/>
      <c r="Q17" s="1"/>
      <c r="R17" s="1"/>
      <c r="S17" s="1"/>
      <c r="T17" s="1"/>
      <c r="U17" s="1"/>
      <c r="V17" s="1"/>
      <c r="W17" s="1"/>
      <c r="X17" s="1"/>
      <c r="Y17" s="1"/>
      <c r="Z17" s="1"/>
    </row>
    <row r="18" spans="1:26" ht="24">
      <c r="A18" s="46" t="s">
        <v>1074</v>
      </c>
      <c r="B18" s="47" t="s">
        <v>1075</v>
      </c>
      <c r="C18" s="47" t="s">
        <v>44</v>
      </c>
      <c r="D18" s="48" t="s">
        <v>1076</v>
      </c>
      <c r="E18" s="1"/>
      <c r="F18" s="1"/>
      <c r="G18" s="1"/>
      <c r="H18" s="1"/>
      <c r="I18" s="1"/>
      <c r="J18" s="1"/>
      <c r="K18" s="1"/>
      <c r="L18" s="1"/>
      <c r="M18" s="1"/>
      <c r="N18" s="1"/>
      <c r="O18" s="1"/>
      <c r="P18" s="1"/>
      <c r="Q18" s="1"/>
      <c r="R18" s="1"/>
      <c r="S18" s="1"/>
      <c r="T18" s="1"/>
      <c r="U18" s="1"/>
      <c r="V18" s="1"/>
      <c r="W18" s="1"/>
      <c r="X18" s="1"/>
      <c r="Y18" s="1"/>
      <c r="Z18" s="1"/>
    </row>
    <row r="19" spans="1:26" ht="24">
      <c r="A19" s="40" t="s">
        <v>1077</v>
      </c>
      <c r="B19" s="41" t="s">
        <v>1078</v>
      </c>
      <c r="C19" s="41" t="s">
        <v>1079</v>
      </c>
      <c r="D19" s="42" t="s">
        <v>1080</v>
      </c>
      <c r="E19" s="1"/>
      <c r="F19" s="1"/>
      <c r="G19" s="1"/>
      <c r="H19" s="1"/>
      <c r="I19" s="1"/>
      <c r="J19" s="1"/>
      <c r="K19" s="1"/>
      <c r="L19" s="1"/>
      <c r="M19" s="1"/>
      <c r="N19" s="1"/>
      <c r="O19" s="1"/>
      <c r="P19" s="1"/>
      <c r="Q19" s="1"/>
      <c r="R19" s="1"/>
      <c r="S19" s="1"/>
      <c r="T19" s="1"/>
      <c r="U19" s="1"/>
      <c r="V19" s="1"/>
      <c r="W19" s="1"/>
      <c r="X19" s="1"/>
      <c r="Y19" s="1"/>
      <c r="Z19" s="1"/>
    </row>
    <row r="20" spans="1:26">
      <c r="A20" s="46" t="s">
        <v>1081</v>
      </c>
      <c r="B20" s="47" t="s">
        <v>1082</v>
      </c>
      <c r="C20" s="47" t="s">
        <v>1083</v>
      </c>
      <c r="D20" s="48" t="s">
        <v>1084</v>
      </c>
      <c r="E20" s="1"/>
      <c r="F20" s="1"/>
      <c r="G20" s="1"/>
      <c r="H20" s="1"/>
      <c r="I20" s="1"/>
      <c r="J20" s="1"/>
      <c r="K20" s="1"/>
      <c r="L20" s="1"/>
      <c r="M20" s="1"/>
      <c r="N20" s="1"/>
      <c r="O20" s="1"/>
      <c r="P20" s="1"/>
      <c r="Q20" s="1"/>
      <c r="R20" s="1"/>
      <c r="S20" s="1"/>
      <c r="T20" s="1"/>
      <c r="U20" s="1"/>
      <c r="V20" s="1"/>
      <c r="W20" s="1"/>
      <c r="X20" s="1"/>
      <c r="Y20" s="1"/>
      <c r="Z20" s="1"/>
    </row>
    <row r="21" spans="1:26" ht="24">
      <c r="A21" s="40" t="s">
        <v>1085</v>
      </c>
      <c r="B21" s="41" t="s">
        <v>1086</v>
      </c>
      <c r="C21" s="41" t="s">
        <v>678</v>
      </c>
      <c r="D21" s="42" t="s">
        <v>1087</v>
      </c>
      <c r="E21" s="1"/>
      <c r="F21" s="1"/>
      <c r="G21" s="1"/>
      <c r="H21" s="1"/>
      <c r="I21" s="1"/>
      <c r="J21" s="1"/>
      <c r="K21" s="1"/>
      <c r="L21" s="1"/>
      <c r="M21" s="1"/>
      <c r="N21" s="1"/>
      <c r="O21" s="1"/>
      <c r="P21" s="1"/>
      <c r="Q21" s="1"/>
      <c r="R21" s="1"/>
      <c r="S21" s="1"/>
      <c r="T21" s="1"/>
      <c r="U21" s="1"/>
      <c r="V21" s="1"/>
      <c r="W21" s="1"/>
      <c r="X21" s="1"/>
      <c r="Y21" s="1"/>
      <c r="Z21" s="1"/>
    </row>
    <row r="22" spans="1:26">
      <c r="A22" s="49" t="s">
        <v>1088</v>
      </c>
      <c r="B22" s="50" t="s">
        <v>1089</v>
      </c>
      <c r="C22" s="50" t="s">
        <v>1090</v>
      </c>
      <c r="D22" s="51" t="s">
        <v>1091</v>
      </c>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I1"/>
    <mergeCell ref="A2:I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0"/>
  <sheetViews>
    <sheetView workbookViewId="0">
      <pane ySplit="4" topLeftCell="A5" activePane="bottomLeft" state="frozen"/>
      <selection pane="bottomLeft" sqref="A1:H1"/>
    </sheetView>
  </sheetViews>
  <sheetFormatPr defaultRowHeight="14.15"/>
  <cols>
    <col min="1" max="2" width="28" customWidth="1"/>
    <col min="3" max="3" width="52" customWidth="1"/>
    <col min="4" max="4" width="46" customWidth="1"/>
    <col min="5" max="5" width="52" customWidth="1"/>
    <col min="6" max="6" width="42" customWidth="1"/>
    <col min="7" max="7" width="14" customWidth="1"/>
    <col min="8" max="8" width="48" customWidth="1"/>
    <col min="9" max="9" width="34" customWidth="1"/>
  </cols>
  <sheetData>
    <row r="1" spans="1:26" ht="17.149999999999999" customHeight="1">
      <c r="A1" s="532" t="s">
        <v>1092</v>
      </c>
      <c r="B1" s="532"/>
      <c r="C1" s="532"/>
      <c r="D1" s="532"/>
      <c r="E1" s="532"/>
      <c r="F1" s="532"/>
      <c r="G1" s="532"/>
      <c r="H1" s="532"/>
      <c r="I1" s="31"/>
      <c r="J1" s="6"/>
      <c r="K1" s="6"/>
      <c r="L1" s="6"/>
      <c r="M1" s="6"/>
      <c r="N1" s="6"/>
      <c r="O1" s="6"/>
      <c r="P1" s="6"/>
      <c r="Q1" s="6"/>
      <c r="R1" s="6"/>
      <c r="S1" s="6"/>
      <c r="T1" s="6"/>
      <c r="U1" s="6"/>
      <c r="V1" s="6"/>
      <c r="W1" s="6"/>
      <c r="X1" s="6"/>
      <c r="Y1" s="6"/>
      <c r="Z1" s="6"/>
    </row>
    <row r="2" spans="1:26" ht="19.399999999999999" customHeight="1">
      <c r="A2" s="534" t="s">
        <v>1093</v>
      </c>
      <c r="B2" s="534"/>
      <c r="C2" s="534"/>
      <c r="D2" s="534"/>
      <c r="E2" s="534"/>
      <c r="F2" s="534"/>
      <c r="G2" s="534"/>
      <c r="H2" s="534"/>
      <c r="I2" s="32"/>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6" customHeight="1">
      <c r="A4" s="33" t="s">
        <v>1094</v>
      </c>
      <c r="B4" s="34" t="s">
        <v>1095</v>
      </c>
      <c r="C4" s="34" t="s">
        <v>1096</v>
      </c>
      <c r="D4" s="34" t="s">
        <v>1097</v>
      </c>
      <c r="E4" s="34" t="s">
        <v>1098</v>
      </c>
      <c r="F4" s="34" t="s">
        <v>1099</v>
      </c>
      <c r="G4" s="34" t="s">
        <v>1100</v>
      </c>
      <c r="H4" s="34" t="s">
        <v>1101</v>
      </c>
      <c r="I4" s="35" t="s">
        <v>1102</v>
      </c>
      <c r="J4" s="1"/>
      <c r="K4" s="1"/>
      <c r="L4" s="1"/>
      <c r="M4" s="1"/>
      <c r="N4" s="1"/>
      <c r="O4" s="1"/>
      <c r="P4" s="1"/>
      <c r="Q4" s="1"/>
      <c r="R4" s="1"/>
      <c r="S4" s="1"/>
      <c r="T4" s="1"/>
      <c r="U4" s="1"/>
      <c r="V4" s="1"/>
      <c r="W4" s="1"/>
      <c r="X4" s="1"/>
      <c r="Y4" s="1"/>
      <c r="Z4" s="1"/>
    </row>
    <row r="5" spans="1:26" ht="24">
      <c r="A5" s="38" t="s">
        <v>1103</v>
      </c>
      <c r="B5" s="39" t="s">
        <v>1104</v>
      </c>
      <c r="C5" s="39" t="s">
        <v>1105</v>
      </c>
      <c r="D5" s="39" t="s">
        <v>1106</v>
      </c>
      <c r="E5" s="39" t="s">
        <v>1107</v>
      </c>
      <c r="F5" s="39" t="s">
        <v>1108</v>
      </c>
      <c r="G5" s="39" t="s">
        <v>1109</v>
      </c>
      <c r="H5" s="39" t="s">
        <v>1110</v>
      </c>
      <c r="I5" s="52" t="s">
        <v>1111</v>
      </c>
      <c r="J5" s="1"/>
      <c r="K5" s="1"/>
      <c r="L5" s="1"/>
      <c r="M5" s="1"/>
      <c r="N5" s="1"/>
      <c r="O5" s="1"/>
      <c r="P5" s="1"/>
      <c r="Q5" s="1"/>
      <c r="R5" s="1"/>
      <c r="S5" s="1"/>
      <c r="T5" s="1"/>
      <c r="U5" s="1"/>
      <c r="V5" s="1"/>
      <c r="W5" s="1"/>
      <c r="X5" s="1"/>
      <c r="Y5" s="1"/>
      <c r="Z5" s="1"/>
    </row>
    <row r="6" spans="1:26" ht="24">
      <c r="A6" s="46" t="s">
        <v>1112</v>
      </c>
      <c r="B6" s="47" t="s">
        <v>1113</v>
      </c>
      <c r="C6" s="47" t="s">
        <v>1114</v>
      </c>
      <c r="D6" s="47" t="s">
        <v>1115</v>
      </c>
      <c r="E6" s="47" t="s">
        <v>1116</v>
      </c>
      <c r="F6" s="47" t="s">
        <v>1117</v>
      </c>
      <c r="G6" s="47" t="s">
        <v>1109</v>
      </c>
      <c r="H6" s="47" t="s">
        <v>1118</v>
      </c>
      <c r="I6" s="48" t="s">
        <v>1119</v>
      </c>
      <c r="J6" s="1"/>
      <c r="K6" s="1"/>
      <c r="L6" s="1"/>
      <c r="M6" s="1"/>
      <c r="N6" s="1"/>
      <c r="O6" s="1"/>
      <c r="P6" s="1"/>
      <c r="Q6" s="1"/>
      <c r="R6" s="1"/>
      <c r="S6" s="1"/>
      <c r="T6" s="1"/>
      <c r="U6" s="1"/>
      <c r="V6" s="1"/>
      <c r="W6" s="1"/>
      <c r="X6" s="1"/>
      <c r="Y6" s="1"/>
      <c r="Z6" s="1"/>
    </row>
    <row r="7" spans="1:26" ht="24">
      <c r="A7" s="40" t="s">
        <v>1120</v>
      </c>
      <c r="B7" s="41" t="s">
        <v>1121</v>
      </c>
      <c r="C7" s="41" t="s">
        <v>1122</v>
      </c>
      <c r="D7" s="41" t="s">
        <v>1123</v>
      </c>
      <c r="E7" s="41" t="s">
        <v>1124</v>
      </c>
      <c r="F7" s="41" t="s">
        <v>1125</v>
      </c>
      <c r="G7" s="41" t="s">
        <v>1109</v>
      </c>
      <c r="H7" s="41" t="s">
        <v>1126</v>
      </c>
      <c r="I7" s="42" t="s">
        <v>1127</v>
      </c>
      <c r="J7" s="1"/>
      <c r="K7" s="1"/>
      <c r="L7" s="1"/>
      <c r="M7" s="1"/>
      <c r="N7" s="1"/>
      <c r="O7" s="1"/>
      <c r="P7" s="1"/>
      <c r="Q7" s="1"/>
      <c r="R7" s="1"/>
      <c r="S7" s="1"/>
      <c r="T7" s="1"/>
      <c r="U7" s="1"/>
      <c r="V7" s="1"/>
      <c r="W7" s="1"/>
      <c r="X7" s="1"/>
      <c r="Y7" s="1"/>
      <c r="Z7" s="1"/>
    </row>
    <row r="8" spans="1:26" ht="24">
      <c r="A8" s="46" t="s">
        <v>1128</v>
      </c>
      <c r="B8" s="47" t="s">
        <v>1129</v>
      </c>
      <c r="C8" s="47" t="s">
        <v>1130</v>
      </c>
      <c r="D8" s="47" t="s">
        <v>1131</v>
      </c>
      <c r="E8" s="47" t="s">
        <v>1132</v>
      </c>
      <c r="F8" s="47" t="s">
        <v>1133</v>
      </c>
      <c r="G8" s="47" t="s">
        <v>1109</v>
      </c>
      <c r="H8" s="47" t="s">
        <v>1134</v>
      </c>
      <c r="I8" s="48"/>
      <c r="J8" s="1"/>
      <c r="K8" s="1"/>
      <c r="L8" s="1"/>
      <c r="M8" s="1"/>
      <c r="N8" s="1"/>
      <c r="O8" s="1"/>
      <c r="P8" s="1"/>
      <c r="Q8" s="1"/>
      <c r="R8" s="1"/>
      <c r="S8" s="1"/>
      <c r="T8" s="1"/>
      <c r="U8" s="1"/>
      <c r="V8" s="1"/>
      <c r="W8" s="1"/>
      <c r="X8" s="1"/>
      <c r="Y8" s="1"/>
      <c r="Z8" s="1"/>
    </row>
    <row r="9" spans="1:26" ht="24">
      <c r="A9" s="40" t="s">
        <v>1135</v>
      </c>
      <c r="B9" s="41" t="s">
        <v>1136</v>
      </c>
      <c r="C9" s="41" t="s">
        <v>1137</v>
      </c>
      <c r="D9" s="41" t="s">
        <v>1138</v>
      </c>
      <c r="E9" s="41" t="s">
        <v>1139</v>
      </c>
      <c r="F9" s="41" t="s">
        <v>1140</v>
      </c>
      <c r="G9" s="41" t="s">
        <v>1141</v>
      </c>
      <c r="H9" s="41" t="s">
        <v>1142</v>
      </c>
      <c r="I9" s="42"/>
      <c r="J9" s="1"/>
      <c r="K9" s="1"/>
      <c r="L9" s="1"/>
      <c r="M9" s="1"/>
      <c r="N9" s="1"/>
      <c r="O9" s="1"/>
      <c r="P9" s="1"/>
      <c r="Q9" s="1"/>
      <c r="R9" s="1"/>
      <c r="S9" s="1"/>
      <c r="T9" s="1"/>
      <c r="U9" s="1"/>
      <c r="V9" s="1"/>
      <c r="W9" s="1"/>
      <c r="X9" s="1"/>
      <c r="Y9" s="1"/>
      <c r="Z9" s="1"/>
    </row>
    <row r="10" spans="1:26" ht="24">
      <c r="A10" s="46" t="s">
        <v>1143</v>
      </c>
      <c r="B10" s="47" t="s">
        <v>1144</v>
      </c>
      <c r="C10" s="47" t="s">
        <v>1145</v>
      </c>
      <c r="D10" s="47" t="s">
        <v>1146</v>
      </c>
      <c r="E10" s="47" t="s">
        <v>1147</v>
      </c>
      <c r="F10" s="47" t="s">
        <v>1148</v>
      </c>
      <c r="G10" s="47" t="s">
        <v>1141</v>
      </c>
      <c r="H10" s="47" t="s">
        <v>1149</v>
      </c>
      <c r="I10" s="48"/>
      <c r="J10" s="1"/>
      <c r="K10" s="1"/>
      <c r="L10" s="1"/>
      <c r="M10" s="1"/>
      <c r="N10" s="1"/>
      <c r="O10" s="1"/>
      <c r="P10" s="1"/>
      <c r="Q10" s="1"/>
      <c r="R10" s="1"/>
      <c r="S10" s="1"/>
      <c r="T10" s="1"/>
      <c r="U10" s="1"/>
      <c r="V10" s="1"/>
      <c r="W10" s="1"/>
      <c r="X10" s="1"/>
      <c r="Y10" s="1"/>
      <c r="Z10" s="1"/>
    </row>
    <row r="11" spans="1:26" ht="24">
      <c r="A11" s="40" t="s">
        <v>1150</v>
      </c>
      <c r="B11" s="41" t="s">
        <v>1151</v>
      </c>
      <c r="C11" s="41" t="s">
        <v>1152</v>
      </c>
      <c r="D11" s="41" t="s">
        <v>1153</v>
      </c>
      <c r="E11" s="41" t="s">
        <v>1154</v>
      </c>
      <c r="F11" s="41" t="s">
        <v>1155</v>
      </c>
      <c r="G11" s="41" t="s">
        <v>1141</v>
      </c>
      <c r="H11" s="41" t="s">
        <v>1156</v>
      </c>
      <c r="I11" s="42"/>
      <c r="J11" s="1"/>
      <c r="K11" s="1"/>
      <c r="L11" s="1"/>
      <c r="M11" s="1"/>
      <c r="N11" s="1"/>
      <c r="O11" s="1"/>
      <c r="P11" s="1"/>
      <c r="Q11" s="1"/>
      <c r="R11" s="1"/>
      <c r="S11" s="1"/>
      <c r="T11" s="1"/>
      <c r="U11" s="1"/>
      <c r="V11" s="1"/>
      <c r="W11" s="1"/>
      <c r="X11" s="1"/>
      <c r="Y11" s="1"/>
      <c r="Z11" s="1"/>
    </row>
    <row r="12" spans="1:26" ht="24">
      <c r="A12" s="46" t="s">
        <v>1157</v>
      </c>
      <c r="B12" s="47" t="s">
        <v>1158</v>
      </c>
      <c r="C12" s="47" t="s">
        <v>1159</v>
      </c>
      <c r="D12" s="47" t="s">
        <v>1160</v>
      </c>
      <c r="E12" s="47" t="s">
        <v>1161</v>
      </c>
      <c r="F12" s="47" t="s">
        <v>1162</v>
      </c>
      <c r="G12" s="47" t="s">
        <v>1109</v>
      </c>
      <c r="H12" s="47" t="s">
        <v>1163</v>
      </c>
      <c r="I12" s="48" t="s">
        <v>1164</v>
      </c>
      <c r="J12" s="1"/>
      <c r="K12" s="1"/>
      <c r="L12" s="1"/>
      <c r="M12" s="1"/>
      <c r="N12" s="1"/>
      <c r="O12" s="1"/>
      <c r="P12" s="1"/>
      <c r="Q12" s="1"/>
      <c r="R12" s="1"/>
      <c r="S12" s="1"/>
      <c r="T12" s="1"/>
      <c r="U12" s="1"/>
      <c r="V12" s="1"/>
      <c r="W12" s="1"/>
      <c r="X12" s="1"/>
      <c r="Y12" s="1"/>
      <c r="Z12" s="1"/>
    </row>
    <row r="13" spans="1:26" ht="24">
      <c r="A13" s="40" t="s">
        <v>1165</v>
      </c>
      <c r="B13" s="41" t="s">
        <v>1166</v>
      </c>
      <c r="C13" s="41" t="s">
        <v>1167</v>
      </c>
      <c r="D13" s="41" t="s">
        <v>1168</v>
      </c>
      <c r="E13" s="41" t="s">
        <v>1169</v>
      </c>
      <c r="F13" s="41" t="s">
        <v>1170</v>
      </c>
      <c r="G13" s="41" t="s">
        <v>1141</v>
      </c>
      <c r="H13" s="41" t="s">
        <v>1171</v>
      </c>
      <c r="I13" s="42"/>
      <c r="J13" s="1"/>
      <c r="K13" s="1"/>
      <c r="L13" s="1"/>
      <c r="M13" s="1"/>
      <c r="N13" s="1"/>
      <c r="O13" s="1"/>
      <c r="P13" s="1"/>
      <c r="Q13" s="1"/>
      <c r="R13" s="1"/>
      <c r="S13" s="1"/>
      <c r="T13" s="1"/>
      <c r="U13" s="1"/>
      <c r="V13" s="1"/>
      <c r="W13" s="1"/>
      <c r="X13" s="1"/>
      <c r="Y13" s="1"/>
      <c r="Z13" s="1"/>
    </row>
    <row r="14" spans="1:26" ht="24">
      <c r="A14" s="46" t="s">
        <v>1172</v>
      </c>
      <c r="B14" s="47" t="s">
        <v>1173</v>
      </c>
      <c r="C14" s="47" t="s">
        <v>1174</v>
      </c>
      <c r="D14" s="47" t="s">
        <v>1175</v>
      </c>
      <c r="E14" s="47" t="s">
        <v>1176</v>
      </c>
      <c r="F14" s="47" t="s">
        <v>1177</v>
      </c>
      <c r="G14" s="47" t="s">
        <v>1109</v>
      </c>
      <c r="H14" s="47" t="s">
        <v>1178</v>
      </c>
      <c r="I14" s="48" t="s">
        <v>1179</v>
      </c>
      <c r="J14" s="1"/>
      <c r="K14" s="1"/>
      <c r="L14" s="1"/>
      <c r="M14" s="1"/>
      <c r="N14" s="1"/>
      <c r="O14" s="1"/>
      <c r="P14" s="1"/>
      <c r="Q14" s="1"/>
      <c r="R14" s="1"/>
      <c r="S14" s="1"/>
      <c r="T14" s="1"/>
      <c r="U14" s="1"/>
      <c r="V14" s="1"/>
      <c r="W14" s="1"/>
      <c r="X14" s="1"/>
      <c r="Y14" s="1"/>
      <c r="Z14" s="1"/>
    </row>
    <row r="15" spans="1:26" ht="24">
      <c r="A15" s="40" t="s">
        <v>1180</v>
      </c>
      <c r="B15" s="41" t="s">
        <v>1181</v>
      </c>
      <c r="C15" s="41" t="s">
        <v>1182</v>
      </c>
      <c r="D15" s="41" t="s">
        <v>1183</v>
      </c>
      <c r="E15" s="41" t="s">
        <v>1184</v>
      </c>
      <c r="F15" s="41" t="s">
        <v>1185</v>
      </c>
      <c r="G15" s="41" t="s">
        <v>1109</v>
      </c>
      <c r="H15" s="41" t="s">
        <v>1186</v>
      </c>
      <c r="I15" s="42" t="s">
        <v>1187</v>
      </c>
      <c r="J15" s="1"/>
      <c r="K15" s="1"/>
      <c r="L15" s="1"/>
      <c r="M15" s="1"/>
      <c r="N15" s="1"/>
      <c r="O15" s="1"/>
      <c r="P15" s="1"/>
      <c r="Q15" s="1"/>
      <c r="R15" s="1"/>
      <c r="S15" s="1"/>
      <c r="T15" s="1"/>
      <c r="U15" s="1"/>
      <c r="V15" s="1"/>
      <c r="W15" s="1"/>
      <c r="X15" s="1"/>
      <c r="Y15" s="1"/>
      <c r="Z15" s="1"/>
    </row>
    <row r="16" spans="1:26" ht="24">
      <c r="A16" s="46" t="s">
        <v>1188</v>
      </c>
      <c r="B16" s="47" t="s">
        <v>1189</v>
      </c>
      <c r="C16" s="47" t="s">
        <v>1190</v>
      </c>
      <c r="D16" s="47" t="s">
        <v>1191</v>
      </c>
      <c r="E16" s="47" t="s">
        <v>1192</v>
      </c>
      <c r="F16" s="47" t="s">
        <v>1193</v>
      </c>
      <c r="G16" s="47" t="s">
        <v>1141</v>
      </c>
      <c r="H16" s="47" t="s">
        <v>1194</v>
      </c>
      <c r="I16" s="48"/>
      <c r="J16" s="1"/>
      <c r="K16" s="1"/>
      <c r="L16" s="1"/>
      <c r="M16" s="1"/>
      <c r="N16" s="1"/>
      <c r="O16" s="1"/>
      <c r="P16" s="1"/>
      <c r="Q16" s="1"/>
      <c r="R16" s="1"/>
      <c r="S16" s="1"/>
      <c r="T16" s="1"/>
      <c r="U16" s="1"/>
      <c r="V16" s="1"/>
      <c r="W16" s="1"/>
      <c r="X16" s="1"/>
      <c r="Y16" s="1"/>
      <c r="Z16" s="1"/>
    </row>
    <row r="17" spans="1:26" ht="24">
      <c r="A17" s="40" t="s">
        <v>1195</v>
      </c>
      <c r="B17" s="41" t="s">
        <v>1196</v>
      </c>
      <c r="C17" s="41" t="s">
        <v>1197</v>
      </c>
      <c r="D17" s="41" t="s">
        <v>1198</v>
      </c>
      <c r="E17" s="41" t="s">
        <v>1199</v>
      </c>
      <c r="F17" s="41" t="s">
        <v>1200</v>
      </c>
      <c r="G17" s="41" t="s">
        <v>1109</v>
      </c>
      <c r="H17" s="41" t="s">
        <v>1201</v>
      </c>
      <c r="I17" s="42" t="s">
        <v>1202</v>
      </c>
      <c r="J17" s="1"/>
      <c r="K17" s="1"/>
      <c r="L17" s="1"/>
      <c r="M17" s="1"/>
      <c r="N17" s="1"/>
      <c r="O17" s="1"/>
      <c r="P17" s="1"/>
      <c r="Q17" s="1"/>
      <c r="R17" s="1"/>
      <c r="S17" s="1"/>
      <c r="T17" s="1"/>
      <c r="U17" s="1"/>
      <c r="V17" s="1"/>
      <c r="W17" s="1"/>
      <c r="X17" s="1"/>
      <c r="Y17" s="1"/>
      <c r="Z17" s="1"/>
    </row>
    <row r="18" spans="1:26" ht="24">
      <c r="A18" s="46" t="s">
        <v>1203</v>
      </c>
      <c r="B18" s="47" t="s">
        <v>1204</v>
      </c>
      <c r="C18" s="47" t="s">
        <v>1205</v>
      </c>
      <c r="D18" s="47" t="s">
        <v>1206</v>
      </c>
      <c r="E18" s="47" t="s">
        <v>1207</v>
      </c>
      <c r="F18" s="47" t="s">
        <v>1208</v>
      </c>
      <c r="G18" s="47" t="s">
        <v>1109</v>
      </c>
      <c r="H18" s="47" t="s">
        <v>1209</v>
      </c>
      <c r="I18" s="48"/>
      <c r="J18" s="1"/>
      <c r="K18" s="1"/>
      <c r="L18" s="1"/>
      <c r="M18" s="1"/>
      <c r="N18" s="1"/>
      <c r="O18" s="1"/>
      <c r="P18" s="1"/>
      <c r="Q18" s="1"/>
      <c r="R18" s="1"/>
      <c r="S18" s="1"/>
      <c r="T18" s="1"/>
      <c r="U18" s="1"/>
      <c r="V18" s="1"/>
      <c r="W18" s="1"/>
      <c r="X18" s="1"/>
      <c r="Y18" s="1"/>
      <c r="Z18" s="1"/>
    </row>
    <row r="19" spans="1:26" ht="24">
      <c r="A19" s="40" t="s">
        <v>1210</v>
      </c>
      <c r="B19" s="41" t="s">
        <v>1211</v>
      </c>
      <c r="C19" s="41" t="s">
        <v>1212</v>
      </c>
      <c r="D19" s="41" t="s">
        <v>1213</v>
      </c>
      <c r="E19" s="41" t="s">
        <v>1214</v>
      </c>
      <c r="F19" s="41" t="s">
        <v>1215</v>
      </c>
      <c r="G19" s="41" t="s">
        <v>1109</v>
      </c>
      <c r="H19" s="41" t="s">
        <v>1216</v>
      </c>
      <c r="I19" s="42" t="s">
        <v>1217</v>
      </c>
      <c r="J19" s="1"/>
      <c r="K19" s="1"/>
      <c r="L19" s="1"/>
      <c r="M19" s="1"/>
      <c r="N19" s="1"/>
      <c r="O19" s="1"/>
      <c r="P19" s="1"/>
      <c r="Q19" s="1"/>
      <c r="R19" s="1"/>
      <c r="S19" s="1"/>
      <c r="T19" s="1"/>
      <c r="U19" s="1"/>
      <c r="V19" s="1"/>
      <c r="W19" s="1"/>
      <c r="X19" s="1"/>
      <c r="Y19" s="1"/>
      <c r="Z19" s="1"/>
    </row>
    <row r="20" spans="1:26" ht="24">
      <c r="A20" s="46" t="s">
        <v>1218</v>
      </c>
      <c r="B20" s="47" t="s">
        <v>1219</v>
      </c>
      <c r="C20" s="47" t="s">
        <v>1220</v>
      </c>
      <c r="D20" s="47" t="s">
        <v>1221</v>
      </c>
      <c r="E20" s="47" t="s">
        <v>1222</v>
      </c>
      <c r="F20" s="47" t="s">
        <v>1223</v>
      </c>
      <c r="G20" s="47" t="s">
        <v>1109</v>
      </c>
      <c r="H20" s="47" t="s">
        <v>1224</v>
      </c>
      <c r="I20" s="48"/>
      <c r="J20" s="1"/>
      <c r="K20" s="1"/>
      <c r="L20" s="1"/>
      <c r="M20" s="1"/>
      <c r="N20" s="1"/>
      <c r="O20" s="1"/>
      <c r="P20" s="1"/>
      <c r="Q20" s="1"/>
      <c r="R20" s="1"/>
      <c r="S20" s="1"/>
      <c r="T20" s="1"/>
      <c r="U20" s="1"/>
      <c r="V20" s="1"/>
      <c r="W20" s="1"/>
      <c r="X20" s="1"/>
      <c r="Y20" s="1"/>
      <c r="Z20" s="1"/>
    </row>
    <row r="21" spans="1:26" ht="24">
      <c r="A21" s="40" t="s">
        <v>1225</v>
      </c>
      <c r="B21" s="41" t="s">
        <v>1226</v>
      </c>
      <c r="C21" s="41" t="s">
        <v>1227</v>
      </c>
      <c r="D21" s="41" t="s">
        <v>1228</v>
      </c>
      <c r="E21" s="41" t="s">
        <v>1229</v>
      </c>
      <c r="F21" s="41" t="s">
        <v>1230</v>
      </c>
      <c r="G21" s="41" t="s">
        <v>1109</v>
      </c>
      <c r="H21" s="41" t="s">
        <v>1231</v>
      </c>
      <c r="I21" s="42"/>
      <c r="J21" s="1"/>
      <c r="K21" s="1"/>
      <c r="L21" s="1"/>
      <c r="M21" s="1"/>
      <c r="N21" s="1"/>
      <c r="O21" s="1"/>
      <c r="P21" s="1"/>
      <c r="Q21" s="1"/>
      <c r="R21" s="1"/>
      <c r="S21" s="1"/>
      <c r="T21" s="1"/>
      <c r="U21" s="1"/>
      <c r="V21" s="1"/>
      <c r="W21" s="1"/>
      <c r="X21" s="1"/>
      <c r="Y21" s="1"/>
      <c r="Z21" s="1"/>
    </row>
    <row r="22" spans="1:26" ht="36">
      <c r="A22" s="49" t="s">
        <v>1232</v>
      </c>
      <c r="B22" s="50" t="s">
        <v>1233</v>
      </c>
      <c r="C22" s="50" t="s">
        <v>1234</v>
      </c>
      <c r="D22" s="50" t="s">
        <v>1235</v>
      </c>
      <c r="E22" s="50" t="s">
        <v>1236</v>
      </c>
      <c r="F22" s="50" t="s">
        <v>1237</v>
      </c>
      <c r="G22" s="50" t="s">
        <v>1238</v>
      </c>
      <c r="H22" s="50" t="s">
        <v>1239</v>
      </c>
      <c r="I22" s="51" t="s">
        <v>1240</v>
      </c>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H1"/>
    <mergeCell ref="A2:H2"/>
  </mergeCells>
  <dataValidations count="1">
    <dataValidation type="list" sqref="G5:G22" xr:uid="{00000000-0002-0000-0200-000000000000}">
      <formula1>"Critical,High,Medium,Low"</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00"/>
  <sheetViews>
    <sheetView tabSelected="1" workbookViewId="0">
      <pane ySplit="4" topLeftCell="A5" activePane="bottomLeft" state="frozen"/>
      <selection pane="bottomLeft" sqref="A1:I1"/>
    </sheetView>
  </sheetViews>
  <sheetFormatPr defaultRowHeight="14.15"/>
  <cols>
    <col min="1" max="1" width="31" customWidth="1"/>
    <col min="2" max="2" width="27" customWidth="1"/>
    <col min="3" max="3" width="54" customWidth="1"/>
    <col min="4" max="4" width="36" customWidth="1"/>
    <col min="5" max="5" width="48" customWidth="1"/>
    <col min="6" max="6" width="38" customWidth="1"/>
    <col min="7" max="7" width="48" customWidth="1"/>
    <col min="8" max="8" width="12" customWidth="1"/>
    <col min="9" max="9" width="48" customWidth="1"/>
    <col min="10" max="10" width="40" customWidth="1"/>
  </cols>
  <sheetData>
    <row r="1" spans="1:26" ht="17.149999999999999" customHeight="1">
      <c r="A1" s="532" t="s">
        <v>1241</v>
      </c>
      <c r="B1" s="532"/>
      <c r="C1" s="532"/>
      <c r="D1" s="532"/>
      <c r="E1" s="532"/>
      <c r="F1" s="532"/>
      <c r="G1" s="532"/>
      <c r="H1" s="532"/>
      <c r="I1" s="532"/>
      <c r="J1" s="31"/>
      <c r="K1" s="6"/>
      <c r="L1" s="6"/>
      <c r="M1" s="6"/>
      <c r="N1" s="6"/>
      <c r="O1" s="6"/>
      <c r="P1" s="6"/>
      <c r="Q1" s="6"/>
      <c r="R1" s="6"/>
      <c r="S1" s="6"/>
      <c r="T1" s="6"/>
      <c r="U1" s="6"/>
      <c r="V1" s="6"/>
      <c r="W1" s="6"/>
      <c r="X1" s="6"/>
      <c r="Y1" s="6"/>
      <c r="Z1" s="6"/>
    </row>
    <row r="2" spans="1:26" ht="19.399999999999999" customHeight="1">
      <c r="A2" s="534" t="s">
        <v>1242</v>
      </c>
      <c r="B2" s="534"/>
      <c r="C2" s="534"/>
      <c r="D2" s="534"/>
      <c r="E2" s="534"/>
      <c r="F2" s="534"/>
      <c r="G2" s="534"/>
      <c r="H2" s="534"/>
      <c r="I2" s="534"/>
      <c r="J2" s="32"/>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6" customHeight="1">
      <c r="A4" s="33" t="s">
        <v>1243</v>
      </c>
      <c r="B4" s="34" t="s">
        <v>1095</v>
      </c>
      <c r="C4" s="34" t="s">
        <v>1244</v>
      </c>
      <c r="D4" s="34" t="s">
        <v>1245</v>
      </c>
      <c r="E4" s="34" t="s">
        <v>1246</v>
      </c>
      <c r="F4" s="34" t="s">
        <v>1247</v>
      </c>
      <c r="G4" s="34" t="s">
        <v>1248</v>
      </c>
      <c r="H4" s="34" t="s">
        <v>1249</v>
      </c>
      <c r="I4" s="34" t="s">
        <v>1101</v>
      </c>
      <c r="J4" s="35" t="s">
        <v>1250</v>
      </c>
      <c r="K4" s="1"/>
      <c r="L4" s="1"/>
      <c r="M4" s="1"/>
      <c r="N4" s="1"/>
      <c r="O4" s="1"/>
      <c r="P4" s="1"/>
      <c r="Q4" s="1"/>
      <c r="R4" s="1"/>
      <c r="S4" s="1"/>
      <c r="T4" s="1"/>
      <c r="U4" s="1"/>
      <c r="V4" s="1"/>
      <c r="W4" s="1"/>
      <c r="X4" s="1"/>
      <c r="Y4" s="1"/>
      <c r="Z4" s="1"/>
    </row>
    <row r="5" spans="1:26" ht="36">
      <c r="A5" s="38" t="s">
        <v>1251</v>
      </c>
      <c r="B5" s="39" t="s">
        <v>1252</v>
      </c>
      <c r="C5" s="39" t="s">
        <v>1253</v>
      </c>
      <c r="D5" s="39" t="s">
        <v>1254</v>
      </c>
      <c r="E5" s="39" t="s">
        <v>1255</v>
      </c>
      <c r="F5" s="39" t="s">
        <v>1256</v>
      </c>
      <c r="G5" s="39" t="s">
        <v>1257</v>
      </c>
      <c r="H5" s="39" t="s">
        <v>1258</v>
      </c>
      <c r="I5" s="39" t="s">
        <v>1259</v>
      </c>
      <c r="J5" s="52" t="s">
        <v>1260</v>
      </c>
      <c r="K5" s="1"/>
      <c r="L5" s="1"/>
      <c r="M5" s="1"/>
      <c r="N5" s="1"/>
      <c r="O5" s="1"/>
      <c r="P5" s="1"/>
      <c r="Q5" s="1"/>
      <c r="R5" s="1"/>
      <c r="S5" s="1"/>
      <c r="T5" s="1"/>
      <c r="U5" s="1"/>
      <c r="V5" s="1"/>
      <c r="W5" s="1"/>
      <c r="X5" s="1"/>
      <c r="Y5" s="1"/>
      <c r="Z5" s="1"/>
    </row>
    <row r="6" spans="1:26" ht="24">
      <c r="A6" s="46" t="s">
        <v>1261</v>
      </c>
      <c r="B6" s="47" t="s">
        <v>1262</v>
      </c>
      <c r="C6" s="47" t="s">
        <v>1263</v>
      </c>
      <c r="D6" s="47" t="s">
        <v>1264</v>
      </c>
      <c r="E6" s="47" t="s">
        <v>1265</v>
      </c>
      <c r="F6" s="47" t="s">
        <v>1266</v>
      </c>
      <c r="G6" s="47" t="s">
        <v>1267</v>
      </c>
      <c r="H6" s="47" t="s">
        <v>1258</v>
      </c>
      <c r="I6" s="47" t="s">
        <v>1268</v>
      </c>
      <c r="J6" s="48" t="s">
        <v>1269</v>
      </c>
      <c r="K6" s="1"/>
      <c r="L6" s="1"/>
      <c r="M6" s="1"/>
      <c r="N6" s="1"/>
      <c r="O6" s="1"/>
      <c r="P6" s="1"/>
      <c r="Q6" s="1"/>
      <c r="R6" s="1"/>
      <c r="S6" s="1"/>
      <c r="T6" s="1"/>
      <c r="U6" s="1"/>
      <c r="V6" s="1"/>
      <c r="W6" s="1"/>
      <c r="X6" s="1"/>
      <c r="Y6" s="1"/>
      <c r="Z6" s="1"/>
    </row>
    <row r="7" spans="1:26">
      <c r="A7" s="40" t="s">
        <v>1270</v>
      </c>
      <c r="B7" s="41" t="s">
        <v>1271</v>
      </c>
      <c r="C7" s="41" t="s">
        <v>1272</v>
      </c>
      <c r="D7" s="41" t="s">
        <v>1273</v>
      </c>
      <c r="E7" s="41" t="s">
        <v>1274</v>
      </c>
      <c r="F7" s="41" t="s">
        <v>1275</v>
      </c>
      <c r="G7" s="41" t="s">
        <v>1276</v>
      </c>
      <c r="H7" s="41" t="s">
        <v>1258</v>
      </c>
      <c r="I7" s="41" t="s">
        <v>1277</v>
      </c>
      <c r="J7" s="42" t="s">
        <v>1278</v>
      </c>
      <c r="K7" s="1"/>
      <c r="L7" s="1"/>
      <c r="M7" s="1"/>
      <c r="N7" s="1"/>
      <c r="O7" s="1"/>
      <c r="P7" s="1"/>
      <c r="Q7" s="1"/>
      <c r="R7" s="1"/>
      <c r="S7" s="1"/>
      <c r="T7" s="1"/>
      <c r="U7" s="1"/>
      <c r="V7" s="1"/>
      <c r="W7" s="1"/>
      <c r="X7" s="1"/>
      <c r="Y7" s="1"/>
      <c r="Z7" s="1"/>
    </row>
    <row r="8" spans="1:26">
      <c r="A8" s="46" t="s">
        <v>1279</v>
      </c>
      <c r="B8" s="47" t="s">
        <v>1280</v>
      </c>
      <c r="C8" s="47" t="s">
        <v>1281</v>
      </c>
      <c r="D8" s="47" t="s">
        <v>1282</v>
      </c>
      <c r="E8" s="47" t="s">
        <v>1283</v>
      </c>
      <c r="F8" s="47" t="s">
        <v>1275</v>
      </c>
      <c r="G8" s="47" t="s">
        <v>1284</v>
      </c>
      <c r="H8" s="47" t="s">
        <v>393</v>
      </c>
      <c r="I8" s="47" t="s">
        <v>1285</v>
      </c>
      <c r="J8" s="48" t="s">
        <v>1286</v>
      </c>
      <c r="K8" s="1"/>
      <c r="L8" s="1"/>
      <c r="M8" s="1"/>
      <c r="N8" s="1"/>
      <c r="O8" s="1"/>
      <c r="P8" s="1"/>
      <c r="Q8" s="1"/>
      <c r="R8" s="1"/>
      <c r="S8" s="1"/>
      <c r="T8" s="1"/>
      <c r="U8" s="1"/>
      <c r="V8" s="1"/>
      <c r="W8" s="1"/>
      <c r="X8" s="1"/>
      <c r="Y8" s="1"/>
      <c r="Z8" s="1"/>
    </row>
    <row r="9" spans="1:26" ht="24">
      <c r="A9" s="40" t="s">
        <v>1287</v>
      </c>
      <c r="B9" s="41" t="s">
        <v>1288</v>
      </c>
      <c r="C9" s="41" t="s">
        <v>1289</v>
      </c>
      <c r="D9" s="41" t="s">
        <v>1290</v>
      </c>
      <c r="E9" s="41" t="s">
        <v>1291</v>
      </c>
      <c r="F9" s="41" t="s">
        <v>1292</v>
      </c>
      <c r="G9" s="41" t="s">
        <v>1293</v>
      </c>
      <c r="H9" s="41" t="s">
        <v>1294</v>
      </c>
      <c r="I9" s="41" t="s">
        <v>1295</v>
      </c>
      <c r="J9" s="42" t="s">
        <v>1296</v>
      </c>
      <c r="K9" s="1"/>
      <c r="L9" s="1"/>
      <c r="M9" s="1"/>
      <c r="N9" s="1"/>
      <c r="O9" s="1"/>
      <c r="P9" s="1"/>
      <c r="Q9" s="1"/>
      <c r="R9" s="1"/>
      <c r="S9" s="1"/>
      <c r="T9" s="1"/>
      <c r="U9" s="1"/>
      <c r="V9" s="1"/>
      <c r="W9" s="1"/>
      <c r="X9" s="1"/>
      <c r="Y9" s="1"/>
      <c r="Z9" s="1"/>
    </row>
    <row r="10" spans="1:26" ht="24">
      <c r="A10" s="46" t="s">
        <v>1297</v>
      </c>
      <c r="B10" s="47" t="s">
        <v>1298</v>
      </c>
      <c r="C10" s="47" t="s">
        <v>1299</v>
      </c>
      <c r="D10" s="47" t="s">
        <v>1300</v>
      </c>
      <c r="E10" s="47" t="s">
        <v>1301</v>
      </c>
      <c r="F10" s="47" t="s">
        <v>1302</v>
      </c>
      <c r="G10" s="47" t="s">
        <v>1303</v>
      </c>
      <c r="H10" s="47" t="s">
        <v>1304</v>
      </c>
      <c r="I10" s="47" t="s">
        <v>1305</v>
      </c>
      <c r="J10" s="48" t="s">
        <v>1306</v>
      </c>
      <c r="K10" s="1"/>
      <c r="L10" s="1"/>
      <c r="M10" s="1"/>
      <c r="N10" s="1"/>
      <c r="O10" s="1"/>
      <c r="P10" s="1"/>
      <c r="Q10" s="1"/>
      <c r="R10" s="1"/>
      <c r="S10" s="1"/>
      <c r="T10" s="1"/>
      <c r="U10" s="1"/>
      <c r="V10" s="1"/>
      <c r="W10" s="1"/>
      <c r="X10" s="1"/>
      <c r="Y10" s="1"/>
      <c r="Z10" s="1"/>
    </row>
    <row r="11" spans="1:26" ht="24">
      <c r="A11" s="40" t="s">
        <v>1307</v>
      </c>
      <c r="B11" s="41" t="s">
        <v>1308</v>
      </c>
      <c r="C11" s="41" t="s">
        <v>1309</v>
      </c>
      <c r="D11" s="41" t="s">
        <v>1310</v>
      </c>
      <c r="E11" s="41" t="s">
        <v>1311</v>
      </c>
      <c r="F11" s="41" t="s">
        <v>1312</v>
      </c>
      <c r="G11" s="41" t="s">
        <v>1313</v>
      </c>
      <c r="H11" s="41" t="s">
        <v>1258</v>
      </c>
      <c r="I11" s="41" t="s">
        <v>1314</v>
      </c>
      <c r="J11" s="42" t="s">
        <v>1315</v>
      </c>
      <c r="K11" s="1"/>
      <c r="L11" s="1"/>
      <c r="M11" s="1"/>
      <c r="N11" s="1"/>
      <c r="O11" s="1"/>
      <c r="P11" s="1"/>
      <c r="Q11" s="1"/>
      <c r="R11" s="1"/>
      <c r="S11" s="1"/>
      <c r="T11" s="1"/>
      <c r="U11" s="1"/>
      <c r="V11" s="1"/>
      <c r="W11" s="1"/>
      <c r="X11" s="1"/>
      <c r="Y11" s="1"/>
      <c r="Z11" s="1"/>
    </row>
    <row r="12" spans="1:26" ht="24">
      <c r="A12" s="46" t="s">
        <v>1316</v>
      </c>
      <c r="B12" s="47" t="s">
        <v>1317</v>
      </c>
      <c r="C12" s="47" t="s">
        <v>1318</v>
      </c>
      <c r="D12" s="47" t="s">
        <v>1319</v>
      </c>
      <c r="E12" s="47" t="s">
        <v>1320</v>
      </c>
      <c r="F12" s="47" t="s">
        <v>1321</v>
      </c>
      <c r="G12" s="47" t="s">
        <v>1322</v>
      </c>
      <c r="H12" s="47" t="s">
        <v>1323</v>
      </c>
      <c r="I12" s="47" t="s">
        <v>1324</v>
      </c>
      <c r="J12" s="48" t="s">
        <v>1325</v>
      </c>
      <c r="K12" s="1"/>
      <c r="L12" s="1"/>
      <c r="M12" s="1"/>
      <c r="N12" s="1"/>
      <c r="O12" s="1"/>
      <c r="P12" s="1"/>
      <c r="Q12" s="1"/>
      <c r="R12" s="1"/>
      <c r="S12" s="1"/>
      <c r="T12" s="1"/>
      <c r="U12" s="1"/>
      <c r="V12" s="1"/>
      <c r="W12" s="1"/>
      <c r="X12" s="1"/>
      <c r="Y12" s="1"/>
      <c r="Z12" s="1"/>
    </row>
    <row r="13" spans="1:26" ht="24">
      <c r="A13" s="40" t="s">
        <v>1326</v>
      </c>
      <c r="B13" s="41" t="s">
        <v>1327</v>
      </c>
      <c r="C13" s="41" t="s">
        <v>1328</v>
      </c>
      <c r="D13" s="41" t="s">
        <v>1329</v>
      </c>
      <c r="E13" s="41" t="s">
        <v>1330</v>
      </c>
      <c r="F13" s="41" t="s">
        <v>1331</v>
      </c>
      <c r="G13" s="41" t="s">
        <v>1332</v>
      </c>
      <c r="H13" s="41" t="s">
        <v>622</v>
      </c>
      <c r="I13" s="41" t="s">
        <v>1333</v>
      </c>
      <c r="J13" s="42" t="s">
        <v>1334</v>
      </c>
      <c r="K13" s="1"/>
      <c r="L13" s="1"/>
      <c r="M13" s="1"/>
      <c r="N13" s="1"/>
      <c r="O13" s="1"/>
      <c r="P13" s="1"/>
      <c r="Q13" s="1"/>
      <c r="R13" s="1"/>
      <c r="S13" s="1"/>
      <c r="T13" s="1"/>
      <c r="U13" s="1"/>
      <c r="V13" s="1"/>
      <c r="W13" s="1"/>
      <c r="X13" s="1"/>
      <c r="Y13" s="1"/>
      <c r="Z13" s="1"/>
    </row>
    <row r="14" spans="1:26" ht="24">
      <c r="A14" s="46" t="s">
        <v>1335</v>
      </c>
      <c r="B14" s="47" t="s">
        <v>1336</v>
      </c>
      <c r="C14" s="47" t="s">
        <v>1337</v>
      </c>
      <c r="D14" s="47" t="s">
        <v>1338</v>
      </c>
      <c r="E14" s="47" t="s">
        <v>1339</v>
      </c>
      <c r="F14" s="47" t="s">
        <v>1340</v>
      </c>
      <c r="G14" s="47" t="s">
        <v>1341</v>
      </c>
      <c r="H14" s="47" t="s">
        <v>393</v>
      </c>
      <c r="I14" s="47" t="s">
        <v>1342</v>
      </c>
      <c r="J14" s="48" t="s">
        <v>1343</v>
      </c>
      <c r="K14" s="1"/>
      <c r="L14" s="1"/>
      <c r="M14" s="1"/>
      <c r="N14" s="1"/>
      <c r="O14" s="1"/>
      <c r="P14" s="1"/>
      <c r="Q14" s="1"/>
      <c r="R14" s="1"/>
      <c r="S14" s="1"/>
      <c r="T14" s="1"/>
      <c r="U14" s="1"/>
      <c r="V14" s="1"/>
      <c r="W14" s="1"/>
      <c r="X14" s="1"/>
      <c r="Y14" s="1"/>
      <c r="Z14" s="1"/>
    </row>
    <row r="15" spans="1:26" ht="24">
      <c r="A15" s="40" t="s">
        <v>1344</v>
      </c>
      <c r="B15" s="41" t="s">
        <v>1345</v>
      </c>
      <c r="C15" s="41" t="s">
        <v>1346</v>
      </c>
      <c r="D15" s="41" t="s">
        <v>1347</v>
      </c>
      <c r="E15" s="41" t="s">
        <v>1348</v>
      </c>
      <c r="F15" s="41" t="s">
        <v>1349</v>
      </c>
      <c r="G15" s="41" t="s">
        <v>1350</v>
      </c>
      <c r="H15" s="41" t="s">
        <v>1351</v>
      </c>
      <c r="I15" s="41" t="s">
        <v>1352</v>
      </c>
      <c r="J15" s="42" t="s">
        <v>1353</v>
      </c>
      <c r="K15" s="1"/>
      <c r="L15" s="1"/>
      <c r="M15" s="1"/>
      <c r="N15" s="1"/>
      <c r="O15" s="1"/>
      <c r="P15" s="1"/>
      <c r="Q15" s="1"/>
      <c r="R15" s="1"/>
      <c r="S15" s="1"/>
      <c r="T15" s="1"/>
      <c r="U15" s="1"/>
      <c r="V15" s="1"/>
      <c r="W15" s="1"/>
      <c r="X15" s="1"/>
      <c r="Y15" s="1"/>
      <c r="Z15" s="1"/>
    </row>
    <row r="16" spans="1:26" ht="24">
      <c r="A16" s="46" t="s">
        <v>1354</v>
      </c>
      <c r="B16" s="47" t="s">
        <v>1355</v>
      </c>
      <c r="C16" s="47" t="s">
        <v>1356</v>
      </c>
      <c r="D16" s="47" t="s">
        <v>1357</v>
      </c>
      <c r="E16" s="47" t="s">
        <v>1358</v>
      </c>
      <c r="F16" s="47" t="s">
        <v>1359</v>
      </c>
      <c r="G16" s="47" t="s">
        <v>1360</v>
      </c>
      <c r="H16" s="47" t="s">
        <v>1361</v>
      </c>
      <c r="I16" s="47" t="s">
        <v>1362</v>
      </c>
      <c r="J16" s="48" t="s">
        <v>1363</v>
      </c>
      <c r="K16" s="1"/>
      <c r="L16" s="1"/>
      <c r="M16" s="1"/>
      <c r="N16" s="1"/>
      <c r="O16" s="1"/>
      <c r="P16" s="1"/>
      <c r="Q16" s="1"/>
      <c r="R16" s="1"/>
      <c r="S16" s="1"/>
      <c r="T16" s="1"/>
      <c r="U16" s="1"/>
      <c r="V16" s="1"/>
      <c r="W16" s="1"/>
      <c r="X16" s="1"/>
      <c r="Y16" s="1"/>
      <c r="Z16" s="1"/>
    </row>
    <row r="17" spans="1:26" ht="24">
      <c r="A17" s="40" t="s">
        <v>1364</v>
      </c>
      <c r="B17" s="41" t="s">
        <v>1365</v>
      </c>
      <c r="C17" s="41" t="s">
        <v>1366</v>
      </c>
      <c r="D17" s="41" t="s">
        <v>1367</v>
      </c>
      <c r="E17" s="41" t="s">
        <v>1368</v>
      </c>
      <c r="F17" s="41" t="s">
        <v>1369</v>
      </c>
      <c r="G17" s="41" t="s">
        <v>1370</v>
      </c>
      <c r="H17" s="41" t="s">
        <v>1371</v>
      </c>
      <c r="I17" s="41" t="s">
        <v>1372</v>
      </c>
      <c r="J17" s="42" t="s">
        <v>1373</v>
      </c>
      <c r="K17" s="1"/>
      <c r="L17" s="1"/>
      <c r="M17" s="1"/>
      <c r="N17" s="1"/>
      <c r="O17" s="1"/>
      <c r="P17" s="1"/>
      <c r="Q17" s="1"/>
      <c r="R17" s="1"/>
      <c r="S17" s="1"/>
      <c r="T17" s="1"/>
      <c r="U17" s="1"/>
      <c r="V17" s="1"/>
      <c r="W17" s="1"/>
      <c r="X17" s="1"/>
      <c r="Y17" s="1"/>
      <c r="Z17" s="1"/>
    </row>
    <row r="18" spans="1:26" ht="24">
      <c r="A18" s="46" t="s">
        <v>1374</v>
      </c>
      <c r="B18" s="47" t="s">
        <v>1375</v>
      </c>
      <c r="C18" s="47" t="s">
        <v>1376</v>
      </c>
      <c r="D18" s="47" t="s">
        <v>1377</v>
      </c>
      <c r="E18" s="47" t="s">
        <v>1378</v>
      </c>
      <c r="F18" s="47" t="s">
        <v>1379</v>
      </c>
      <c r="G18" s="47" t="s">
        <v>1380</v>
      </c>
      <c r="H18" s="47" t="s">
        <v>1381</v>
      </c>
      <c r="I18" s="47" t="s">
        <v>1382</v>
      </c>
      <c r="J18" s="48" t="s">
        <v>1383</v>
      </c>
      <c r="K18" s="1"/>
      <c r="L18" s="1"/>
      <c r="M18" s="1"/>
      <c r="N18" s="1"/>
      <c r="O18" s="1"/>
      <c r="P18" s="1"/>
      <c r="Q18" s="1"/>
      <c r="R18" s="1"/>
      <c r="S18" s="1"/>
      <c r="T18" s="1"/>
      <c r="U18" s="1"/>
      <c r="V18" s="1"/>
      <c r="W18" s="1"/>
      <c r="X18" s="1"/>
      <c r="Y18" s="1"/>
      <c r="Z18" s="1"/>
    </row>
    <row r="19" spans="1:26" ht="24">
      <c r="A19" s="40" t="s">
        <v>1384</v>
      </c>
      <c r="B19" s="41" t="s">
        <v>1385</v>
      </c>
      <c r="C19" s="41" t="s">
        <v>1386</v>
      </c>
      <c r="D19" s="41" t="s">
        <v>1387</v>
      </c>
      <c r="E19" s="41" t="s">
        <v>1388</v>
      </c>
      <c r="F19" s="41" t="s">
        <v>1389</v>
      </c>
      <c r="G19" s="41" t="s">
        <v>1390</v>
      </c>
      <c r="H19" s="41" t="s">
        <v>1391</v>
      </c>
      <c r="I19" s="41" t="s">
        <v>1392</v>
      </c>
      <c r="J19" s="42" t="s">
        <v>1393</v>
      </c>
      <c r="K19" s="1"/>
      <c r="L19" s="1"/>
      <c r="M19" s="1"/>
      <c r="N19" s="1"/>
      <c r="O19" s="1"/>
      <c r="P19" s="1"/>
      <c r="Q19" s="1"/>
      <c r="R19" s="1"/>
      <c r="S19" s="1"/>
      <c r="T19" s="1"/>
      <c r="U19" s="1"/>
      <c r="V19" s="1"/>
      <c r="W19" s="1"/>
      <c r="X19" s="1"/>
      <c r="Y19" s="1"/>
      <c r="Z19" s="1"/>
    </row>
    <row r="20" spans="1:26" ht="24">
      <c r="A20" s="49" t="s">
        <v>1394</v>
      </c>
      <c r="B20" s="50" t="s">
        <v>1385</v>
      </c>
      <c r="C20" s="50" t="s">
        <v>1395</v>
      </c>
      <c r="D20" s="50" t="s">
        <v>1387</v>
      </c>
      <c r="E20" s="50" t="s">
        <v>1396</v>
      </c>
      <c r="F20" s="50" t="s">
        <v>1397</v>
      </c>
      <c r="G20" s="50" t="s">
        <v>1398</v>
      </c>
      <c r="H20" s="50" t="s">
        <v>1399</v>
      </c>
      <c r="I20" s="50" t="s">
        <v>1400</v>
      </c>
      <c r="J20" s="51" t="s">
        <v>1401</v>
      </c>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I1"/>
    <mergeCell ref="A2:I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00"/>
  <sheetViews>
    <sheetView workbookViewId="0">
      <pane ySplit="4" topLeftCell="A5" activePane="bottomLeft" state="frozen"/>
      <selection pane="bottomLeft"/>
    </sheetView>
  </sheetViews>
  <sheetFormatPr defaultRowHeight="14.15"/>
  <cols>
    <col min="1" max="1" width="38" customWidth="1"/>
    <col min="2" max="2" width="20" customWidth="1"/>
    <col min="3" max="4" width="22" customWidth="1"/>
    <col min="5" max="6" width="24" customWidth="1"/>
    <col min="7" max="7" width="18" customWidth="1"/>
    <col min="8" max="8" width="20" customWidth="1"/>
    <col min="9" max="9" width="14" customWidth="1"/>
    <col min="10" max="10" width="54" customWidth="1"/>
  </cols>
  <sheetData>
    <row r="1" spans="1:26" ht="17.149999999999999" customHeight="1">
      <c r="A1" s="532" t="s">
        <v>1402</v>
      </c>
      <c r="B1" s="532"/>
      <c r="C1" s="532"/>
      <c r="D1" s="532"/>
      <c r="E1" s="532"/>
      <c r="F1" s="532"/>
      <c r="G1" s="532"/>
      <c r="H1" s="532"/>
      <c r="I1" s="532"/>
      <c r="J1" s="532"/>
      <c r="K1" s="533"/>
      <c r="L1" s="533"/>
      <c r="M1" s="6"/>
      <c r="N1" s="6"/>
      <c r="O1" s="6"/>
      <c r="P1" s="6"/>
      <c r="Q1" s="6"/>
      <c r="R1" s="6"/>
      <c r="S1" s="6"/>
      <c r="T1" s="6"/>
      <c r="U1" s="6"/>
      <c r="V1" s="6"/>
      <c r="W1" s="6"/>
      <c r="X1" s="6"/>
      <c r="Y1" s="6"/>
      <c r="Z1" s="6"/>
    </row>
    <row r="2" spans="1:26" ht="19.399999999999999" customHeight="1">
      <c r="A2" s="534" t="s">
        <v>1403</v>
      </c>
      <c r="B2" s="534"/>
      <c r="C2" s="534"/>
      <c r="D2" s="534"/>
      <c r="E2" s="534"/>
      <c r="F2" s="534"/>
      <c r="G2" s="534"/>
      <c r="H2" s="534"/>
      <c r="I2" s="534"/>
      <c r="J2" s="534"/>
      <c r="K2" s="525"/>
      <c r="L2" s="525"/>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6" customHeight="1">
      <c r="A4" s="33" t="s">
        <v>1404</v>
      </c>
      <c r="B4" s="34" t="s">
        <v>1405</v>
      </c>
      <c r="C4" s="34" t="s">
        <v>1406</v>
      </c>
      <c r="D4" s="34" t="s">
        <v>1407</v>
      </c>
      <c r="E4" s="34" t="s">
        <v>1408</v>
      </c>
      <c r="F4" s="34" t="s">
        <v>1409</v>
      </c>
      <c r="G4" s="34" t="s">
        <v>1410</v>
      </c>
      <c r="H4" s="34" t="s">
        <v>1411</v>
      </c>
      <c r="I4" s="34" t="s">
        <v>1412</v>
      </c>
      <c r="J4" s="35" t="s">
        <v>1413</v>
      </c>
      <c r="K4" s="1"/>
      <c r="L4" s="1"/>
      <c r="M4" s="1"/>
      <c r="N4" s="1"/>
      <c r="O4" s="1"/>
      <c r="P4" s="1"/>
      <c r="Q4" s="1"/>
      <c r="R4" s="1"/>
      <c r="S4" s="1"/>
      <c r="T4" s="1"/>
      <c r="U4" s="1"/>
      <c r="V4" s="1"/>
      <c r="W4" s="1"/>
      <c r="X4" s="1"/>
      <c r="Y4" s="1"/>
      <c r="Z4" s="1"/>
    </row>
    <row r="5" spans="1:26">
      <c r="A5" s="38" t="s">
        <v>1414</v>
      </c>
      <c r="B5" s="39" t="s">
        <v>1141</v>
      </c>
      <c r="C5" s="39" t="s">
        <v>1415</v>
      </c>
      <c r="D5" s="39" t="s">
        <v>1415</v>
      </c>
      <c r="E5" s="39" t="s">
        <v>1415</v>
      </c>
      <c r="F5" s="39" t="s">
        <v>1415</v>
      </c>
      <c r="G5" s="39" t="s">
        <v>1416</v>
      </c>
      <c r="H5" s="39" t="s">
        <v>1141</v>
      </c>
      <c r="I5" s="39" t="s">
        <v>221</v>
      </c>
      <c r="J5" s="52" t="s">
        <v>1417</v>
      </c>
      <c r="K5" s="1"/>
      <c r="L5" s="1"/>
      <c r="M5" s="1"/>
      <c r="N5" s="1"/>
      <c r="O5" s="1"/>
      <c r="P5" s="1"/>
      <c r="Q5" s="1"/>
      <c r="R5" s="1"/>
      <c r="S5" s="1"/>
      <c r="T5" s="1"/>
      <c r="U5" s="1"/>
      <c r="V5" s="1"/>
      <c r="W5" s="1"/>
      <c r="X5" s="1"/>
      <c r="Y5" s="1"/>
      <c r="Z5" s="1"/>
    </row>
    <row r="6" spans="1:26">
      <c r="A6" s="46" t="s">
        <v>1418</v>
      </c>
      <c r="B6" s="47" t="s">
        <v>1416</v>
      </c>
      <c r="C6" s="47" t="s">
        <v>1141</v>
      </c>
      <c r="D6" s="47" t="s">
        <v>1141</v>
      </c>
      <c r="E6" s="47" t="s">
        <v>1415</v>
      </c>
      <c r="F6" s="47" t="s">
        <v>1415</v>
      </c>
      <c r="G6" s="47" t="s">
        <v>1416</v>
      </c>
      <c r="H6" s="47" t="s">
        <v>1415</v>
      </c>
      <c r="I6" s="47" t="s">
        <v>1419</v>
      </c>
      <c r="J6" s="48" t="s">
        <v>1420</v>
      </c>
      <c r="K6" s="1"/>
      <c r="L6" s="1"/>
      <c r="M6" s="1"/>
      <c r="N6" s="1"/>
      <c r="O6" s="1"/>
      <c r="P6" s="1"/>
      <c r="Q6" s="1"/>
      <c r="R6" s="1"/>
      <c r="S6" s="1"/>
      <c r="T6" s="1"/>
      <c r="U6" s="1"/>
      <c r="V6" s="1"/>
      <c r="W6" s="1"/>
      <c r="X6" s="1"/>
      <c r="Y6" s="1"/>
      <c r="Z6" s="1"/>
    </row>
    <row r="7" spans="1:26" ht="24">
      <c r="A7" s="40" t="s">
        <v>1421</v>
      </c>
      <c r="B7" s="41" t="s">
        <v>1416</v>
      </c>
      <c r="C7" s="41" t="s">
        <v>1416</v>
      </c>
      <c r="D7" s="41" t="s">
        <v>1415</v>
      </c>
      <c r="E7" s="41" t="s">
        <v>1415</v>
      </c>
      <c r="F7" s="41" t="s">
        <v>1141</v>
      </c>
      <c r="G7" s="41" t="s">
        <v>1416</v>
      </c>
      <c r="H7" s="41" t="s">
        <v>1141</v>
      </c>
      <c r="I7" s="41" t="s">
        <v>340</v>
      </c>
      <c r="J7" s="42" t="s">
        <v>1422</v>
      </c>
      <c r="K7" s="1"/>
      <c r="L7" s="1"/>
      <c r="M7" s="1"/>
      <c r="N7" s="1"/>
      <c r="O7" s="1"/>
      <c r="P7" s="1"/>
      <c r="Q7" s="1"/>
      <c r="R7" s="1"/>
      <c r="S7" s="1"/>
      <c r="T7" s="1"/>
      <c r="U7" s="1"/>
      <c r="V7" s="1"/>
      <c r="W7" s="1"/>
      <c r="X7" s="1"/>
      <c r="Y7" s="1"/>
      <c r="Z7" s="1"/>
    </row>
    <row r="8" spans="1:26" ht="24">
      <c r="A8" s="46" t="s">
        <v>1423</v>
      </c>
      <c r="B8" s="47" t="s">
        <v>1424</v>
      </c>
      <c r="C8" s="47" t="s">
        <v>1141</v>
      </c>
      <c r="D8" s="47" t="s">
        <v>1425</v>
      </c>
      <c r="E8" s="47" t="s">
        <v>1415</v>
      </c>
      <c r="F8" s="47" t="s">
        <v>1426</v>
      </c>
      <c r="G8" s="47" t="s">
        <v>1427</v>
      </c>
      <c r="H8" s="47" t="s">
        <v>1109</v>
      </c>
      <c r="I8" s="47" t="s">
        <v>1419</v>
      </c>
      <c r="J8" s="48" t="s">
        <v>1428</v>
      </c>
      <c r="K8" s="1"/>
      <c r="L8" s="1"/>
      <c r="M8" s="1"/>
      <c r="N8" s="1"/>
      <c r="O8" s="1"/>
      <c r="P8" s="1"/>
      <c r="Q8" s="1"/>
      <c r="R8" s="1"/>
      <c r="S8" s="1"/>
      <c r="T8" s="1"/>
      <c r="U8" s="1"/>
      <c r="V8" s="1"/>
      <c r="W8" s="1"/>
      <c r="X8" s="1"/>
      <c r="Y8" s="1"/>
      <c r="Z8" s="1"/>
    </row>
    <row r="9" spans="1:26">
      <c r="A9" s="40" t="s">
        <v>1429</v>
      </c>
      <c r="B9" s="41" t="s">
        <v>1415</v>
      </c>
      <c r="C9" s="41" t="s">
        <v>1415</v>
      </c>
      <c r="D9" s="41" t="s">
        <v>1416</v>
      </c>
      <c r="E9" s="41" t="s">
        <v>1415</v>
      </c>
      <c r="F9" s="41" t="s">
        <v>1141</v>
      </c>
      <c r="G9" s="41" t="s">
        <v>1416</v>
      </c>
      <c r="H9" s="41" t="s">
        <v>1141</v>
      </c>
      <c r="I9" s="41" t="s">
        <v>393</v>
      </c>
      <c r="J9" s="42" t="s">
        <v>1430</v>
      </c>
      <c r="K9" s="1"/>
      <c r="L9" s="1"/>
      <c r="M9" s="1"/>
      <c r="N9" s="1"/>
      <c r="O9" s="1"/>
      <c r="P9" s="1"/>
      <c r="Q9" s="1"/>
      <c r="R9" s="1"/>
      <c r="S9" s="1"/>
      <c r="T9" s="1"/>
      <c r="U9" s="1"/>
      <c r="V9" s="1"/>
      <c r="W9" s="1"/>
      <c r="X9" s="1"/>
      <c r="Y9" s="1"/>
      <c r="Z9" s="1"/>
    </row>
    <row r="10" spans="1:26">
      <c r="A10" s="46" t="s">
        <v>1431</v>
      </c>
      <c r="B10" s="47" t="s">
        <v>1432</v>
      </c>
      <c r="C10" s="47" t="s">
        <v>1415</v>
      </c>
      <c r="D10" s="47" t="s">
        <v>1433</v>
      </c>
      <c r="E10" s="47" t="s">
        <v>1141</v>
      </c>
      <c r="F10" s="47" t="s">
        <v>1416</v>
      </c>
      <c r="G10" s="47" t="s">
        <v>1416</v>
      </c>
      <c r="H10" s="47" t="s">
        <v>1109</v>
      </c>
      <c r="I10" s="47" t="s">
        <v>393</v>
      </c>
      <c r="J10" s="48" t="s">
        <v>1434</v>
      </c>
      <c r="K10" s="1"/>
      <c r="L10" s="1"/>
      <c r="M10" s="1"/>
      <c r="N10" s="1"/>
      <c r="O10" s="1"/>
      <c r="P10" s="1"/>
      <c r="Q10" s="1"/>
      <c r="R10" s="1"/>
      <c r="S10" s="1"/>
      <c r="T10" s="1"/>
      <c r="U10" s="1"/>
      <c r="V10" s="1"/>
      <c r="W10" s="1"/>
      <c r="X10" s="1"/>
      <c r="Y10" s="1"/>
      <c r="Z10" s="1"/>
    </row>
    <row r="11" spans="1:26">
      <c r="A11" s="40" t="s">
        <v>1435</v>
      </c>
      <c r="B11" s="41" t="s">
        <v>1415</v>
      </c>
      <c r="C11" s="41" t="s">
        <v>1415</v>
      </c>
      <c r="D11" s="41" t="s">
        <v>1141</v>
      </c>
      <c r="E11" s="41" t="s">
        <v>1415</v>
      </c>
      <c r="F11" s="41" t="s">
        <v>1141</v>
      </c>
      <c r="G11" s="41" t="s">
        <v>1416</v>
      </c>
      <c r="H11" s="41" t="s">
        <v>1436</v>
      </c>
      <c r="I11" s="41" t="s">
        <v>388</v>
      </c>
      <c r="J11" s="42" t="s">
        <v>1437</v>
      </c>
      <c r="K11" s="1"/>
      <c r="L11" s="1"/>
      <c r="M11" s="1"/>
      <c r="N11" s="1"/>
      <c r="O11" s="1"/>
      <c r="P11" s="1"/>
      <c r="Q11" s="1"/>
      <c r="R11" s="1"/>
      <c r="S11" s="1"/>
      <c r="T11" s="1"/>
      <c r="U11" s="1"/>
      <c r="V11" s="1"/>
      <c r="W11" s="1"/>
      <c r="X11" s="1"/>
      <c r="Y11" s="1"/>
      <c r="Z11" s="1"/>
    </row>
    <row r="12" spans="1:26">
      <c r="A12" s="46" t="s">
        <v>1438</v>
      </c>
      <c r="B12" s="47" t="s">
        <v>1415</v>
      </c>
      <c r="C12" s="47" t="s">
        <v>1439</v>
      </c>
      <c r="D12" s="47" t="s">
        <v>1440</v>
      </c>
      <c r="E12" s="47" t="s">
        <v>1415</v>
      </c>
      <c r="F12" s="47" t="s">
        <v>1415</v>
      </c>
      <c r="G12" s="47" t="s">
        <v>1416</v>
      </c>
      <c r="H12" s="47" t="s">
        <v>1436</v>
      </c>
      <c r="I12" s="47" t="s">
        <v>158</v>
      </c>
      <c r="J12" s="48" t="s">
        <v>1441</v>
      </c>
      <c r="K12" s="1"/>
      <c r="L12" s="1"/>
      <c r="M12" s="1"/>
      <c r="N12" s="1"/>
      <c r="O12" s="1"/>
      <c r="P12" s="1"/>
      <c r="Q12" s="1"/>
      <c r="R12" s="1"/>
      <c r="S12" s="1"/>
      <c r="T12" s="1"/>
      <c r="U12" s="1"/>
      <c r="V12" s="1"/>
      <c r="W12" s="1"/>
      <c r="X12" s="1"/>
      <c r="Y12" s="1"/>
      <c r="Z12" s="1"/>
    </row>
    <row r="13" spans="1:26" ht="24">
      <c r="A13" s="40" t="s">
        <v>1442</v>
      </c>
      <c r="B13" s="41" t="s">
        <v>1141</v>
      </c>
      <c r="C13" s="41" t="s">
        <v>1443</v>
      </c>
      <c r="D13" s="41" t="s">
        <v>1141</v>
      </c>
      <c r="E13" s="41" t="s">
        <v>1415</v>
      </c>
      <c r="F13" s="41" t="s">
        <v>1415</v>
      </c>
      <c r="G13" s="41" t="s">
        <v>1416</v>
      </c>
      <c r="H13" s="41" t="s">
        <v>1109</v>
      </c>
      <c r="I13" s="41" t="s">
        <v>427</v>
      </c>
      <c r="J13" s="42" t="s">
        <v>1444</v>
      </c>
      <c r="K13" s="1"/>
      <c r="L13" s="1"/>
      <c r="M13" s="1"/>
      <c r="N13" s="1"/>
      <c r="O13" s="1"/>
      <c r="P13" s="1"/>
      <c r="Q13" s="1"/>
      <c r="R13" s="1"/>
      <c r="S13" s="1"/>
      <c r="T13" s="1"/>
      <c r="U13" s="1"/>
      <c r="V13" s="1"/>
      <c r="W13" s="1"/>
      <c r="X13" s="1"/>
      <c r="Y13" s="1"/>
      <c r="Z13" s="1"/>
    </row>
    <row r="14" spans="1:26">
      <c r="A14" s="46" t="s">
        <v>1445</v>
      </c>
      <c r="B14" s="47" t="s">
        <v>1415</v>
      </c>
      <c r="C14" s="47" t="s">
        <v>1415</v>
      </c>
      <c r="D14" s="47" t="s">
        <v>1141</v>
      </c>
      <c r="E14" s="47" t="s">
        <v>1415</v>
      </c>
      <c r="F14" s="47" t="s">
        <v>1446</v>
      </c>
      <c r="G14" s="47" t="s">
        <v>1416</v>
      </c>
      <c r="H14" s="47" t="s">
        <v>1436</v>
      </c>
      <c r="I14" s="47" t="s">
        <v>427</v>
      </c>
      <c r="J14" s="48" t="s">
        <v>1447</v>
      </c>
      <c r="K14" s="1"/>
      <c r="L14" s="1"/>
      <c r="M14" s="1"/>
      <c r="N14" s="1"/>
      <c r="O14" s="1"/>
      <c r="P14" s="1"/>
      <c r="Q14" s="1"/>
      <c r="R14" s="1"/>
      <c r="S14" s="1"/>
      <c r="T14" s="1"/>
      <c r="U14" s="1"/>
      <c r="V14" s="1"/>
      <c r="W14" s="1"/>
      <c r="X14" s="1"/>
      <c r="Y14" s="1"/>
      <c r="Z14" s="1"/>
    </row>
    <row r="15" spans="1:26" ht="24">
      <c r="A15" s="40" t="s">
        <v>1448</v>
      </c>
      <c r="B15" s="41" t="s">
        <v>1415</v>
      </c>
      <c r="C15" s="41" t="s">
        <v>1415</v>
      </c>
      <c r="D15" s="41" t="s">
        <v>1141</v>
      </c>
      <c r="E15" s="41" t="s">
        <v>1141</v>
      </c>
      <c r="F15" s="41" t="s">
        <v>1141</v>
      </c>
      <c r="G15" s="41" t="s">
        <v>1416</v>
      </c>
      <c r="H15" s="41" t="s">
        <v>1436</v>
      </c>
      <c r="I15" s="41" t="s">
        <v>1449</v>
      </c>
      <c r="J15" s="42" t="s">
        <v>1450</v>
      </c>
      <c r="K15" s="1"/>
      <c r="L15" s="1"/>
      <c r="M15" s="1"/>
      <c r="N15" s="1"/>
      <c r="O15" s="1"/>
      <c r="P15" s="1"/>
      <c r="Q15" s="1"/>
      <c r="R15" s="1"/>
      <c r="S15" s="1"/>
      <c r="T15" s="1"/>
      <c r="U15" s="1"/>
      <c r="V15" s="1"/>
      <c r="W15" s="1"/>
      <c r="X15" s="1"/>
      <c r="Y15" s="1"/>
      <c r="Z15" s="1"/>
    </row>
    <row r="16" spans="1:26">
      <c r="A16" s="46" t="s">
        <v>1451</v>
      </c>
      <c r="B16" s="47" t="s">
        <v>1452</v>
      </c>
      <c r="C16" s="47" t="s">
        <v>1415</v>
      </c>
      <c r="D16" s="47" t="s">
        <v>1425</v>
      </c>
      <c r="E16" s="47" t="s">
        <v>1141</v>
      </c>
      <c r="F16" s="47" t="s">
        <v>1415</v>
      </c>
      <c r="G16" s="47" t="s">
        <v>1416</v>
      </c>
      <c r="H16" s="47" t="s">
        <v>1109</v>
      </c>
      <c r="I16" s="47" t="s">
        <v>1453</v>
      </c>
      <c r="J16" s="48" t="s">
        <v>1454</v>
      </c>
      <c r="K16" s="1"/>
      <c r="L16" s="1"/>
      <c r="M16" s="1"/>
      <c r="N16" s="1"/>
      <c r="O16" s="1"/>
      <c r="P16" s="1"/>
      <c r="Q16" s="1"/>
      <c r="R16" s="1"/>
      <c r="S16" s="1"/>
      <c r="T16" s="1"/>
      <c r="U16" s="1"/>
      <c r="V16" s="1"/>
      <c r="W16" s="1"/>
      <c r="X16" s="1"/>
      <c r="Y16" s="1"/>
      <c r="Z16" s="1"/>
    </row>
    <row r="17" spans="1:26" ht="24">
      <c r="A17" s="40" t="s">
        <v>1455</v>
      </c>
      <c r="B17" s="41" t="s">
        <v>1456</v>
      </c>
      <c r="C17" s="41" t="s">
        <v>1415</v>
      </c>
      <c r="D17" s="41" t="s">
        <v>1415</v>
      </c>
      <c r="E17" s="41" t="s">
        <v>1141</v>
      </c>
      <c r="F17" s="41" t="s">
        <v>1415</v>
      </c>
      <c r="G17" s="41" t="s">
        <v>1416</v>
      </c>
      <c r="H17" s="41" t="s">
        <v>1109</v>
      </c>
      <c r="I17" s="41" t="s">
        <v>1457</v>
      </c>
      <c r="J17" s="42" t="s">
        <v>1458</v>
      </c>
      <c r="K17" s="1"/>
      <c r="L17" s="1"/>
      <c r="M17" s="1"/>
      <c r="N17" s="1"/>
      <c r="O17" s="1"/>
      <c r="P17" s="1"/>
      <c r="Q17" s="1"/>
      <c r="R17" s="1"/>
      <c r="S17" s="1"/>
      <c r="T17" s="1"/>
      <c r="U17" s="1"/>
      <c r="V17" s="1"/>
      <c r="W17" s="1"/>
      <c r="X17" s="1"/>
      <c r="Y17" s="1"/>
      <c r="Z17" s="1"/>
    </row>
    <row r="18" spans="1:26">
      <c r="A18" s="46" t="s">
        <v>1459</v>
      </c>
      <c r="B18" s="47" t="s">
        <v>1415</v>
      </c>
      <c r="C18" s="47" t="s">
        <v>1415</v>
      </c>
      <c r="D18" s="47" t="s">
        <v>1415</v>
      </c>
      <c r="E18" s="47" t="s">
        <v>1416</v>
      </c>
      <c r="F18" s="47" t="s">
        <v>1415</v>
      </c>
      <c r="G18" s="47" t="s">
        <v>1416</v>
      </c>
      <c r="H18" s="47" t="s">
        <v>1436</v>
      </c>
      <c r="I18" s="47" t="s">
        <v>1460</v>
      </c>
      <c r="J18" s="48" t="s">
        <v>1461</v>
      </c>
      <c r="K18" s="1"/>
      <c r="L18" s="1"/>
      <c r="M18" s="1"/>
      <c r="N18" s="1"/>
      <c r="O18" s="1"/>
      <c r="P18" s="1"/>
      <c r="Q18" s="1"/>
      <c r="R18" s="1"/>
      <c r="S18" s="1"/>
      <c r="T18" s="1"/>
      <c r="U18" s="1"/>
      <c r="V18" s="1"/>
      <c r="W18" s="1"/>
      <c r="X18" s="1"/>
      <c r="Y18" s="1"/>
      <c r="Z18" s="1"/>
    </row>
    <row r="19" spans="1:26">
      <c r="A19" s="40" t="s">
        <v>1462</v>
      </c>
      <c r="B19" s="41" t="s">
        <v>1415</v>
      </c>
      <c r="C19" s="41" t="s">
        <v>1415</v>
      </c>
      <c r="D19" s="41" t="s">
        <v>1415</v>
      </c>
      <c r="E19" s="41" t="s">
        <v>1416</v>
      </c>
      <c r="F19" s="41" t="s">
        <v>1415</v>
      </c>
      <c r="G19" s="41" t="s">
        <v>1416</v>
      </c>
      <c r="H19" s="41" t="s">
        <v>1436</v>
      </c>
      <c r="I19" s="41" t="s">
        <v>1460</v>
      </c>
      <c r="J19" s="42" t="s">
        <v>1463</v>
      </c>
      <c r="K19" s="1"/>
      <c r="L19" s="1"/>
      <c r="M19" s="1"/>
      <c r="N19" s="1"/>
      <c r="O19" s="1"/>
      <c r="P19" s="1"/>
      <c r="Q19" s="1"/>
      <c r="R19" s="1"/>
      <c r="S19" s="1"/>
      <c r="T19" s="1"/>
      <c r="U19" s="1"/>
      <c r="V19" s="1"/>
      <c r="W19" s="1"/>
      <c r="X19" s="1"/>
      <c r="Y19" s="1"/>
      <c r="Z19" s="1"/>
    </row>
    <row r="20" spans="1:26">
      <c r="A20" s="46" t="s">
        <v>1464</v>
      </c>
      <c r="B20" s="47" t="s">
        <v>1415</v>
      </c>
      <c r="C20" s="47" t="s">
        <v>1415</v>
      </c>
      <c r="D20" s="47" t="s">
        <v>1415</v>
      </c>
      <c r="E20" s="47" t="s">
        <v>1141</v>
      </c>
      <c r="F20" s="47" t="s">
        <v>1415</v>
      </c>
      <c r="G20" s="47" t="s">
        <v>1416</v>
      </c>
      <c r="H20" s="47" t="s">
        <v>1109</v>
      </c>
      <c r="I20" s="47" t="s">
        <v>488</v>
      </c>
      <c r="J20" s="48" t="s">
        <v>1465</v>
      </c>
      <c r="K20" s="1"/>
      <c r="L20" s="1"/>
      <c r="M20" s="1"/>
      <c r="N20" s="1"/>
      <c r="O20" s="1"/>
      <c r="P20" s="1"/>
      <c r="Q20" s="1"/>
      <c r="R20" s="1"/>
      <c r="S20" s="1"/>
      <c r="T20" s="1"/>
      <c r="U20" s="1"/>
      <c r="V20" s="1"/>
      <c r="W20" s="1"/>
      <c r="X20" s="1"/>
      <c r="Y20" s="1"/>
      <c r="Z20" s="1"/>
    </row>
    <row r="21" spans="1:26" ht="24">
      <c r="A21" s="40" t="s">
        <v>1466</v>
      </c>
      <c r="B21" s="41" t="s">
        <v>1467</v>
      </c>
      <c r="C21" s="41" t="s">
        <v>1415</v>
      </c>
      <c r="D21" s="41" t="s">
        <v>1468</v>
      </c>
      <c r="E21" s="41" t="s">
        <v>1469</v>
      </c>
      <c r="F21" s="41" t="s">
        <v>1141</v>
      </c>
      <c r="G21" s="41" t="s">
        <v>1416</v>
      </c>
      <c r="H21" s="41" t="s">
        <v>1109</v>
      </c>
      <c r="I21" s="41" t="s">
        <v>522</v>
      </c>
      <c r="J21" s="42" t="s">
        <v>1470</v>
      </c>
      <c r="K21" s="1"/>
      <c r="L21" s="1"/>
      <c r="M21" s="1"/>
      <c r="N21" s="1"/>
      <c r="O21" s="1"/>
      <c r="P21" s="1"/>
      <c r="Q21" s="1"/>
      <c r="R21" s="1"/>
      <c r="S21" s="1"/>
      <c r="T21" s="1"/>
      <c r="U21" s="1"/>
      <c r="V21" s="1"/>
      <c r="W21" s="1"/>
      <c r="X21" s="1"/>
      <c r="Y21" s="1"/>
      <c r="Z21" s="1"/>
    </row>
    <row r="22" spans="1:26">
      <c r="A22" s="46" t="s">
        <v>1471</v>
      </c>
      <c r="B22" s="47" t="s">
        <v>1415</v>
      </c>
      <c r="C22" s="47" t="s">
        <v>1415</v>
      </c>
      <c r="D22" s="47" t="s">
        <v>1415</v>
      </c>
      <c r="E22" s="47" t="s">
        <v>1472</v>
      </c>
      <c r="F22" s="47" t="s">
        <v>1415</v>
      </c>
      <c r="G22" s="47" t="s">
        <v>1416</v>
      </c>
      <c r="H22" s="47" t="s">
        <v>1436</v>
      </c>
      <c r="I22" s="47" t="s">
        <v>522</v>
      </c>
      <c r="J22" s="48" t="s">
        <v>1473</v>
      </c>
      <c r="K22" s="1"/>
      <c r="L22" s="1"/>
      <c r="M22" s="1"/>
      <c r="N22" s="1"/>
      <c r="O22" s="1"/>
      <c r="P22" s="1"/>
      <c r="Q22" s="1"/>
      <c r="R22" s="1"/>
      <c r="S22" s="1"/>
      <c r="T22" s="1"/>
      <c r="U22" s="1"/>
      <c r="V22" s="1"/>
      <c r="W22" s="1"/>
      <c r="X22" s="1"/>
      <c r="Y22" s="1"/>
      <c r="Z22" s="1"/>
    </row>
    <row r="23" spans="1:26" ht="24">
      <c r="A23" s="40" t="s">
        <v>1474</v>
      </c>
      <c r="B23" s="41" t="s">
        <v>1475</v>
      </c>
      <c r="C23" s="41" t="s">
        <v>1476</v>
      </c>
      <c r="D23" s="41" t="s">
        <v>1477</v>
      </c>
      <c r="E23" s="41" t="s">
        <v>1478</v>
      </c>
      <c r="F23" s="41" t="s">
        <v>1415</v>
      </c>
      <c r="G23" s="41" t="s">
        <v>1416</v>
      </c>
      <c r="H23" s="41" t="s">
        <v>1479</v>
      </c>
      <c r="I23" s="41" t="s">
        <v>578</v>
      </c>
      <c r="J23" s="42" t="s">
        <v>1480</v>
      </c>
      <c r="K23" s="1"/>
      <c r="L23" s="1"/>
      <c r="M23" s="1"/>
      <c r="N23" s="1"/>
      <c r="O23" s="1"/>
      <c r="P23" s="1"/>
      <c r="Q23" s="1"/>
      <c r="R23" s="1"/>
      <c r="S23" s="1"/>
      <c r="T23" s="1"/>
      <c r="U23" s="1"/>
      <c r="V23" s="1"/>
      <c r="W23" s="1"/>
      <c r="X23" s="1"/>
      <c r="Y23" s="1"/>
      <c r="Z23" s="1"/>
    </row>
    <row r="24" spans="1:26">
      <c r="A24" s="46" t="s">
        <v>1481</v>
      </c>
      <c r="B24" s="47" t="s">
        <v>1415</v>
      </c>
      <c r="C24" s="47" t="s">
        <v>1482</v>
      </c>
      <c r="D24" s="47" t="s">
        <v>1483</v>
      </c>
      <c r="E24" s="47" t="s">
        <v>1484</v>
      </c>
      <c r="F24" s="47" t="s">
        <v>1416</v>
      </c>
      <c r="G24" s="47" t="s">
        <v>1416</v>
      </c>
      <c r="H24" s="47" t="s">
        <v>1436</v>
      </c>
      <c r="I24" s="47" t="s">
        <v>622</v>
      </c>
      <c r="J24" s="48" t="s">
        <v>1485</v>
      </c>
      <c r="K24" s="1"/>
      <c r="L24" s="1"/>
      <c r="M24" s="1"/>
      <c r="N24" s="1"/>
      <c r="O24" s="1"/>
      <c r="P24" s="1"/>
      <c r="Q24" s="1"/>
      <c r="R24" s="1"/>
      <c r="S24" s="1"/>
      <c r="T24" s="1"/>
      <c r="U24" s="1"/>
      <c r="V24" s="1"/>
      <c r="W24" s="1"/>
      <c r="X24" s="1"/>
      <c r="Y24" s="1"/>
      <c r="Z24" s="1"/>
    </row>
    <row r="25" spans="1:26" ht="24">
      <c r="A25" s="40" t="s">
        <v>1486</v>
      </c>
      <c r="B25" s="41" t="s">
        <v>1415</v>
      </c>
      <c r="C25" s="41" t="s">
        <v>1415</v>
      </c>
      <c r="D25" s="41" t="s">
        <v>1415</v>
      </c>
      <c r="E25" s="41" t="s">
        <v>1432</v>
      </c>
      <c r="F25" s="41" t="s">
        <v>1487</v>
      </c>
      <c r="G25" s="41" t="s">
        <v>1416</v>
      </c>
      <c r="H25" s="41" t="s">
        <v>1436</v>
      </c>
      <c r="I25" s="41" t="s">
        <v>622</v>
      </c>
      <c r="J25" s="42" t="s">
        <v>1488</v>
      </c>
      <c r="K25" s="1"/>
      <c r="L25" s="1"/>
      <c r="M25" s="1"/>
      <c r="N25" s="1"/>
      <c r="O25" s="1"/>
      <c r="P25" s="1"/>
      <c r="Q25" s="1"/>
      <c r="R25" s="1"/>
      <c r="S25" s="1"/>
      <c r="T25" s="1"/>
      <c r="U25" s="1"/>
      <c r="V25" s="1"/>
      <c r="W25" s="1"/>
      <c r="X25" s="1"/>
      <c r="Y25" s="1"/>
      <c r="Z25" s="1"/>
    </row>
    <row r="26" spans="1:26" ht="24">
      <c r="A26" s="46" t="s">
        <v>1489</v>
      </c>
      <c r="B26" s="47" t="s">
        <v>1415</v>
      </c>
      <c r="C26" s="47" t="s">
        <v>1141</v>
      </c>
      <c r="D26" s="47" t="s">
        <v>1415</v>
      </c>
      <c r="E26" s="47" t="s">
        <v>1141</v>
      </c>
      <c r="F26" s="47" t="s">
        <v>1415</v>
      </c>
      <c r="G26" s="47" t="s">
        <v>1416</v>
      </c>
      <c r="H26" s="47" t="s">
        <v>1109</v>
      </c>
      <c r="I26" s="47" t="s">
        <v>1490</v>
      </c>
      <c r="J26" s="48" t="s">
        <v>1491</v>
      </c>
      <c r="K26" s="1"/>
      <c r="L26" s="1"/>
      <c r="M26" s="1"/>
      <c r="N26" s="1"/>
      <c r="O26" s="1"/>
      <c r="P26" s="1"/>
      <c r="Q26" s="1"/>
      <c r="R26" s="1"/>
      <c r="S26" s="1"/>
      <c r="T26" s="1"/>
      <c r="U26" s="1"/>
      <c r="V26" s="1"/>
      <c r="W26" s="1"/>
      <c r="X26" s="1"/>
      <c r="Y26" s="1"/>
      <c r="Z26" s="1"/>
    </row>
    <row r="27" spans="1:26" ht="24">
      <c r="A27" s="40" t="s">
        <v>1492</v>
      </c>
      <c r="B27" s="41" t="s">
        <v>1493</v>
      </c>
      <c r="C27" s="41" t="s">
        <v>1141</v>
      </c>
      <c r="D27" s="41" t="s">
        <v>1415</v>
      </c>
      <c r="E27" s="41" t="s">
        <v>1415</v>
      </c>
      <c r="F27" s="41" t="s">
        <v>1141</v>
      </c>
      <c r="G27" s="41" t="s">
        <v>1416</v>
      </c>
      <c r="H27" s="41" t="s">
        <v>1109</v>
      </c>
      <c r="I27" s="41" t="s">
        <v>1258</v>
      </c>
      <c r="J27" s="42" t="s">
        <v>1494</v>
      </c>
      <c r="K27" s="1"/>
      <c r="L27" s="1"/>
      <c r="M27" s="1"/>
      <c r="N27" s="1"/>
      <c r="O27" s="1"/>
      <c r="P27" s="1"/>
      <c r="Q27" s="1"/>
      <c r="R27" s="1"/>
      <c r="S27" s="1"/>
      <c r="T27" s="1"/>
      <c r="U27" s="1"/>
      <c r="V27" s="1"/>
      <c r="W27" s="1"/>
      <c r="X27" s="1"/>
      <c r="Y27" s="1"/>
      <c r="Z27" s="1"/>
    </row>
    <row r="28" spans="1:26" ht="24">
      <c r="A28" s="49" t="s">
        <v>1495</v>
      </c>
      <c r="B28" s="50" t="s">
        <v>1496</v>
      </c>
      <c r="C28" s="50" t="s">
        <v>1141</v>
      </c>
      <c r="D28" s="50" t="s">
        <v>1497</v>
      </c>
      <c r="E28" s="50" t="s">
        <v>1498</v>
      </c>
      <c r="F28" s="50" t="s">
        <v>1415</v>
      </c>
      <c r="G28" s="50" t="s">
        <v>1416</v>
      </c>
      <c r="H28" s="50" t="s">
        <v>1109</v>
      </c>
      <c r="I28" s="50" t="s">
        <v>1499</v>
      </c>
      <c r="J28" s="51" t="s">
        <v>1500</v>
      </c>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L1"/>
    <mergeCell ref="A2:L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00"/>
  <sheetViews>
    <sheetView workbookViewId="0">
      <pane ySplit="4" topLeftCell="A5" activePane="bottomLeft" state="frozen"/>
      <selection pane="bottomLeft"/>
    </sheetView>
  </sheetViews>
  <sheetFormatPr defaultRowHeight="14.15"/>
  <cols>
    <col min="1" max="1" width="8" customWidth="1"/>
    <col min="2" max="2" width="38" customWidth="1"/>
    <col min="3" max="3" width="56" customWidth="1"/>
    <col min="4" max="4" width="12" customWidth="1"/>
    <col min="5" max="5" width="14" customWidth="1"/>
    <col min="6" max="6" width="34" customWidth="1"/>
    <col min="7" max="7" width="56" customWidth="1"/>
    <col min="8" max="8" width="26" customWidth="1"/>
    <col min="9" max="9" width="28" customWidth="1"/>
    <col min="10" max="10" width="11" customWidth="1"/>
    <col min="11" max="11" width="10" customWidth="1"/>
    <col min="12" max="13" width="14" customWidth="1"/>
    <col min="14" max="14" width="11" customWidth="1"/>
  </cols>
  <sheetData>
    <row r="1" spans="1:26" ht="17.149999999999999" customHeight="1">
      <c r="A1" s="532" t="s">
        <v>34</v>
      </c>
      <c r="B1" s="532"/>
      <c r="C1" s="532"/>
      <c r="D1" s="532"/>
      <c r="E1" s="532"/>
      <c r="F1" s="532"/>
      <c r="G1" s="532"/>
      <c r="H1" s="532"/>
      <c r="I1" s="532"/>
      <c r="J1" s="532"/>
      <c r="K1" s="532"/>
      <c r="L1" s="532"/>
      <c r="M1" s="31"/>
      <c r="N1" s="31"/>
      <c r="O1" s="6"/>
      <c r="P1" s="6"/>
      <c r="Q1" s="6"/>
      <c r="R1" s="6"/>
      <c r="S1" s="6"/>
      <c r="T1" s="6"/>
      <c r="U1" s="6"/>
      <c r="V1" s="6"/>
      <c r="W1" s="6"/>
      <c r="X1" s="6"/>
      <c r="Y1" s="6"/>
      <c r="Z1" s="6"/>
    </row>
    <row r="2" spans="1:26" ht="19.399999999999999" customHeight="1">
      <c r="A2" s="534" t="s">
        <v>1501</v>
      </c>
      <c r="B2" s="534"/>
      <c r="C2" s="534"/>
      <c r="D2" s="534"/>
      <c r="E2" s="534"/>
      <c r="F2" s="534"/>
      <c r="G2" s="534"/>
      <c r="H2" s="534"/>
      <c r="I2" s="534"/>
      <c r="J2" s="534"/>
      <c r="K2" s="534"/>
      <c r="L2" s="534"/>
      <c r="M2" s="32"/>
      <c r="N2" s="32"/>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6" customHeight="1">
      <c r="A4" s="33" t="s">
        <v>1502</v>
      </c>
      <c r="B4" s="34" t="s">
        <v>5</v>
      </c>
      <c r="C4" s="34" t="s">
        <v>1503</v>
      </c>
      <c r="D4" s="34" t="s">
        <v>1504</v>
      </c>
      <c r="E4" s="34" t="s">
        <v>1505</v>
      </c>
      <c r="F4" s="34" t="s">
        <v>1506</v>
      </c>
      <c r="G4" s="34" t="s">
        <v>1507</v>
      </c>
      <c r="H4" s="34" t="s">
        <v>1508</v>
      </c>
      <c r="I4" s="34" t="s">
        <v>6</v>
      </c>
      <c r="J4" s="34" t="s">
        <v>1509</v>
      </c>
      <c r="K4" s="34" t="s">
        <v>1510</v>
      </c>
      <c r="L4" s="34" t="s">
        <v>1511</v>
      </c>
      <c r="M4" s="34" t="s">
        <v>1512</v>
      </c>
      <c r="N4" s="35" t="s">
        <v>1513</v>
      </c>
      <c r="O4" s="1"/>
      <c r="P4" s="1"/>
      <c r="Q4" s="1"/>
      <c r="R4" s="1"/>
      <c r="S4" s="1"/>
      <c r="T4" s="1"/>
      <c r="U4" s="1"/>
      <c r="V4" s="1"/>
      <c r="W4" s="1"/>
      <c r="X4" s="1"/>
      <c r="Y4" s="1"/>
      <c r="Z4" s="1"/>
    </row>
    <row r="5" spans="1:26" ht="36">
      <c r="A5" s="38">
        <v>0</v>
      </c>
      <c r="B5" s="39" t="s">
        <v>1514</v>
      </c>
      <c r="C5" s="39" t="s">
        <v>1515</v>
      </c>
      <c r="D5" s="39">
        <v>2</v>
      </c>
      <c r="E5" s="39">
        <v>8</v>
      </c>
      <c r="F5" s="39" t="s">
        <v>1516</v>
      </c>
      <c r="G5" s="39" t="s">
        <v>1517</v>
      </c>
      <c r="H5" s="39" t="s">
        <v>1518</v>
      </c>
      <c r="I5" s="39" t="s">
        <v>1519</v>
      </c>
      <c r="J5" s="39" t="s">
        <v>1238</v>
      </c>
      <c r="K5" s="39" t="s">
        <v>1109</v>
      </c>
      <c r="L5" s="57">
        <v>46223</v>
      </c>
      <c r="M5" s="57">
        <v>46236</v>
      </c>
      <c r="N5" s="53">
        <v>16</v>
      </c>
      <c r="O5" s="1"/>
      <c r="P5" s="1"/>
      <c r="Q5" s="1"/>
      <c r="R5" s="1"/>
      <c r="S5" s="1"/>
      <c r="T5" s="1"/>
      <c r="U5" s="1"/>
      <c r="V5" s="1"/>
      <c r="W5" s="1"/>
      <c r="X5" s="1"/>
      <c r="Y5" s="1"/>
      <c r="Z5" s="1"/>
    </row>
    <row r="6" spans="1:26" ht="24">
      <c r="A6" s="46">
        <v>1</v>
      </c>
      <c r="B6" s="47" t="s">
        <v>1520</v>
      </c>
      <c r="C6" s="47" t="s">
        <v>1521</v>
      </c>
      <c r="D6" s="47">
        <v>2</v>
      </c>
      <c r="E6" s="47">
        <v>10</v>
      </c>
      <c r="F6" s="47" t="s">
        <v>1522</v>
      </c>
      <c r="G6" s="47" t="s">
        <v>1523</v>
      </c>
      <c r="H6" s="47" t="s">
        <v>1524</v>
      </c>
      <c r="I6" s="47" t="s">
        <v>1519</v>
      </c>
      <c r="J6" s="47" t="s">
        <v>1238</v>
      </c>
      <c r="K6" s="47" t="s">
        <v>1109</v>
      </c>
      <c r="L6" s="58">
        <v>46223</v>
      </c>
      <c r="M6" s="58">
        <v>46236</v>
      </c>
      <c r="N6" s="56">
        <v>20</v>
      </c>
      <c r="O6" s="1"/>
      <c r="P6" s="1"/>
      <c r="Q6" s="1"/>
      <c r="R6" s="1"/>
      <c r="S6" s="1"/>
      <c r="T6" s="1"/>
      <c r="U6" s="1"/>
      <c r="V6" s="1"/>
      <c r="W6" s="1"/>
      <c r="X6" s="1"/>
      <c r="Y6" s="1"/>
      <c r="Z6" s="1"/>
    </row>
    <row r="7" spans="1:26" ht="24">
      <c r="A7" s="40">
        <v>2</v>
      </c>
      <c r="B7" s="41" t="s">
        <v>1525</v>
      </c>
      <c r="C7" s="41" t="s">
        <v>1526</v>
      </c>
      <c r="D7" s="41">
        <v>3</v>
      </c>
      <c r="E7" s="41">
        <v>7</v>
      </c>
      <c r="F7" s="41" t="s">
        <v>1527</v>
      </c>
      <c r="G7" s="41" t="s">
        <v>1528</v>
      </c>
      <c r="H7" s="41" t="s">
        <v>1529</v>
      </c>
      <c r="I7" s="41" t="s">
        <v>1530</v>
      </c>
      <c r="J7" s="41" t="s">
        <v>1238</v>
      </c>
      <c r="K7" s="41" t="s">
        <v>1109</v>
      </c>
      <c r="L7" s="59">
        <v>46251</v>
      </c>
      <c r="M7" s="59">
        <v>46271</v>
      </c>
      <c r="N7" s="54">
        <v>21</v>
      </c>
      <c r="O7" s="1"/>
      <c r="P7" s="1"/>
      <c r="Q7" s="1"/>
      <c r="R7" s="1"/>
      <c r="S7" s="1"/>
      <c r="T7" s="1"/>
      <c r="U7" s="1"/>
      <c r="V7" s="1"/>
      <c r="W7" s="1"/>
      <c r="X7" s="1"/>
      <c r="Y7" s="1"/>
      <c r="Z7" s="1"/>
    </row>
    <row r="8" spans="1:26" ht="24">
      <c r="A8" s="46">
        <v>3</v>
      </c>
      <c r="B8" s="47" t="s">
        <v>1531</v>
      </c>
      <c r="C8" s="47" t="s">
        <v>1532</v>
      </c>
      <c r="D8" s="47">
        <v>5</v>
      </c>
      <c r="E8" s="47">
        <v>8</v>
      </c>
      <c r="F8" s="47" t="s">
        <v>1527</v>
      </c>
      <c r="G8" s="47" t="s">
        <v>1533</v>
      </c>
      <c r="H8" s="47" t="s">
        <v>1534</v>
      </c>
      <c r="I8" s="47" t="s">
        <v>1530</v>
      </c>
      <c r="J8" s="47" t="s">
        <v>1238</v>
      </c>
      <c r="K8" s="47" t="s">
        <v>1109</v>
      </c>
      <c r="L8" s="58">
        <v>46272</v>
      </c>
      <c r="M8" s="58">
        <v>46306</v>
      </c>
      <c r="N8" s="56">
        <v>40</v>
      </c>
      <c r="O8" s="1"/>
      <c r="P8" s="1"/>
      <c r="Q8" s="1"/>
      <c r="R8" s="1"/>
      <c r="S8" s="1"/>
      <c r="T8" s="1"/>
      <c r="U8" s="1"/>
      <c r="V8" s="1"/>
      <c r="W8" s="1"/>
      <c r="X8" s="1"/>
      <c r="Y8" s="1"/>
      <c r="Z8" s="1"/>
    </row>
    <row r="9" spans="1:26" ht="24">
      <c r="A9" s="40">
        <v>4</v>
      </c>
      <c r="B9" s="41" t="s">
        <v>1535</v>
      </c>
      <c r="C9" s="41" t="s">
        <v>1536</v>
      </c>
      <c r="D9" s="41">
        <v>4</v>
      </c>
      <c r="E9" s="41">
        <v>7</v>
      </c>
      <c r="F9" s="41" t="s">
        <v>1537</v>
      </c>
      <c r="G9" s="41" t="s">
        <v>1538</v>
      </c>
      <c r="H9" s="41" t="s">
        <v>1539</v>
      </c>
      <c r="I9" s="41" t="s">
        <v>1530</v>
      </c>
      <c r="J9" s="41" t="s">
        <v>1238</v>
      </c>
      <c r="K9" s="41" t="s">
        <v>1109</v>
      </c>
      <c r="L9" s="59">
        <v>46307</v>
      </c>
      <c r="M9" s="59">
        <v>46334</v>
      </c>
      <c r="N9" s="54">
        <v>28</v>
      </c>
      <c r="O9" s="1"/>
      <c r="P9" s="1"/>
      <c r="Q9" s="1"/>
      <c r="R9" s="1"/>
      <c r="S9" s="1"/>
      <c r="T9" s="1"/>
      <c r="U9" s="1"/>
      <c r="V9" s="1"/>
      <c r="W9" s="1"/>
      <c r="X9" s="1"/>
      <c r="Y9" s="1"/>
      <c r="Z9" s="1"/>
    </row>
    <row r="10" spans="1:26" ht="24">
      <c r="A10" s="46">
        <v>5</v>
      </c>
      <c r="B10" s="47" t="s">
        <v>1540</v>
      </c>
      <c r="C10" s="47" t="s">
        <v>1541</v>
      </c>
      <c r="D10" s="47">
        <v>6</v>
      </c>
      <c r="E10" s="47">
        <v>9</v>
      </c>
      <c r="F10" s="47" t="s">
        <v>1542</v>
      </c>
      <c r="G10" s="47" t="s">
        <v>1543</v>
      </c>
      <c r="H10" s="47" t="s">
        <v>1544</v>
      </c>
      <c r="I10" s="47" t="s">
        <v>1530</v>
      </c>
      <c r="J10" s="47" t="s">
        <v>1238</v>
      </c>
      <c r="K10" s="47" t="s">
        <v>1109</v>
      </c>
      <c r="L10" s="58">
        <v>46335</v>
      </c>
      <c r="M10" s="58">
        <v>46376</v>
      </c>
      <c r="N10" s="56">
        <v>54</v>
      </c>
      <c r="O10" s="1"/>
      <c r="P10" s="1"/>
      <c r="Q10" s="1"/>
      <c r="R10" s="1"/>
      <c r="S10" s="1"/>
      <c r="T10" s="1"/>
      <c r="U10" s="1"/>
      <c r="V10" s="1"/>
      <c r="W10" s="1"/>
      <c r="X10" s="1"/>
      <c r="Y10" s="1"/>
      <c r="Z10" s="1"/>
    </row>
    <row r="11" spans="1:26" ht="24">
      <c r="A11" s="40">
        <v>6</v>
      </c>
      <c r="B11" s="41" t="s">
        <v>1545</v>
      </c>
      <c r="C11" s="41" t="s">
        <v>1546</v>
      </c>
      <c r="D11" s="41">
        <v>6</v>
      </c>
      <c r="E11" s="41">
        <v>9</v>
      </c>
      <c r="F11" s="41" t="s">
        <v>1547</v>
      </c>
      <c r="G11" s="41" t="s">
        <v>1548</v>
      </c>
      <c r="H11" s="41" t="s">
        <v>1549</v>
      </c>
      <c r="I11" s="41" t="s">
        <v>1530</v>
      </c>
      <c r="J11" s="41" t="s">
        <v>1109</v>
      </c>
      <c r="K11" s="41" t="s">
        <v>1109</v>
      </c>
      <c r="L11" s="59">
        <v>46377</v>
      </c>
      <c r="M11" s="59">
        <v>46418</v>
      </c>
      <c r="N11" s="54">
        <v>54</v>
      </c>
      <c r="O11" s="1"/>
      <c r="P11" s="1"/>
      <c r="Q11" s="1"/>
      <c r="R11" s="1"/>
      <c r="S11" s="1"/>
      <c r="T11" s="1"/>
      <c r="U11" s="1"/>
      <c r="V11" s="1"/>
      <c r="W11" s="1"/>
      <c r="X11" s="1"/>
      <c r="Y11" s="1"/>
      <c r="Z11" s="1"/>
    </row>
    <row r="12" spans="1:26" ht="24">
      <c r="A12" s="46">
        <v>7</v>
      </c>
      <c r="B12" s="47" t="s">
        <v>1550</v>
      </c>
      <c r="C12" s="47" t="s">
        <v>1551</v>
      </c>
      <c r="D12" s="47">
        <v>7</v>
      </c>
      <c r="E12" s="47">
        <v>10</v>
      </c>
      <c r="F12" s="47" t="s">
        <v>1552</v>
      </c>
      <c r="G12" s="47" t="s">
        <v>1553</v>
      </c>
      <c r="H12" s="47" t="s">
        <v>1554</v>
      </c>
      <c r="I12" s="47" t="s">
        <v>1530</v>
      </c>
      <c r="J12" s="47" t="s">
        <v>1238</v>
      </c>
      <c r="K12" s="47" t="s">
        <v>1109</v>
      </c>
      <c r="L12" s="58">
        <v>46419</v>
      </c>
      <c r="M12" s="58">
        <v>46467</v>
      </c>
      <c r="N12" s="56">
        <v>70</v>
      </c>
      <c r="O12" s="1"/>
      <c r="P12" s="1"/>
      <c r="Q12" s="1"/>
      <c r="R12" s="1"/>
      <c r="S12" s="1"/>
      <c r="T12" s="1"/>
      <c r="U12" s="1"/>
      <c r="V12" s="1"/>
      <c r="W12" s="1"/>
      <c r="X12" s="1"/>
      <c r="Y12" s="1"/>
      <c r="Z12" s="1"/>
    </row>
    <row r="13" spans="1:26" ht="24">
      <c r="A13" s="40">
        <v>8</v>
      </c>
      <c r="B13" s="41" t="s">
        <v>1555</v>
      </c>
      <c r="C13" s="41" t="s">
        <v>1556</v>
      </c>
      <c r="D13" s="41">
        <v>5</v>
      </c>
      <c r="E13" s="41">
        <v>8</v>
      </c>
      <c r="F13" s="41" t="s">
        <v>1557</v>
      </c>
      <c r="G13" s="41" t="s">
        <v>1558</v>
      </c>
      <c r="H13" s="41" t="s">
        <v>1559</v>
      </c>
      <c r="I13" s="41" t="s">
        <v>1530</v>
      </c>
      <c r="J13" s="41" t="s">
        <v>1109</v>
      </c>
      <c r="K13" s="41" t="s">
        <v>1109</v>
      </c>
      <c r="L13" s="59">
        <v>46468</v>
      </c>
      <c r="M13" s="59">
        <v>46502</v>
      </c>
      <c r="N13" s="54">
        <v>40</v>
      </c>
      <c r="O13" s="1"/>
      <c r="P13" s="1"/>
      <c r="Q13" s="1"/>
      <c r="R13" s="1"/>
      <c r="S13" s="1"/>
      <c r="T13" s="1"/>
      <c r="U13" s="1"/>
      <c r="V13" s="1"/>
      <c r="W13" s="1"/>
      <c r="X13" s="1"/>
      <c r="Y13" s="1"/>
      <c r="Z13" s="1"/>
    </row>
    <row r="14" spans="1:26" ht="24">
      <c r="A14" s="46">
        <v>9</v>
      </c>
      <c r="B14" s="47" t="s">
        <v>1560</v>
      </c>
      <c r="C14" s="47" t="s">
        <v>1561</v>
      </c>
      <c r="D14" s="47">
        <v>5</v>
      </c>
      <c r="E14" s="47">
        <v>8</v>
      </c>
      <c r="F14" s="47" t="s">
        <v>1562</v>
      </c>
      <c r="G14" s="47" t="s">
        <v>1563</v>
      </c>
      <c r="H14" s="47" t="s">
        <v>1564</v>
      </c>
      <c r="I14" s="47" t="s">
        <v>1530</v>
      </c>
      <c r="J14" s="47" t="s">
        <v>1109</v>
      </c>
      <c r="K14" s="47" t="s">
        <v>1141</v>
      </c>
      <c r="L14" s="58">
        <v>46503</v>
      </c>
      <c r="M14" s="58">
        <v>46537</v>
      </c>
      <c r="N14" s="56">
        <v>40</v>
      </c>
      <c r="O14" s="1"/>
      <c r="P14" s="1"/>
      <c r="Q14" s="1"/>
      <c r="R14" s="1"/>
      <c r="S14" s="1"/>
      <c r="T14" s="1"/>
      <c r="U14" s="1"/>
      <c r="V14" s="1"/>
      <c r="W14" s="1"/>
      <c r="X14" s="1"/>
      <c r="Y14" s="1"/>
      <c r="Z14" s="1"/>
    </row>
    <row r="15" spans="1:26" ht="24">
      <c r="A15" s="40">
        <v>10</v>
      </c>
      <c r="B15" s="41" t="s">
        <v>1565</v>
      </c>
      <c r="C15" s="41" t="s">
        <v>1566</v>
      </c>
      <c r="D15" s="41">
        <v>5</v>
      </c>
      <c r="E15" s="41">
        <v>9</v>
      </c>
      <c r="F15" s="41" t="s">
        <v>1567</v>
      </c>
      <c r="G15" s="41" t="s">
        <v>1568</v>
      </c>
      <c r="H15" s="41" t="s">
        <v>1569</v>
      </c>
      <c r="I15" s="41" t="s">
        <v>1530</v>
      </c>
      <c r="J15" s="41" t="s">
        <v>1109</v>
      </c>
      <c r="K15" s="41" t="s">
        <v>1109</v>
      </c>
      <c r="L15" s="59">
        <v>46538</v>
      </c>
      <c r="M15" s="59">
        <v>46572</v>
      </c>
      <c r="N15" s="54">
        <v>45</v>
      </c>
      <c r="O15" s="1"/>
      <c r="P15" s="1"/>
      <c r="Q15" s="1"/>
      <c r="R15" s="1"/>
      <c r="S15" s="1"/>
      <c r="T15" s="1"/>
      <c r="U15" s="1"/>
      <c r="V15" s="1"/>
      <c r="W15" s="1"/>
      <c r="X15" s="1"/>
      <c r="Y15" s="1"/>
      <c r="Z15" s="1"/>
    </row>
    <row r="16" spans="1:26" ht="24">
      <c r="A16" s="46">
        <v>11</v>
      </c>
      <c r="B16" s="47" t="s">
        <v>1570</v>
      </c>
      <c r="C16" s="47" t="s">
        <v>1571</v>
      </c>
      <c r="D16" s="47">
        <v>6</v>
      </c>
      <c r="E16" s="47">
        <v>8</v>
      </c>
      <c r="F16" s="47" t="s">
        <v>1572</v>
      </c>
      <c r="G16" s="47" t="s">
        <v>1573</v>
      </c>
      <c r="H16" s="47" t="s">
        <v>1574</v>
      </c>
      <c r="I16" s="47" t="s">
        <v>1530</v>
      </c>
      <c r="J16" s="47" t="s">
        <v>1109</v>
      </c>
      <c r="K16" s="47" t="s">
        <v>1109</v>
      </c>
      <c r="L16" s="58">
        <v>46573</v>
      </c>
      <c r="M16" s="58">
        <v>46614</v>
      </c>
      <c r="N16" s="56">
        <v>48</v>
      </c>
      <c r="O16" s="1"/>
      <c r="P16" s="1"/>
      <c r="Q16" s="1"/>
      <c r="R16" s="1"/>
      <c r="S16" s="1"/>
      <c r="T16" s="1"/>
      <c r="U16" s="1"/>
      <c r="V16" s="1"/>
      <c r="W16" s="1"/>
      <c r="X16" s="1"/>
      <c r="Y16" s="1"/>
      <c r="Z16" s="1"/>
    </row>
    <row r="17" spans="1:26" ht="24">
      <c r="A17" s="43">
        <v>12</v>
      </c>
      <c r="B17" s="44" t="s">
        <v>1575</v>
      </c>
      <c r="C17" s="44" t="s">
        <v>1576</v>
      </c>
      <c r="D17" s="44">
        <v>8</v>
      </c>
      <c r="E17" s="44">
        <v>12</v>
      </c>
      <c r="F17" s="44" t="s">
        <v>1577</v>
      </c>
      <c r="G17" s="44" t="s">
        <v>1578</v>
      </c>
      <c r="H17" s="44" t="s">
        <v>1579</v>
      </c>
      <c r="I17" s="44" t="s">
        <v>1580</v>
      </c>
      <c r="J17" s="44" t="s">
        <v>1238</v>
      </c>
      <c r="K17" s="44" t="s">
        <v>1109</v>
      </c>
      <c r="L17" s="60">
        <v>46615</v>
      </c>
      <c r="M17" s="60">
        <v>46670</v>
      </c>
      <c r="N17" s="55">
        <v>96</v>
      </c>
      <c r="O17" s="1"/>
      <c r="P17" s="1"/>
      <c r="Q17" s="1"/>
      <c r="R17" s="1"/>
      <c r="S17" s="1"/>
      <c r="T17" s="1"/>
      <c r="U17" s="1"/>
      <c r="V17" s="1"/>
      <c r="W17" s="1"/>
      <c r="X17" s="1"/>
      <c r="Y17" s="1"/>
      <c r="Z17" s="1"/>
    </row>
    <row r="18" spans="1:26" ht="36">
      <c r="A18" s="364" t="s">
        <v>677</v>
      </c>
      <c r="B18" s="365" t="s">
        <v>1581</v>
      </c>
      <c r="C18" s="365" t="s">
        <v>1582</v>
      </c>
      <c r="D18" s="365">
        <v>3</v>
      </c>
      <c r="E18" s="365">
        <v>10</v>
      </c>
      <c r="F18" s="365" t="s">
        <v>1583</v>
      </c>
      <c r="G18" s="365" t="s">
        <v>1584</v>
      </c>
      <c r="H18" s="365" t="s">
        <v>1585</v>
      </c>
      <c r="I18" s="365" t="s">
        <v>1586</v>
      </c>
      <c r="J18" s="365" t="s">
        <v>1238</v>
      </c>
      <c r="K18" s="365" t="s">
        <v>1109</v>
      </c>
      <c r="L18" s="647">
        <f>M18-D18*7+1</f>
        <v>46594</v>
      </c>
      <c r="M18" s="647">
        <f>L17-1</f>
        <v>46614</v>
      </c>
      <c r="N18" s="366">
        <v>30</v>
      </c>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L1"/>
    <mergeCell ref="A2:L2"/>
  </mergeCells>
  <conditionalFormatting sqref="J5:J18">
    <cfRule type="expression" dxfId="16" priority="2">
      <formula>J5="Critical"</formula>
    </cfRule>
  </conditionalFormatting>
  <conditionalFormatting sqref="K5:K18">
    <cfRule type="expression" dxfId="15" priority="1">
      <formula>K5="High"</formula>
    </cfRule>
  </conditionalFormatting>
  <dataValidations count="3">
    <dataValidation type="list" sqref="I5:I18" xr:uid="{00000000-0002-0000-0500-000000000000}">
      <formula1>"Draft Complete — Gate Pending,Not Started — Prompt Ready,Not Started,In Progress,Blocked,Complete"</formula1>
    </dataValidation>
    <dataValidation type="list" sqref="J5:J18" xr:uid="{00000000-0002-0000-0500-000001000000}">
      <formula1>"Critical,High,Medium,Low"</formula1>
    </dataValidation>
    <dataValidation type="list" sqref="K5:K18" xr:uid="{00000000-0002-0000-0500-000002000000}">
      <formula1>"High,Medium,Low"</formula1>
    </dataValidation>
  </dataValidation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00"/>
  <sheetViews>
    <sheetView workbookViewId="0">
      <pane ySplit="4" topLeftCell="A5" activePane="bottomLeft" state="frozen"/>
      <selection pane="bottomLeft"/>
    </sheetView>
  </sheetViews>
  <sheetFormatPr defaultRowHeight="14.15"/>
  <cols>
    <col min="1" max="1" width="38" customWidth="1"/>
    <col min="2" max="2" width="54" customWidth="1"/>
    <col min="3" max="3" width="56" customWidth="1"/>
    <col min="4" max="4" width="32" customWidth="1"/>
    <col min="5" max="5" width="34" customWidth="1"/>
    <col min="6" max="8" width="38" customWidth="1"/>
    <col min="9" max="9" width="14" customWidth="1"/>
    <col min="10" max="10" width="44" customWidth="1"/>
    <col min="11" max="11" width="26" customWidth="1"/>
  </cols>
  <sheetData>
    <row r="1" spans="1:26" ht="17.149999999999999" customHeight="1">
      <c r="A1" s="532" t="s">
        <v>1587</v>
      </c>
      <c r="B1" s="532"/>
      <c r="C1" s="532"/>
      <c r="D1" s="532"/>
      <c r="E1" s="532"/>
      <c r="F1" s="532"/>
      <c r="G1" s="532"/>
      <c r="H1" s="532"/>
      <c r="I1" s="532"/>
      <c r="J1" s="532"/>
      <c r="K1" s="532"/>
      <c r="L1" s="533"/>
      <c r="M1" s="6"/>
      <c r="N1" s="6"/>
      <c r="O1" s="6"/>
      <c r="P1" s="6"/>
      <c r="Q1" s="6"/>
      <c r="R1" s="6"/>
      <c r="S1" s="6"/>
      <c r="T1" s="6"/>
      <c r="U1" s="6"/>
      <c r="V1" s="6"/>
      <c r="W1" s="6"/>
      <c r="X1" s="6"/>
      <c r="Y1" s="6"/>
      <c r="Z1" s="6"/>
    </row>
    <row r="2" spans="1:26" ht="19.399999999999999" customHeight="1">
      <c r="A2" s="534" t="s">
        <v>1588</v>
      </c>
      <c r="B2" s="534"/>
      <c r="C2" s="534"/>
      <c r="D2" s="534"/>
      <c r="E2" s="534"/>
      <c r="F2" s="534"/>
      <c r="G2" s="534"/>
      <c r="H2" s="534"/>
      <c r="I2" s="534"/>
      <c r="J2" s="534"/>
      <c r="K2" s="534"/>
      <c r="L2" s="525"/>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6" customHeight="1">
      <c r="A4" s="33" t="s">
        <v>1589</v>
      </c>
      <c r="B4" s="34" t="s">
        <v>1590</v>
      </c>
      <c r="C4" s="34" t="s">
        <v>1591</v>
      </c>
      <c r="D4" s="34" t="s">
        <v>1592</v>
      </c>
      <c r="E4" s="34" t="s">
        <v>1593</v>
      </c>
      <c r="F4" s="34" t="s">
        <v>1594</v>
      </c>
      <c r="G4" s="34" t="s">
        <v>1595</v>
      </c>
      <c r="H4" s="34" t="s">
        <v>1596</v>
      </c>
      <c r="I4" s="34" t="s">
        <v>1597</v>
      </c>
      <c r="J4" s="34" t="s">
        <v>1598</v>
      </c>
      <c r="K4" s="35" t="s">
        <v>1599</v>
      </c>
      <c r="L4" s="1"/>
      <c r="M4" s="1"/>
      <c r="N4" s="1"/>
      <c r="O4" s="1"/>
      <c r="P4" s="1"/>
      <c r="Q4" s="1"/>
      <c r="R4" s="1"/>
      <c r="S4" s="1"/>
      <c r="T4" s="1"/>
      <c r="U4" s="1"/>
      <c r="V4" s="1"/>
      <c r="W4" s="1"/>
      <c r="X4" s="1"/>
      <c r="Y4" s="1"/>
      <c r="Z4" s="1"/>
    </row>
    <row r="5" spans="1:26" ht="24">
      <c r="A5" s="38" t="s">
        <v>1600</v>
      </c>
      <c r="B5" s="39" t="s">
        <v>1601</v>
      </c>
      <c r="C5" s="39" t="s">
        <v>1602</v>
      </c>
      <c r="D5" s="39" t="s">
        <v>1603</v>
      </c>
      <c r="E5" s="39" t="s">
        <v>1604</v>
      </c>
      <c r="F5" s="39" t="s">
        <v>1605</v>
      </c>
      <c r="G5" s="39" t="s">
        <v>1606</v>
      </c>
      <c r="H5" s="39" t="s">
        <v>1607</v>
      </c>
      <c r="I5" s="39" t="s">
        <v>1608</v>
      </c>
      <c r="J5" s="39" t="s">
        <v>1609</v>
      </c>
      <c r="K5" s="52" t="s">
        <v>1610</v>
      </c>
      <c r="L5" s="1"/>
      <c r="M5" s="1"/>
      <c r="N5" s="1"/>
      <c r="O5" s="1"/>
      <c r="P5" s="1"/>
      <c r="Q5" s="1"/>
      <c r="R5" s="1"/>
      <c r="S5" s="1"/>
      <c r="T5" s="1"/>
      <c r="U5" s="1"/>
      <c r="V5" s="1"/>
      <c r="W5" s="1"/>
      <c r="X5" s="1"/>
      <c r="Y5" s="1"/>
      <c r="Z5" s="1"/>
    </row>
    <row r="6" spans="1:26" ht="24">
      <c r="A6" s="46" t="s">
        <v>1611</v>
      </c>
      <c r="B6" s="47" t="s">
        <v>1612</v>
      </c>
      <c r="C6" s="47" t="s">
        <v>1613</v>
      </c>
      <c r="D6" s="47" t="s">
        <v>1614</v>
      </c>
      <c r="E6" s="47" t="s">
        <v>1615</v>
      </c>
      <c r="F6" s="47" t="s">
        <v>1616</v>
      </c>
      <c r="G6" s="47" t="s">
        <v>1617</v>
      </c>
      <c r="H6" s="47" t="s">
        <v>1618</v>
      </c>
      <c r="I6" s="47" t="s">
        <v>1619</v>
      </c>
      <c r="J6" s="47" t="s">
        <v>1620</v>
      </c>
      <c r="K6" s="48" t="s">
        <v>1621</v>
      </c>
      <c r="L6" s="1"/>
      <c r="M6" s="1"/>
      <c r="N6" s="1"/>
      <c r="O6" s="1"/>
      <c r="P6" s="1"/>
      <c r="Q6" s="1"/>
      <c r="R6" s="1"/>
      <c r="S6" s="1"/>
      <c r="T6" s="1"/>
      <c r="U6" s="1"/>
      <c r="V6" s="1"/>
      <c r="W6" s="1"/>
      <c r="X6" s="1"/>
      <c r="Y6" s="1"/>
      <c r="Z6" s="1"/>
    </row>
    <row r="7" spans="1:26" ht="24">
      <c r="A7" s="40" t="s">
        <v>1622</v>
      </c>
      <c r="B7" s="41" t="s">
        <v>1623</v>
      </c>
      <c r="C7" s="41" t="s">
        <v>1624</v>
      </c>
      <c r="D7" s="41" t="s">
        <v>1625</v>
      </c>
      <c r="E7" s="41" t="s">
        <v>1626</v>
      </c>
      <c r="F7" s="41" t="s">
        <v>1627</v>
      </c>
      <c r="G7" s="41" t="s">
        <v>1628</v>
      </c>
      <c r="H7" s="41" t="s">
        <v>1629</v>
      </c>
      <c r="I7" s="41" t="s">
        <v>295</v>
      </c>
      <c r="J7" s="41" t="s">
        <v>1630</v>
      </c>
      <c r="K7" s="42" t="s">
        <v>1631</v>
      </c>
      <c r="L7" s="1"/>
      <c r="M7" s="1"/>
      <c r="N7" s="1"/>
      <c r="O7" s="1"/>
      <c r="P7" s="1"/>
      <c r="Q7" s="1"/>
      <c r="R7" s="1"/>
      <c r="S7" s="1"/>
      <c r="T7" s="1"/>
      <c r="U7" s="1"/>
      <c r="V7" s="1"/>
      <c r="W7" s="1"/>
      <c r="X7" s="1"/>
      <c r="Y7" s="1"/>
      <c r="Z7" s="1"/>
    </row>
    <row r="8" spans="1:26" ht="24">
      <c r="A8" s="46" t="s">
        <v>1632</v>
      </c>
      <c r="B8" s="47" t="s">
        <v>1633</v>
      </c>
      <c r="C8" s="47" t="s">
        <v>1634</v>
      </c>
      <c r="D8" s="47" t="s">
        <v>1614</v>
      </c>
      <c r="E8" s="47" t="s">
        <v>1635</v>
      </c>
      <c r="F8" s="47" t="s">
        <v>1636</v>
      </c>
      <c r="G8" s="47" t="s">
        <v>1637</v>
      </c>
      <c r="H8" s="47" t="s">
        <v>1638</v>
      </c>
      <c r="I8" s="47" t="s">
        <v>1639</v>
      </c>
      <c r="J8" s="47" t="s">
        <v>1640</v>
      </c>
      <c r="K8" s="48" t="s">
        <v>1641</v>
      </c>
      <c r="L8" s="1"/>
      <c r="M8" s="1"/>
      <c r="N8" s="1"/>
      <c r="O8" s="1"/>
      <c r="P8" s="1"/>
      <c r="Q8" s="1"/>
      <c r="R8" s="1"/>
      <c r="S8" s="1"/>
      <c r="T8" s="1"/>
      <c r="U8" s="1"/>
      <c r="V8" s="1"/>
      <c r="W8" s="1"/>
      <c r="X8" s="1"/>
      <c r="Y8" s="1"/>
      <c r="Z8" s="1"/>
    </row>
    <row r="9" spans="1:26" ht="24">
      <c r="A9" s="40" t="s">
        <v>1642</v>
      </c>
      <c r="B9" s="41" t="s">
        <v>1643</v>
      </c>
      <c r="C9" s="41" t="s">
        <v>1644</v>
      </c>
      <c r="D9" s="41" t="s">
        <v>1614</v>
      </c>
      <c r="E9" s="41" t="s">
        <v>1615</v>
      </c>
      <c r="F9" s="41" t="s">
        <v>1645</v>
      </c>
      <c r="G9" s="41" t="s">
        <v>1646</v>
      </c>
      <c r="H9" s="41" t="s">
        <v>1647</v>
      </c>
      <c r="I9" s="41" t="s">
        <v>1648</v>
      </c>
      <c r="J9" s="41" t="s">
        <v>1649</v>
      </c>
      <c r="K9" s="42" t="s">
        <v>1650</v>
      </c>
      <c r="L9" s="1"/>
      <c r="M9" s="1"/>
      <c r="N9" s="1"/>
      <c r="O9" s="1"/>
      <c r="P9" s="1"/>
      <c r="Q9" s="1"/>
      <c r="R9" s="1"/>
      <c r="S9" s="1"/>
      <c r="T9" s="1"/>
      <c r="U9" s="1"/>
      <c r="V9" s="1"/>
      <c r="W9" s="1"/>
      <c r="X9" s="1"/>
      <c r="Y9" s="1"/>
      <c r="Z9" s="1"/>
    </row>
    <row r="10" spans="1:26" ht="24">
      <c r="A10" s="46" t="s">
        <v>1651</v>
      </c>
      <c r="B10" s="47" t="s">
        <v>1652</v>
      </c>
      <c r="C10" s="47" t="s">
        <v>1653</v>
      </c>
      <c r="D10" s="47" t="s">
        <v>1654</v>
      </c>
      <c r="E10" s="47" t="s">
        <v>1655</v>
      </c>
      <c r="F10" s="47" t="s">
        <v>1656</v>
      </c>
      <c r="G10" s="47" t="s">
        <v>1657</v>
      </c>
      <c r="H10" s="47" t="s">
        <v>1658</v>
      </c>
      <c r="I10" s="47" t="s">
        <v>427</v>
      </c>
      <c r="J10" s="47" t="s">
        <v>1659</v>
      </c>
      <c r="K10" s="48" t="s">
        <v>1660</v>
      </c>
      <c r="L10" s="1"/>
      <c r="M10" s="1"/>
      <c r="N10" s="1"/>
      <c r="O10" s="1"/>
      <c r="P10" s="1"/>
      <c r="Q10" s="1"/>
      <c r="R10" s="1"/>
      <c r="S10" s="1"/>
      <c r="T10" s="1"/>
      <c r="U10" s="1"/>
      <c r="V10" s="1"/>
      <c r="W10" s="1"/>
      <c r="X10" s="1"/>
      <c r="Y10" s="1"/>
      <c r="Z10" s="1"/>
    </row>
    <row r="11" spans="1:26" ht="24">
      <c r="A11" s="40" t="s">
        <v>1661</v>
      </c>
      <c r="B11" s="41" t="s">
        <v>1662</v>
      </c>
      <c r="C11" s="41" t="s">
        <v>1663</v>
      </c>
      <c r="D11" s="41" t="s">
        <v>1614</v>
      </c>
      <c r="E11" s="41" t="s">
        <v>1615</v>
      </c>
      <c r="F11" s="41" t="s">
        <v>1664</v>
      </c>
      <c r="G11" s="41" t="s">
        <v>1665</v>
      </c>
      <c r="H11" s="41" t="s">
        <v>1666</v>
      </c>
      <c r="I11" s="41" t="s">
        <v>1667</v>
      </c>
      <c r="J11" s="41" t="s">
        <v>1668</v>
      </c>
      <c r="K11" s="42" t="s">
        <v>1669</v>
      </c>
      <c r="L11" s="1"/>
      <c r="M11" s="1"/>
      <c r="N11" s="1"/>
      <c r="O11" s="1"/>
      <c r="P11" s="1"/>
      <c r="Q11" s="1"/>
      <c r="R11" s="1"/>
      <c r="S11" s="1"/>
      <c r="T11" s="1"/>
      <c r="U11" s="1"/>
      <c r="V11" s="1"/>
      <c r="W11" s="1"/>
      <c r="X11" s="1"/>
      <c r="Y11" s="1"/>
      <c r="Z11" s="1"/>
    </row>
    <row r="12" spans="1:26" ht="24">
      <c r="A12" s="46" t="s">
        <v>1670</v>
      </c>
      <c r="B12" s="47" t="s">
        <v>1671</v>
      </c>
      <c r="C12" s="47" t="s">
        <v>1672</v>
      </c>
      <c r="D12" s="47" t="s">
        <v>1654</v>
      </c>
      <c r="E12" s="47" t="s">
        <v>1673</v>
      </c>
      <c r="F12" s="47" t="s">
        <v>1674</v>
      </c>
      <c r="G12" s="47" t="s">
        <v>1675</v>
      </c>
      <c r="H12" s="47" t="s">
        <v>1676</v>
      </c>
      <c r="I12" s="47" t="s">
        <v>488</v>
      </c>
      <c r="J12" s="47" t="s">
        <v>1677</v>
      </c>
      <c r="K12" s="48" t="s">
        <v>1678</v>
      </c>
      <c r="L12" s="1"/>
      <c r="M12" s="1"/>
      <c r="N12" s="1"/>
      <c r="O12" s="1"/>
      <c r="P12" s="1"/>
      <c r="Q12" s="1"/>
      <c r="R12" s="1"/>
      <c r="S12" s="1"/>
      <c r="T12" s="1"/>
      <c r="U12" s="1"/>
      <c r="V12" s="1"/>
      <c r="W12" s="1"/>
      <c r="X12" s="1"/>
      <c r="Y12" s="1"/>
      <c r="Z12" s="1"/>
    </row>
    <row r="13" spans="1:26" ht="24">
      <c r="A13" s="40" t="s">
        <v>1679</v>
      </c>
      <c r="B13" s="41" t="s">
        <v>1680</v>
      </c>
      <c r="C13" s="41" t="s">
        <v>1681</v>
      </c>
      <c r="D13" s="41" t="s">
        <v>1682</v>
      </c>
      <c r="E13" s="41" t="s">
        <v>1683</v>
      </c>
      <c r="F13" s="41" t="s">
        <v>1684</v>
      </c>
      <c r="G13" s="41" t="s">
        <v>1685</v>
      </c>
      <c r="H13" s="41" t="s">
        <v>1686</v>
      </c>
      <c r="I13" s="41" t="s">
        <v>1323</v>
      </c>
      <c r="J13" s="41" t="s">
        <v>1687</v>
      </c>
      <c r="K13" s="42" t="s">
        <v>1688</v>
      </c>
      <c r="L13" s="1"/>
      <c r="M13" s="1"/>
      <c r="N13" s="1"/>
      <c r="O13" s="1"/>
      <c r="P13" s="1"/>
      <c r="Q13" s="1"/>
      <c r="R13" s="1"/>
      <c r="S13" s="1"/>
      <c r="T13" s="1"/>
      <c r="U13" s="1"/>
      <c r="V13" s="1"/>
      <c r="W13" s="1"/>
      <c r="X13" s="1"/>
      <c r="Y13" s="1"/>
      <c r="Z13" s="1"/>
    </row>
    <row r="14" spans="1:26" ht="24">
      <c r="A14" s="46" t="s">
        <v>1689</v>
      </c>
      <c r="B14" s="47" t="s">
        <v>1690</v>
      </c>
      <c r="C14" s="47" t="s">
        <v>1691</v>
      </c>
      <c r="D14" s="47" t="s">
        <v>1614</v>
      </c>
      <c r="E14" s="47" t="s">
        <v>1692</v>
      </c>
      <c r="F14" s="47" t="s">
        <v>1693</v>
      </c>
      <c r="G14" s="47" t="s">
        <v>1694</v>
      </c>
      <c r="H14" s="47" t="s">
        <v>1695</v>
      </c>
      <c r="I14" s="47" t="s">
        <v>1457</v>
      </c>
      <c r="J14" s="47" t="s">
        <v>1696</v>
      </c>
      <c r="K14" s="48" t="s">
        <v>1697</v>
      </c>
      <c r="L14" s="1"/>
      <c r="M14" s="1"/>
      <c r="N14" s="1"/>
      <c r="O14" s="1"/>
      <c r="P14" s="1"/>
      <c r="Q14" s="1"/>
      <c r="R14" s="1"/>
      <c r="S14" s="1"/>
      <c r="T14" s="1"/>
      <c r="U14" s="1"/>
      <c r="V14" s="1"/>
      <c r="W14" s="1"/>
      <c r="X14" s="1"/>
      <c r="Y14" s="1"/>
      <c r="Z14" s="1"/>
    </row>
    <row r="15" spans="1:26" ht="24">
      <c r="A15" s="40" t="s">
        <v>1698</v>
      </c>
      <c r="B15" s="41" t="s">
        <v>1699</v>
      </c>
      <c r="C15" s="41" t="s">
        <v>1700</v>
      </c>
      <c r="D15" s="41" t="s">
        <v>1701</v>
      </c>
      <c r="E15" s="41" t="s">
        <v>1702</v>
      </c>
      <c r="F15" s="41" t="s">
        <v>1703</v>
      </c>
      <c r="G15" s="41" t="s">
        <v>1704</v>
      </c>
      <c r="H15" s="41" t="s">
        <v>1705</v>
      </c>
      <c r="I15" s="41" t="s">
        <v>578</v>
      </c>
      <c r="J15" s="41" t="s">
        <v>1706</v>
      </c>
      <c r="K15" s="42" t="s">
        <v>1707</v>
      </c>
      <c r="L15" s="1"/>
      <c r="M15" s="1"/>
      <c r="N15" s="1"/>
      <c r="O15" s="1"/>
      <c r="P15" s="1"/>
      <c r="Q15" s="1"/>
      <c r="R15" s="1"/>
      <c r="S15" s="1"/>
      <c r="T15" s="1"/>
      <c r="U15" s="1"/>
      <c r="V15" s="1"/>
      <c r="W15" s="1"/>
      <c r="X15" s="1"/>
      <c r="Y15" s="1"/>
      <c r="Z15" s="1"/>
    </row>
    <row r="16" spans="1:26" ht="24">
      <c r="A16" s="46" t="s">
        <v>1708</v>
      </c>
      <c r="B16" s="47" t="s">
        <v>1709</v>
      </c>
      <c r="C16" s="47" t="s">
        <v>1710</v>
      </c>
      <c r="D16" s="47" t="s">
        <v>1711</v>
      </c>
      <c r="E16" s="47" t="s">
        <v>1712</v>
      </c>
      <c r="F16" s="47" t="s">
        <v>1713</v>
      </c>
      <c r="G16" s="47" t="s">
        <v>1714</v>
      </c>
      <c r="H16" s="47" t="s">
        <v>1715</v>
      </c>
      <c r="I16" s="47" t="s">
        <v>622</v>
      </c>
      <c r="J16" s="47" t="s">
        <v>1716</v>
      </c>
      <c r="K16" s="48" t="s">
        <v>1574</v>
      </c>
      <c r="L16" s="1"/>
      <c r="M16" s="1"/>
      <c r="N16" s="1"/>
      <c r="O16" s="1"/>
      <c r="P16" s="1"/>
      <c r="Q16" s="1"/>
      <c r="R16" s="1"/>
      <c r="S16" s="1"/>
      <c r="T16" s="1"/>
      <c r="U16" s="1"/>
      <c r="V16" s="1"/>
      <c r="W16" s="1"/>
      <c r="X16" s="1"/>
      <c r="Y16" s="1"/>
      <c r="Z16" s="1"/>
    </row>
    <row r="17" spans="1:26">
      <c r="A17" s="40" t="s">
        <v>1717</v>
      </c>
      <c r="B17" s="41" t="s">
        <v>1718</v>
      </c>
      <c r="C17" s="41" t="s">
        <v>1719</v>
      </c>
      <c r="D17" s="41" t="s">
        <v>1720</v>
      </c>
      <c r="E17" s="41" t="s">
        <v>1721</v>
      </c>
      <c r="F17" s="41" t="s">
        <v>1722</v>
      </c>
      <c r="G17" s="41" t="s">
        <v>1723</v>
      </c>
      <c r="H17" s="41" t="s">
        <v>1724</v>
      </c>
      <c r="I17" s="41" t="s">
        <v>37</v>
      </c>
      <c r="J17" s="41" t="s">
        <v>1725</v>
      </c>
      <c r="K17" s="42" t="s">
        <v>1726</v>
      </c>
      <c r="L17" s="1"/>
      <c r="M17" s="1"/>
      <c r="N17" s="1"/>
      <c r="O17" s="1"/>
      <c r="P17" s="1"/>
      <c r="Q17" s="1"/>
      <c r="R17" s="1"/>
      <c r="S17" s="1"/>
      <c r="T17" s="1"/>
      <c r="U17" s="1"/>
      <c r="V17" s="1"/>
      <c r="W17" s="1"/>
      <c r="X17" s="1"/>
      <c r="Y17" s="1"/>
      <c r="Z17" s="1"/>
    </row>
    <row r="18" spans="1:26" ht="24">
      <c r="A18" s="46" t="s">
        <v>1727</v>
      </c>
      <c r="B18" s="47" t="s">
        <v>1728</v>
      </c>
      <c r="C18" s="47" t="s">
        <v>1729</v>
      </c>
      <c r="D18" s="47" t="s">
        <v>1720</v>
      </c>
      <c r="E18" s="47" t="s">
        <v>1721</v>
      </c>
      <c r="F18" s="47" t="s">
        <v>1730</v>
      </c>
      <c r="G18" s="47" t="s">
        <v>1731</v>
      </c>
      <c r="H18" s="47" t="s">
        <v>1724</v>
      </c>
      <c r="I18" s="47" t="s">
        <v>1490</v>
      </c>
      <c r="J18" s="47" t="s">
        <v>1732</v>
      </c>
      <c r="K18" s="48" t="s">
        <v>1733</v>
      </c>
      <c r="L18" s="1"/>
      <c r="M18" s="1"/>
      <c r="N18" s="1"/>
      <c r="O18" s="1"/>
      <c r="P18" s="1"/>
      <c r="Q18" s="1"/>
      <c r="R18" s="1"/>
      <c r="S18" s="1"/>
      <c r="T18" s="1"/>
      <c r="U18" s="1"/>
      <c r="V18" s="1"/>
      <c r="W18" s="1"/>
      <c r="X18" s="1"/>
      <c r="Y18" s="1"/>
      <c r="Z18" s="1"/>
    </row>
    <row r="19" spans="1:26" ht="24">
      <c r="A19" s="40" t="s">
        <v>1734</v>
      </c>
      <c r="B19" s="41" t="s">
        <v>1735</v>
      </c>
      <c r="C19" s="41" t="s">
        <v>1736</v>
      </c>
      <c r="D19" s="41" t="s">
        <v>1737</v>
      </c>
      <c r="E19" s="41" t="s">
        <v>1738</v>
      </c>
      <c r="F19" s="41" t="s">
        <v>1739</v>
      </c>
      <c r="G19" s="41" t="s">
        <v>1740</v>
      </c>
      <c r="H19" s="41" t="s">
        <v>1724</v>
      </c>
      <c r="I19" s="41" t="s">
        <v>141</v>
      </c>
      <c r="J19" s="41" t="s">
        <v>1741</v>
      </c>
      <c r="K19" s="42" t="s">
        <v>1726</v>
      </c>
      <c r="L19" s="1"/>
      <c r="M19" s="1"/>
      <c r="N19" s="1"/>
      <c r="O19" s="1"/>
      <c r="P19" s="1"/>
      <c r="Q19" s="1"/>
      <c r="R19" s="1"/>
      <c r="S19" s="1"/>
      <c r="T19" s="1"/>
      <c r="U19" s="1"/>
      <c r="V19" s="1"/>
      <c r="W19" s="1"/>
      <c r="X19" s="1"/>
      <c r="Y19" s="1"/>
      <c r="Z19" s="1"/>
    </row>
    <row r="20" spans="1:26" ht="24">
      <c r="A20" s="46" t="s">
        <v>1742</v>
      </c>
      <c r="B20" s="47" t="s">
        <v>1743</v>
      </c>
      <c r="C20" s="47" t="s">
        <v>1744</v>
      </c>
      <c r="D20" s="47" t="s">
        <v>1745</v>
      </c>
      <c r="E20" s="47" t="s">
        <v>1746</v>
      </c>
      <c r="F20" s="47" t="s">
        <v>1747</v>
      </c>
      <c r="G20" s="47" t="s">
        <v>1748</v>
      </c>
      <c r="H20" s="47" t="s">
        <v>1724</v>
      </c>
      <c r="I20" s="47" t="s">
        <v>141</v>
      </c>
      <c r="J20" s="47" t="s">
        <v>1749</v>
      </c>
      <c r="K20" s="48" t="s">
        <v>1750</v>
      </c>
      <c r="L20" s="1"/>
      <c r="M20" s="1"/>
      <c r="N20" s="1"/>
      <c r="O20" s="1"/>
      <c r="P20" s="1"/>
      <c r="Q20" s="1"/>
      <c r="R20" s="1"/>
      <c r="S20" s="1"/>
      <c r="T20" s="1"/>
      <c r="U20" s="1"/>
      <c r="V20" s="1"/>
      <c r="W20" s="1"/>
      <c r="X20" s="1"/>
      <c r="Y20" s="1"/>
      <c r="Z20" s="1"/>
    </row>
    <row r="21" spans="1:26" ht="24">
      <c r="A21" s="43" t="s">
        <v>1751</v>
      </c>
      <c r="B21" s="44" t="s">
        <v>1752</v>
      </c>
      <c r="C21" s="44" t="s">
        <v>1753</v>
      </c>
      <c r="D21" s="44" t="s">
        <v>1754</v>
      </c>
      <c r="E21" s="44" t="s">
        <v>1755</v>
      </c>
      <c r="F21" s="44" t="s">
        <v>1756</v>
      </c>
      <c r="G21" s="44" t="s">
        <v>1757</v>
      </c>
      <c r="H21" s="44" t="s">
        <v>1724</v>
      </c>
      <c r="I21" s="44" t="s">
        <v>1758</v>
      </c>
      <c r="J21" s="44" t="s">
        <v>1759</v>
      </c>
      <c r="K21" s="45" t="s">
        <v>1760</v>
      </c>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75" customHeight="1">
      <c r="A25" s="535" t="s">
        <v>1761</v>
      </c>
      <c r="B25" s="535"/>
      <c r="C25" s="535"/>
      <c r="D25" s="535"/>
      <c r="E25" s="535"/>
      <c r="F25" s="535"/>
      <c r="G25" s="535"/>
      <c r="H25" s="535"/>
      <c r="I25" s="535"/>
      <c r="J25" s="535"/>
      <c r="K25" s="535"/>
      <c r="L25" s="535"/>
      <c r="M25" s="535"/>
      <c r="N25" s="1"/>
      <c r="O25" s="1"/>
      <c r="P25" s="1"/>
      <c r="Q25" s="1"/>
      <c r="R25" s="1"/>
      <c r="S25" s="1"/>
      <c r="T25" s="1"/>
      <c r="U25" s="1"/>
      <c r="V25" s="1"/>
      <c r="W25" s="1"/>
      <c r="X25" s="1"/>
      <c r="Y25" s="1"/>
      <c r="Z25" s="1"/>
    </row>
    <row r="26" spans="1:26" ht="17.149999999999999" customHeight="1">
      <c r="A26" s="338" t="s">
        <v>1589</v>
      </c>
      <c r="B26" s="339" t="s">
        <v>1590</v>
      </c>
      <c r="C26" s="339" t="s">
        <v>1591</v>
      </c>
      <c r="D26" s="339" t="s">
        <v>1592</v>
      </c>
      <c r="E26" s="339" t="s">
        <v>1593</v>
      </c>
      <c r="F26" s="339" t="s">
        <v>1594</v>
      </c>
      <c r="G26" s="339" t="s">
        <v>1595</v>
      </c>
      <c r="H26" s="339" t="s">
        <v>1596</v>
      </c>
      <c r="I26" s="339" t="s">
        <v>1597</v>
      </c>
      <c r="J26" s="339" t="s">
        <v>1598</v>
      </c>
      <c r="K26" s="339" t="s">
        <v>1599</v>
      </c>
      <c r="L26" s="339"/>
      <c r="M26" s="340"/>
      <c r="N26" s="1"/>
      <c r="O26" s="1"/>
      <c r="P26" s="1"/>
      <c r="Q26" s="1"/>
      <c r="R26" s="1"/>
      <c r="S26" s="1"/>
      <c r="T26" s="1"/>
      <c r="U26" s="1"/>
      <c r="V26" s="1"/>
      <c r="W26" s="1"/>
      <c r="X26" s="1"/>
      <c r="Y26" s="1"/>
      <c r="Z26" s="1"/>
    </row>
    <row r="27" spans="1:26">
      <c r="A27" s="349" t="s">
        <v>1762</v>
      </c>
      <c r="B27" s="350" t="s">
        <v>1763</v>
      </c>
      <c r="C27" s="350" t="s">
        <v>1764</v>
      </c>
      <c r="D27" s="350" t="s">
        <v>1765</v>
      </c>
      <c r="E27" s="350" t="s">
        <v>1766</v>
      </c>
      <c r="F27" s="350" t="s">
        <v>1767</v>
      </c>
      <c r="G27" s="350" t="s">
        <v>1768</v>
      </c>
      <c r="H27" s="350" t="s">
        <v>1769</v>
      </c>
      <c r="I27" s="350" t="s">
        <v>677</v>
      </c>
      <c r="J27" s="350" t="s">
        <v>1770</v>
      </c>
      <c r="K27" s="350" t="s">
        <v>1771</v>
      </c>
      <c r="L27" s="350"/>
      <c r="M27" s="351"/>
      <c r="N27" s="1"/>
      <c r="O27" s="1"/>
      <c r="P27" s="1"/>
      <c r="Q27" s="1"/>
      <c r="R27" s="1"/>
      <c r="S27" s="1"/>
      <c r="T27" s="1"/>
      <c r="U27" s="1"/>
      <c r="V27" s="1"/>
      <c r="W27" s="1"/>
      <c r="X27" s="1"/>
      <c r="Y27" s="1"/>
      <c r="Z27" s="1"/>
    </row>
    <row r="28" spans="1:26" ht="24">
      <c r="A28" s="352" t="s">
        <v>1772</v>
      </c>
      <c r="B28" s="353" t="s">
        <v>1773</v>
      </c>
      <c r="C28" s="353" t="s">
        <v>1774</v>
      </c>
      <c r="D28" s="353" t="s">
        <v>1775</v>
      </c>
      <c r="E28" s="353" t="s">
        <v>1776</v>
      </c>
      <c r="F28" s="353" t="s">
        <v>1777</v>
      </c>
      <c r="G28" s="353" t="s">
        <v>1778</v>
      </c>
      <c r="H28" s="353" t="s">
        <v>1779</v>
      </c>
      <c r="I28" s="353" t="s">
        <v>1780</v>
      </c>
      <c r="J28" s="353" t="s">
        <v>1781</v>
      </c>
      <c r="K28" s="353" t="s">
        <v>1782</v>
      </c>
      <c r="L28" s="353"/>
      <c r="M28" s="354"/>
      <c r="N28" s="1"/>
      <c r="O28" s="1"/>
      <c r="P28" s="1"/>
      <c r="Q28" s="1"/>
      <c r="R28" s="1"/>
      <c r="S28" s="1"/>
      <c r="T28" s="1"/>
      <c r="U28" s="1"/>
      <c r="V28" s="1"/>
      <c r="W28" s="1"/>
      <c r="X28" s="1"/>
      <c r="Y28" s="1"/>
      <c r="Z28" s="1"/>
    </row>
    <row r="29" spans="1:26" ht="24">
      <c r="A29" s="355" t="s">
        <v>1783</v>
      </c>
      <c r="B29" s="356" t="s">
        <v>1784</v>
      </c>
      <c r="C29" s="356" t="s">
        <v>1785</v>
      </c>
      <c r="D29" s="356" t="s">
        <v>1786</v>
      </c>
      <c r="E29" s="356" t="s">
        <v>1787</v>
      </c>
      <c r="F29" s="356" t="s">
        <v>1788</v>
      </c>
      <c r="G29" s="356" t="s">
        <v>1789</v>
      </c>
      <c r="H29" s="356" t="s">
        <v>1790</v>
      </c>
      <c r="I29" s="356" t="s">
        <v>1780</v>
      </c>
      <c r="J29" s="356" t="s">
        <v>1791</v>
      </c>
      <c r="K29" s="356" t="s">
        <v>1792</v>
      </c>
      <c r="L29" s="356"/>
      <c r="M29" s="357"/>
      <c r="N29" s="1"/>
      <c r="O29" s="1"/>
      <c r="P29" s="1"/>
      <c r="Q29" s="1"/>
      <c r="R29" s="1"/>
      <c r="S29" s="1"/>
      <c r="T29" s="1"/>
      <c r="U29" s="1"/>
      <c r="V29" s="1"/>
      <c r="W29" s="1"/>
      <c r="X29" s="1"/>
      <c r="Y29" s="1"/>
      <c r="Z29" s="1"/>
    </row>
    <row r="30" spans="1:26" ht="24">
      <c r="A30" s="352" t="s">
        <v>1793</v>
      </c>
      <c r="B30" s="353" t="s">
        <v>1794</v>
      </c>
      <c r="C30" s="353" t="s">
        <v>1795</v>
      </c>
      <c r="D30" s="353" t="s">
        <v>1796</v>
      </c>
      <c r="E30" s="353" t="s">
        <v>1797</v>
      </c>
      <c r="F30" s="353" t="s">
        <v>1798</v>
      </c>
      <c r="G30" s="353" t="s">
        <v>1799</v>
      </c>
      <c r="H30" s="353" t="s">
        <v>1800</v>
      </c>
      <c r="I30" s="353" t="s">
        <v>1780</v>
      </c>
      <c r="J30" s="353" t="s">
        <v>1801</v>
      </c>
      <c r="K30" s="353" t="s">
        <v>1802</v>
      </c>
      <c r="L30" s="353"/>
      <c r="M30" s="354"/>
      <c r="N30" s="1"/>
      <c r="O30" s="1"/>
      <c r="P30" s="1"/>
      <c r="Q30" s="1"/>
      <c r="R30" s="1"/>
      <c r="S30" s="1"/>
      <c r="T30" s="1"/>
      <c r="U30" s="1"/>
      <c r="V30" s="1"/>
      <c r="W30" s="1"/>
      <c r="X30" s="1"/>
      <c r="Y30" s="1"/>
      <c r="Z30" s="1"/>
    </row>
    <row r="31" spans="1:26" ht="24">
      <c r="A31" s="358" t="s">
        <v>1803</v>
      </c>
      <c r="B31" s="359" t="s">
        <v>1804</v>
      </c>
      <c r="C31" s="359" t="s">
        <v>1805</v>
      </c>
      <c r="D31" s="359" t="s">
        <v>1806</v>
      </c>
      <c r="E31" s="359" t="s">
        <v>1807</v>
      </c>
      <c r="F31" s="359" t="s">
        <v>1808</v>
      </c>
      <c r="G31" s="359" t="s">
        <v>1809</v>
      </c>
      <c r="H31" s="359" t="s">
        <v>1810</v>
      </c>
      <c r="I31" s="359" t="s">
        <v>1780</v>
      </c>
      <c r="J31" s="359" t="s">
        <v>1811</v>
      </c>
      <c r="K31" s="359" t="s">
        <v>1812</v>
      </c>
      <c r="L31" s="359"/>
      <c r="M31" s="360"/>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3">
    <mergeCell ref="A1:L1"/>
    <mergeCell ref="A2:L2"/>
    <mergeCell ref="A25:M25"/>
  </mergeCells>
  <dataValidations count="1">
    <dataValidation type="list" sqref="G5:G19" xr:uid="{00000000-0002-0000-0600-000000000000}">
      <formula1>"Yes,Partial,Later"</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00"/>
  <sheetViews>
    <sheetView workbookViewId="0">
      <pane ySplit="4" topLeftCell="A5" activePane="bottomLeft" state="frozen"/>
      <selection pane="bottomLeft"/>
    </sheetView>
  </sheetViews>
  <sheetFormatPr defaultRowHeight="14.15"/>
  <cols>
    <col min="1" max="1" width="10" customWidth="1"/>
    <col min="2" max="2" width="24" customWidth="1"/>
    <col min="3" max="3" width="52" customWidth="1"/>
    <col min="4" max="4" width="8" customWidth="1"/>
    <col min="5" max="5" width="18" customWidth="1"/>
    <col min="6" max="6" width="12" customWidth="1"/>
    <col min="7" max="7" width="14" customWidth="1"/>
    <col min="8" max="8" width="10" customWidth="1"/>
    <col min="9" max="9" width="50" customWidth="1"/>
    <col min="10" max="11" width="30" customWidth="1"/>
  </cols>
  <sheetData>
    <row r="1" spans="1:26" ht="19.399999999999999" customHeight="1">
      <c r="A1" s="533" t="s">
        <v>119</v>
      </c>
      <c r="B1" s="533"/>
      <c r="C1" s="533"/>
      <c r="D1" s="533"/>
      <c r="E1" s="533"/>
      <c r="F1" s="533"/>
      <c r="G1" s="533"/>
      <c r="H1" s="533"/>
      <c r="I1" s="533"/>
      <c r="J1" s="533"/>
      <c r="K1" s="533"/>
      <c r="L1" s="6"/>
      <c r="M1" s="6"/>
      <c r="N1" s="6"/>
      <c r="O1" s="6"/>
      <c r="P1" s="6"/>
      <c r="Q1" s="6"/>
      <c r="R1" s="6"/>
      <c r="S1" s="6"/>
      <c r="T1" s="6"/>
      <c r="U1" s="6"/>
      <c r="V1" s="6"/>
      <c r="W1" s="6"/>
      <c r="X1" s="6"/>
      <c r="Y1" s="6"/>
      <c r="Z1" s="6"/>
    </row>
    <row r="2" spans="1:26" ht="19.399999999999999" customHeight="1">
      <c r="A2" s="525" t="s">
        <v>1813</v>
      </c>
      <c r="B2" s="525"/>
      <c r="C2" s="525"/>
      <c r="D2" s="525"/>
      <c r="E2" s="525"/>
      <c r="F2" s="525"/>
      <c r="G2" s="525"/>
      <c r="H2" s="525"/>
      <c r="I2" s="525"/>
      <c r="J2" s="525"/>
      <c r="K2" s="525"/>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8.350000000000001" customHeight="1">
      <c r="A4" s="3" t="s">
        <v>1814</v>
      </c>
      <c r="B4" s="3" t="s">
        <v>1815</v>
      </c>
      <c r="C4" s="3" t="s">
        <v>1816</v>
      </c>
      <c r="D4" s="3" t="s">
        <v>5</v>
      </c>
      <c r="E4" s="3" t="s">
        <v>1817</v>
      </c>
      <c r="F4" s="3" t="s">
        <v>1509</v>
      </c>
      <c r="G4" s="3" t="s">
        <v>1818</v>
      </c>
      <c r="H4" s="3" t="s">
        <v>1819</v>
      </c>
      <c r="I4" s="3" t="s">
        <v>1820</v>
      </c>
      <c r="J4" s="3" t="s">
        <v>1506</v>
      </c>
      <c r="K4" s="3" t="s">
        <v>9</v>
      </c>
      <c r="L4" s="1"/>
      <c r="M4" s="1"/>
      <c r="N4" s="1"/>
      <c r="O4" s="1"/>
      <c r="P4" s="1"/>
      <c r="Q4" s="1"/>
      <c r="R4" s="1"/>
      <c r="S4" s="1"/>
      <c r="T4" s="1"/>
      <c r="U4" s="1"/>
      <c r="V4" s="1"/>
      <c r="W4" s="1"/>
      <c r="X4" s="1"/>
      <c r="Y4" s="1"/>
      <c r="Z4" s="1"/>
    </row>
    <row r="5" spans="1:26" ht="25.75">
      <c r="A5" s="4" t="s">
        <v>1821</v>
      </c>
      <c r="B5" s="4" t="s">
        <v>1822</v>
      </c>
      <c r="C5" s="4" t="s">
        <v>1823</v>
      </c>
      <c r="D5" s="4">
        <v>3</v>
      </c>
      <c r="E5" s="4" t="s">
        <v>1824</v>
      </c>
      <c r="F5" s="4" t="s">
        <v>1238</v>
      </c>
      <c r="G5" s="4" t="s">
        <v>1825</v>
      </c>
      <c r="H5" s="4">
        <v>8</v>
      </c>
      <c r="I5" s="4" t="s">
        <v>1826</v>
      </c>
      <c r="J5" s="4" t="s">
        <v>1827</v>
      </c>
      <c r="K5" s="4" t="s">
        <v>1828</v>
      </c>
      <c r="L5" s="1"/>
      <c r="M5" s="1"/>
      <c r="N5" s="1"/>
      <c r="O5" s="1"/>
      <c r="P5" s="1"/>
      <c r="Q5" s="1"/>
      <c r="R5" s="1"/>
      <c r="S5" s="1"/>
      <c r="T5" s="1"/>
      <c r="U5" s="1"/>
      <c r="V5" s="1"/>
      <c r="W5" s="1"/>
      <c r="X5" s="1"/>
      <c r="Y5" s="1"/>
      <c r="Z5" s="1"/>
    </row>
    <row r="6" spans="1:26">
      <c r="A6" s="4" t="s">
        <v>1829</v>
      </c>
      <c r="B6" s="4" t="s">
        <v>1830</v>
      </c>
      <c r="C6" s="4" t="s">
        <v>1831</v>
      </c>
      <c r="D6" s="4">
        <v>3</v>
      </c>
      <c r="E6" s="4" t="s">
        <v>1832</v>
      </c>
      <c r="F6" s="4" t="s">
        <v>1238</v>
      </c>
      <c r="G6" s="4" t="s">
        <v>1825</v>
      </c>
      <c r="H6" s="4">
        <v>8</v>
      </c>
      <c r="I6" s="4" t="s">
        <v>1833</v>
      </c>
      <c r="J6" s="4" t="s">
        <v>1834</v>
      </c>
      <c r="K6" s="4" t="s">
        <v>1835</v>
      </c>
      <c r="L6" s="1"/>
      <c r="M6" s="1"/>
      <c r="N6" s="1"/>
      <c r="O6" s="1"/>
      <c r="P6" s="1"/>
      <c r="Q6" s="1"/>
      <c r="R6" s="1"/>
      <c r="S6" s="1"/>
      <c r="T6" s="1"/>
      <c r="U6" s="1"/>
      <c r="V6" s="1"/>
      <c r="W6" s="1"/>
      <c r="X6" s="1"/>
      <c r="Y6" s="1"/>
      <c r="Z6" s="1"/>
    </row>
    <row r="7" spans="1:26">
      <c r="A7" s="4" t="s">
        <v>1836</v>
      </c>
      <c r="B7" s="4" t="s">
        <v>1837</v>
      </c>
      <c r="C7" s="4" t="s">
        <v>1838</v>
      </c>
      <c r="D7" s="4">
        <v>5</v>
      </c>
      <c r="E7" s="4" t="s">
        <v>1839</v>
      </c>
      <c r="F7" s="4" t="s">
        <v>1238</v>
      </c>
      <c r="G7" s="4" t="s">
        <v>1825</v>
      </c>
      <c r="H7" s="4">
        <v>5</v>
      </c>
      <c r="I7" s="4" t="s">
        <v>1840</v>
      </c>
      <c r="J7" s="4" t="s">
        <v>1841</v>
      </c>
      <c r="K7" s="4"/>
      <c r="L7" s="1"/>
      <c r="M7" s="1"/>
      <c r="N7" s="1"/>
      <c r="O7" s="1"/>
      <c r="P7" s="1"/>
      <c r="Q7" s="1"/>
      <c r="R7" s="1"/>
      <c r="S7" s="1"/>
      <c r="T7" s="1"/>
      <c r="U7" s="1"/>
      <c r="V7" s="1"/>
      <c r="W7" s="1"/>
      <c r="X7" s="1"/>
      <c r="Y7" s="1"/>
      <c r="Z7" s="1"/>
    </row>
    <row r="8" spans="1:26">
      <c r="A8" s="4" t="s">
        <v>1842</v>
      </c>
      <c r="B8" s="4" t="s">
        <v>1843</v>
      </c>
      <c r="C8" s="4" t="s">
        <v>1844</v>
      </c>
      <c r="D8" s="4">
        <v>5</v>
      </c>
      <c r="E8" s="4" t="s">
        <v>1845</v>
      </c>
      <c r="F8" s="4" t="s">
        <v>1238</v>
      </c>
      <c r="G8" s="4" t="s">
        <v>1825</v>
      </c>
      <c r="H8" s="4">
        <v>13</v>
      </c>
      <c r="I8" s="4" t="s">
        <v>1846</v>
      </c>
      <c r="J8" s="4" t="s">
        <v>1847</v>
      </c>
      <c r="K8" s="4"/>
      <c r="L8" s="1"/>
      <c r="M8" s="1"/>
      <c r="N8" s="1"/>
      <c r="O8" s="1"/>
      <c r="P8" s="1"/>
      <c r="Q8" s="1"/>
      <c r="R8" s="1"/>
      <c r="S8" s="1"/>
      <c r="T8" s="1"/>
      <c r="U8" s="1"/>
      <c r="V8" s="1"/>
      <c r="W8" s="1"/>
      <c r="X8" s="1"/>
      <c r="Y8" s="1"/>
      <c r="Z8" s="1"/>
    </row>
    <row r="9" spans="1:26" ht="25.75">
      <c r="A9" s="4" t="s">
        <v>1848</v>
      </c>
      <c r="B9" s="4" t="s">
        <v>1849</v>
      </c>
      <c r="C9" s="4" t="s">
        <v>1850</v>
      </c>
      <c r="D9" s="4">
        <v>5</v>
      </c>
      <c r="E9" s="4" t="s">
        <v>1851</v>
      </c>
      <c r="F9" s="4" t="s">
        <v>1238</v>
      </c>
      <c r="G9" s="4" t="s">
        <v>1825</v>
      </c>
      <c r="H9" s="4">
        <v>21</v>
      </c>
      <c r="I9" s="4" t="s">
        <v>1852</v>
      </c>
      <c r="J9" s="4" t="s">
        <v>1853</v>
      </c>
      <c r="K9" s="4" t="s">
        <v>1854</v>
      </c>
      <c r="L9" s="1"/>
      <c r="M9" s="1"/>
      <c r="N9" s="1"/>
      <c r="O9" s="1"/>
      <c r="P9" s="1"/>
      <c r="Q9" s="1"/>
      <c r="R9" s="1"/>
      <c r="S9" s="1"/>
      <c r="T9" s="1"/>
      <c r="U9" s="1"/>
      <c r="V9" s="1"/>
      <c r="W9" s="1"/>
      <c r="X9" s="1"/>
      <c r="Y9" s="1"/>
      <c r="Z9" s="1"/>
    </row>
    <row r="10" spans="1:26" ht="25.75">
      <c r="A10" s="4" t="s">
        <v>1855</v>
      </c>
      <c r="B10" s="4" t="s">
        <v>1856</v>
      </c>
      <c r="C10" s="4" t="s">
        <v>1857</v>
      </c>
      <c r="D10" s="4">
        <v>5</v>
      </c>
      <c r="E10" s="4" t="s">
        <v>1851</v>
      </c>
      <c r="F10" s="4" t="s">
        <v>1109</v>
      </c>
      <c r="G10" s="4" t="s">
        <v>1825</v>
      </c>
      <c r="H10" s="4">
        <v>13</v>
      </c>
      <c r="I10" s="4" t="s">
        <v>1858</v>
      </c>
      <c r="J10" s="4" t="s">
        <v>1859</v>
      </c>
      <c r="K10" s="4"/>
      <c r="L10" s="1"/>
      <c r="M10" s="1"/>
      <c r="N10" s="1"/>
      <c r="O10" s="1"/>
      <c r="P10" s="1"/>
      <c r="Q10" s="1"/>
      <c r="R10" s="1"/>
      <c r="S10" s="1"/>
      <c r="T10" s="1"/>
      <c r="U10" s="1"/>
      <c r="V10" s="1"/>
      <c r="W10" s="1"/>
      <c r="X10" s="1"/>
      <c r="Y10" s="1"/>
      <c r="Z10" s="1"/>
    </row>
    <row r="11" spans="1:26" ht="25.75">
      <c r="A11" s="4" t="s">
        <v>1860</v>
      </c>
      <c r="B11" s="4" t="s">
        <v>1861</v>
      </c>
      <c r="C11" s="4" t="s">
        <v>1862</v>
      </c>
      <c r="D11" s="4">
        <v>6</v>
      </c>
      <c r="E11" s="4" t="s">
        <v>1863</v>
      </c>
      <c r="F11" s="4" t="s">
        <v>1109</v>
      </c>
      <c r="G11" s="4" t="s">
        <v>1825</v>
      </c>
      <c r="H11" s="4">
        <v>8</v>
      </c>
      <c r="I11" s="4" t="s">
        <v>1864</v>
      </c>
      <c r="J11" s="4" t="s">
        <v>1865</v>
      </c>
      <c r="K11" s="4"/>
      <c r="L11" s="1"/>
      <c r="M11" s="1"/>
      <c r="N11" s="1"/>
      <c r="O11" s="1"/>
      <c r="P11" s="1"/>
      <c r="Q11" s="1"/>
      <c r="R11" s="1"/>
      <c r="S11" s="1"/>
      <c r="T11" s="1"/>
      <c r="U11" s="1"/>
      <c r="V11" s="1"/>
      <c r="W11" s="1"/>
      <c r="X11" s="1"/>
      <c r="Y11" s="1"/>
      <c r="Z11" s="1"/>
    </row>
    <row r="12" spans="1:26" ht="25.75">
      <c r="A12" s="4" t="s">
        <v>1866</v>
      </c>
      <c r="B12" s="4" t="s">
        <v>1867</v>
      </c>
      <c r="C12" s="4" t="s">
        <v>1868</v>
      </c>
      <c r="D12" s="4">
        <v>6</v>
      </c>
      <c r="E12" s="4" t="s">
        <v>1863</v>
      </c>
      <c r="F12" s="4" t="s">
        <v>1109</v>
      </c>
      <c r="G12" s="4" t="s">
        <v>1825</v>
      </c>
      <c r="H12" s="4">
        <v>13</v>
      </c>
      <c r="I12" s="4" t="s">
        <v>1869</v>
      </c>
      <c r="J12" s="4" t="s">
        <v>1870</v>
      </c>
      <c r="K12" s="4"/>
      <c r="L12" s="1"/>
      <c r="M12" s="1"/>
      <c r="N12" s="1"/>
      <c r="O12" s="1"/>
      <c r="P12" s="1"/>
      <c r="Q12" s="1"/>
      <c r="R12" s="1"/>
      <c r="S12" s="1"/>
      <c r="T12" s="1"/>
      <c r="U12" s="1"/>
      <c r="V12" s="1"/>
      <c r="W12" s="1"/>
      <c r="X12" s="1"/>
      <c r="Y12" s="1"/>
      <c r="Z12" s="1"/>
    </row>
    <row r="13" spans="1:26">
      <c r="A13" s="4" t="s">
        <v>1871</v>
      </c>
      <c r="B13" s="4" t="s">
        <v>1872</v>
      </c>
      <c r="C13" s="4" t="s">
        <v>1873</v>
      </c>
      <c r="D13" s="4">
        <v>6</v>
      </c>
      <c r="E13" s="4" t="s">
        <v>1863</v>
      </c>
      <c r="F13" s="4" t="s">
        <v>1109</v>
      </c>
      <c r="G13" s="4" t="s">
        <v>1825</v>
      </c>
      <c r="H13" s="4">
        <v>8</v>
      </c>
      <c r="I13" s="4" t="s">
        <v>1874</v>
      </c>
      <c r="J13" s="4" t="s">
        <v>1875</v>
      </c>
      <c r="K13" s="4"/>
      <c r="L13" s="1"/>
      <c r="M13" s="1"/>
      <c r="N13" s="1"/>
      <c r="O13" s="1"/>
      <c r="P13" s="1"/>
      <c r="Q13" s="1"/>
      <c r="R13" s="1"/>
      <c r="S13" s="1"/>
      <c r="T13" s="1"/>
      <c r="U13" s="1"/>
      <c r="V13" s="1"/>
      <c r="W13" s="1"/>
      <c r="X13" s="1"/>
      <c r="Y13" s="1"/>
      <c r="Z13" s="1"/>
    </row>
    <row r="14" spans="1:26">
      <c r="A14" s="4" t="s">
        <v>1876</v>
      </c>
      <c r="B14" s="4" t="s">
        <v>1877</v>
      </c>
      <c r="C14" s="4" t="s">
        <v>1878</v>
      </c>
      <c r="D14" s="4">
        <v>6</v>
      </c>
      <c r="E14" s="4" t="s">
        <v>1879</v>
      </c>
      <c r="F14" s="4" t="s">
        <v>1238</v>
      </c>
      <c r="G14" s="4" t="s">
        <v>1825</v>
      </c>
      <c r="H14" s="4">
        <v>8</v>
      </c>
      <c r="I14" s="4" t="s">
        <v>1880</v>
      </c>
      <c r="J14" s="4" t="s">
        <v>1881</v>
      </c>
      <c r="K14" s="4"/>
      <c r="L14" s="1"/>
      <c r="M14" s="1"/>
      <c r="N14" s="1"/>
      <c r="O14" s="1"/>
      <c r="P14" s="1"/>
      <c r="Q14" s="1"/>
      <c r="R14" s="1"/>
      <c r="S14" s="1"/>
      <c r="T14" s="1"/>
      <c r="U14" s="1"/>
      <c r="V14" s="1"/>
      <c r="W14" s="1"/>
      <c r="X14" s="1"/>
      <c r="Y14" s="1"/>
      <c r="Z14" s="1"/>
    </row>
    <row r="15" spans="1:26">
      <c r="A15" s="4" t="s">
        <v>1882</v>
      </c>
      <c r="B15" s="4" t="s">
        <v>1883</v>
      </c>
      <c r="C15" s="4" t="s">
        <v>1884</v>
      </c>
      <c r="D15" s="4">
        <v>6</v>
      </c>
      <c r="E15" s="4" t="s">
        <v>1879</v>
      </c>
      <c r="F15" s="4" t="s">
        <v>1109</v>
      </c>
      <c r="G15" s="4" t="s">
        <v>1825</v>
      </c>
      <c r="H15" s="4">
        <v>8</v>
      </c>
      <c r="I15" s="4" t="s">
        <v>1885</v>
      </c>
      <c r="J15" s="4" t="s">
        <v>1886</v>
      </c>
      <c r="K15" s="4"/>
      <c r="L15" s="1"/>
      <c r="M15" s="1"/>
      <c r="N15" s="1"/>
      <c r="O15" s="1"/>
      <c r="P15" s="1"/>
      <c r="Q15" s="1"/>
      <c r="R15" s="1"/>
      <c r="S15" s="1"/>
      <c r="T15" s="1"/>
      <c r="U15" s="1"/>
      <c r="V15" s="1"/>
      <c r="W15" s="1"/>
      <c r="X15" s="1"/>
      <c r="Y15" s="1"/>
      <c r="Z15" s="1"/>
    </row>
    <row r="16" spans="1:26">
      <c r="A16" s="4" t="s">
        <v>1887</v>
      </c>
      <c r="B16" s="4" t="s">
        <v>1888</v>
      </c>
      <c r="C16" s="4" t="s">
        <v>1889</v>
      </c>
      <c r="D16" s="4">
        <v>7</v>
      </c>
      <c r="E16" s="4" t="s">
        <v>1890</v>
      </c>
      <c r="F16" s="4" t="s">
        <v>1238</v>
      </c>
      <c r="G16" s="4" t="s">
        <v>1825</v>
      </c>
      <c r="H16" s="4">
        <v>21</v>
      </c>
      <c r="I16" s="4" t="s">
        <v>1891</v>
      </c>
      <c r="J16" s="4" t="s">
        <v>1892</v>
      </c>
      <c r="K16" s="4"/>
      <c r="L16" s="1"/>
      <c r="M16" s="1"/>
      <c r="N16" s="1"/>
      <c r="O16" s="1"/>
      <c r="P16" s="1"/>
      <c r="Q16" s="1"/>
      <c r="R16" s="1"/>
      <c r="S16" s="1"/>
      <c r="T16" s="1"/>
      <c r="U16" s="1"/>
      <c r="V16" s="1"/>
      <c r="W16" s="1"/>
      <c r="X16" s="1"/>
      <c r="Y16" s="1"/>
      <c r="Z16" s="1"/>
    </row>
    <row r="17" spans="1:26" ht="25.75">
      <c r="A17" s="4" t="s">
        <v>1893</v>
      </c>
      <c r="B17" s="4" t="s">
        <v>1894</v>
      </c>
      <c r="C17" s="4" t="s">
        <v>1895</v>
      </c>
      <c r="D17" s="4">
        <v>7</v>
      </c>
      <c r="E17" s="4" t="s">
        <v>1896</v>
      </c>
      <c r="F17" s="4" t="s">
        <v>1238</v>
      </c>
      <c r="G17" s="4" t="s">
        <v>1825</v>
      </c>
      <c r="H17" s="4">
        <v>21</v>
      </c>
      <c r="I17" s="4" t="s">
        <v>1897</v>
      </c>
      <c r="J17" s="4" t="s">
        <v>1898</v>
      </c>
      <c r="K17" s="4"/>
      <c r="L17" s="1"/>
      <c r="M17" s="1"/>
      <c r="N17" s="1"/>
      <c r="O17" s="1"/>
      <c r="P17" s="1"/>
      <c r="Q17" s="1"/>
      <c r="R17" s="1"/>
      <c r="S17" s="1"/>
      <c r="T17" s="1"/>
      <c r="U17" s="1"/>
      <c r="V17" s="1"/>
      <c r="W17" s="1"/>
      <c r="X17" s="1"/>
      <c r="Y17" s="1"/>
      <c r="Z17" s="1"/>
    </row>
    <row r="18" spans="1:26">
      <c r="A18" s="4" t="s">
        <v>1899</v>
      </c>
      <c r="B18" s="4" t="s">
        <v>1900</v>
      </c>
      <c r="C18" s="4" t="s">
        <v>1901</v>
      </c>
      <c r="D18" s="4">
        <v>7</v>
      </c>
      <c r="E18" s="4" t="s">
        <v>1902</v>
      </c>
      <c r="F18" s="4" t="s">
        <v>1238</v>
      </c>
      <c r="G18" s="4" t="s">
        <v>1825</v>
      </c>
      <c r="H18" s="4">
        <v>21</v>
      </c>
      <c r="I18" s="4" t="s">
        <v>1903</v>
      </c>
      <c r="J18" s="4" t="s">
        <v>1904</v>
      </c>
      <c r="K18" s="4"/>
      <c r="L18" s="1"/>
      <c r="M18" s="1"/>
      <c r="N18" s="1"/>
      <c r="O18" s="1"/>
      <c r="P18" s="1"/>
      <c r="Q18" s="1"/>
      <c r="R18" s="1"/>
      <c r="S18" s="1"/>
      <c r="T18" s="1"/>
      <c r="U18" s="1"/>
      <c r="V18" s="1"/>
      <c r="W18" s="1"/>
      <c r="X18" s="1"/>
      <c r="Y18" s="1"/>
      <c r="Z18" s="1"/>
    </row>
    <row r="19" spans="1:26" ht="25.75">
      <c r="A19" s="4" t="s">
        <v>1905</v>
      </c>
      <c r="B19" s="4" t="s">
        <v>1906</v>
      </c>
      <c r="C19" s="4" t="s">
        <v>1907</v>
      </c>
      <c r="D19" s="4">
        <v>8</v>
      </c>
      <c r="E19" s="4" t="s">
        <v>1908</v>
      </c>
      <c r="F19" s="4" t="s">
        <v>1109</v>
      </c>
      <c r="G19" s="4" t="s">
        <v>1825</v>
      </c>
      <c r="H19" s="4">
        <v>13</v>
      </c>
      <c r="I19" s="4" t="s">
        <v>1909</v>
      </c>
      <c r="J19" s="4" t="s">
        <v>1910</v>
      </c>
      <c r="K19" s="4"/>
      <c r="L19" s="1"/>
      <c r="M19" s="1"/>
      <c r="N19" s="1"/>
      <c r="O19" s="1"/>
      <c r="P19" s="1"/>
      <c r="Q19" s="1"/>
      <c r="R19" s="1"/>
      <c r="S19" s="1"/>
      <c r="T19" s="1"/>
      <c r="U19" s="1"/>
      <c r="V19" s="1"/>
      <c r="W19" s="1"/>
      <c r="X19" s="1"/>
      <c r="Y19" s="1"/>
      <c r="Z19" s="1"/>
    </row>
    <row r="20" spans="1:26" ht="25.75">
      <c r="A20" s="4" t="s">
        <v>1911</v>
      </c>
      <c r="B20" s="4" t="s">
        <v>1912</v>
      </c>
      <c r="C20" s="4" t="s">
        <v>1913</v>
      </c>
      <c r="D20" s="4">
        <v>9</v>
      </c>
      <c r="E20" s="4" t="s">
        <v>1914</v>
      </c>
      <c r="F20" s="4" t="s">
        <v>1109</v>
      </c>
      <c r="G20" s="4" t="s">
        <v>1825</v>
      </c>
      <c r="H20" s="4">
        <v>13</v>
      </c>
      <c r="I20" s="4" t="s">
        <v>1915</v>
      </c>
      <c r="J20" s="4" t="s">
        <v>1916</v>
      </c>
      <c r="K20" s="4"/>
      <c r="L20" s="1"/>
      <c r="M20" s="1"/>
      <c r="N20" s="1"/>
      <c r="O20" s="1"/>
      <c r="P20" s="1"/>
      <c r="Q20" s="1"/>
      <c r="R20" s="1"/>
      <c r="S20" s="1"/>
      <c r="T20" s="1"/>
      <c r="U20" s="1"/>
      <c r="V20" s="1"/>
      <c r="W20" s="1"/>
      <c r="X20" s="1"/>
      <c r="Y20" s="1"/>
      <c r="Z20" s="1"/>
    </row>
    <row r="21" spans="1:26">
      <c r="A21" s="4" t="s">
        <v>1917</v>
      </c>
      <c r="B21" s="4" t="s">
        <v>1918</v>
      </c>
      <c r="C21" s="4" t="s">
        <v>1919</v>
      </c>
      <c r="D21" s="4">
        <v>10</v>
      </c>
      <c r="E21" s="4" t="s">
        <v>1920</v>
      </c>
      <c r="F21" s="4" t="s">
        <v>1238</v>
      </c>
      <c r="G21" s="4" t="s">
        <v>1825</v>
      </c>
      <c r="H21" s="4">
        <v>13</v>
      </c>
      <c r="I21" s="4" t="s">
        <v>1921</v>
      </c>
      <c r="J21" s="4" t="s">
        <v>1922</v>
      </c>
      <c r="K21" s="4"/>
      <c r="L21" s="1"/>
      <c r="M21" s="1"/>
      <c r="N21" s="1"/>
      <c r="O21" s="1"/>
      <c r="P21" s="1"/>
      <c r="Q21" s="1"/>
      <c r="R21" s="1"/>
      <c r="S21" s="1"/>
      <c r="T21" s="1"/>
      <c r="U21" s="1"/>
      <c r="V21" s="1"/>
      <c r="W21" s="1"/>
      <c r="X21" s="1"/>
      <c r="Y21" s="1"/>
      <c r="Z21" s="1"/>
    </row>
    <row r="22" spans="1:26" ht="25.75">
      <c r="A22" s="4" t="s">
        <v>1923</v>
      </c>
      <c r="B22" s="4" t="s">
        <v>1924</v>
      </c>
      <c r="C22" s="4" t="s">
        <v>1925</v>
      </c>
      <c r="D22" s="4">
        <v>10</v>
      </c>
      <c r="E22" s="4" t="s">
        <v>1926</v>
      </c>
      <c r="F22" s="4" t="s">
        <v>1238</v>
      </c>
      <c r="G22" s="4" t="s">
        <v>1825</v>
      </c>
      <c r="H22" s="4">
        <v>13</v>
      </c>
      <c r="I22" s="4" t="s">
        <v>1927</v>
      </c>
      <c r="J22" s="4" t="s">
        <v>1928</v>
      </c>
      <c r="K22" s="4"/>
      <c r="L22" s="1"/>
      <c r="M22" s="1"/>
      <c r="N22" s="1"/>
      <c r="O22" s="1"/>
      <c r="P22" s="1"/>
      <c r="Q22" s="1"/>
      <c r="R22" s="1"/>
      <c r="S22" s="1"/>
      <c r="T22" s="1"/>
      <c r="U22" s="1"/>
      <c r="V22" s="1"/>
      <c r="W22" s="1"/>
      <c r="X22" s="1"/>
      <c r="Y22" s="1"/>
      <c r="Z22" s="1"/>
    </row>
    <row r="23" spans="1:26" ht="25.75">
      <c r="A23" s="4" t="s">
        <v>1929</v>
      </c>
      <c r="B23" s="4" t="s">
        <v>1930</v>
      </c>
      <c r="C23" s="4" t="s">
        <v>1931</v>
      </c>
      <c r="D23" s="4">
        <v>11</v>
      </c>
      <c r="E23" s="4" t="s">
        <v>1932</v>
      </c>
      <c r="F23" s="4" t="s">
        <v>1141</v>
      </c>
      <c r="G23" s="4" t="s">
        <v>1825</v>
      </c>
      <c r="H23" s="4">
        <v>8</v>
      </c>
      <c r="I23" s="4" t="s">
        <v>1933</v>
      </c>
      <c r="J23" s="4" t="s">
        <v>1934</v>
      </c>
      <c r="K23" s="4"/>
      <c r="L23" s="1"/>
      <c r="M23" s="1"/>
      <c r="N23" s="1"/>
      <c r="O23" s="1"/>
      <c r="P23" s="1"/>
      <c r="Q23" s="1"/>
      <c r="R23" s="1"/>
      <c r="S23" s="1"/>
      <c r="T23" s="1"/>
      <c r="U23" s="1"/>
      <c r="V23" s="1"/>
      <c r="W23" s="1"/>
      <c r="X23" s="1"/>
      <c r="Y23" s="1"/>
      <c r="Z23" s="1"/>
    </row>
    <row r="24" spans="1:26" ht="25.75">
      <c r="A24" s="4" t="s">
        <v>1935</v>
      </c>
      <c r="B24" s="4" t="s">
        <v>1936</v>
      </c>
      <c r="C24" s="4" t="s">
        <v>1937</v>
      </c>
      <c r="D24" s="4">
        <v>12</v>
      </c>
      <c r="E24" s="4" t="s">
        <v>1938</v>
      </c>
      <c r="F24" s="4" t="s">
        <v>1238</v>
      </c>
      <c r="G24" s="4" t="s">
        <v>1825</v>
      </c>
      <c r="H24" s="4">
        <v>21</v>
      </c>
      <c r="I24" s="4" t="s">
        <v>1939</v>
      </c>
      <c r="J24" s="4" t="s">
        <v>1940</v>
      </c>
      <c r="K24" s="4"/>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K1"/>
    <mergeCell ref="A2:K2"/>
  </mergeCells>
  <conditionalFormatting sqref="F5:F24">
    <cfRule type="expression" dxfId="14" priority="1">
      <formula>F5="Critical"</formula>
    </cfRule>
  </conditionalFormatting>
  <dataValidations count="2">
    <dataValidation type="list" sqref="F5:F24" xr:uid="{00000000-0002-0000-0700-000000000000}">
      <formula1>"Critical,High,Medium,Low"</formula1>
    </dataValidation>
    <dataValidation type="list" sqref="G5:G24" xr:uid="{00000000-0002-0000-0700-000001000000}">
      <formula1>"Not Started,In Progress,Blocked,Done"</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200"/>
  <sheetViews>
    <sheetView workbookViewId="0">
      <pane ySplit="4" topLeftCell="A5" activePane="bottomLeft" state="frozen"/>
      <selection pane="bottomLeft"/>
    </sheetView>
  </sheetViews>
  <sheetFormatPr defaultRowHeight="14.15"/>
  <cols>
    <col min="1" max="1" width="18" customWidth="1"/>
    <col min="2" max="2" width="28" customWidth="1"/>
    <col min="3" max="3" width="42" customWidth="1"/>
    <col min="4" max="4" width="44" customWidth="1"/>
    <col min="5" max="5" width="24" customWidth="1"/>
    <col min="6" max="6" width="26" customWidth="1"/>
    <col min="7" max="7" width="8" customWidth="1"/>
    <col min="8" max="8" width="40" customWidth="1"/>
    <col min="9" max="9" width="30" customWidth="1"/>
  </cols>
  <sheetData>
    <row r="1" spans="1:26" ht="19.399999999999999" customHeight="1">
      <c r="A1" s="533" t="s">
        <v>1941</v>
      </c>
      <c r="B1" s="533"/>
      <c r="C1" s="533"/>
      <c r="D1" s="533"/>
      <c r="E1" s="533"/>
      <c r="F1" s="533"/>
      <c r="G1" s="533"/>
      <c r="H1" s="533"/>
      <c r="I1" s="533"/>
      <c r="J1" s="6"/>
      <c r="K1" s="6"/>
      <c r="L1" s="6"/>
      <c r="M1" s="6"/>
      <c r="N1" s="6"/>
      <c r="O1" s="6"/>
      <c r="P1" s="6"/>
      <c r="Q1" s="6"/>
      <c r="R1" s="6"/>
      <c r="S1" s="6"/>
      <c r="T1" s="6"/>
      <c r="U1" s="6"/>
      <c r="V1" s="6"/>
      <c r="W1" s="6"/>
      <c r="X1" s="6"/>
      <c r="Y1" s="6"/>
      <c r="Z1" s="6"/>
    </row>
    <row r="2" spans="1:26" ht="19.399999999999999" customHeight="1">
      <c r="A2" s="525" t="s">
        <v>1942</v>
      </c>
      <c r="B2" s="525"/>
      <c r="C2" s="525"/>
      <c r="D2" s="525"/>
      <c r="E2" s="525"/>
      <c r="F2" s="525"/>
      <c r="G2" s="525"/>
      <c r="H2" s="525"/>
      <c r="I2" s="525"/>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8.350000000000001" customHeight="1">
      <c r="A4" s="3" t="s">
        <v>1943</v>
      </c>
      <c r="B4" s="3" t="s">
        <v>1944</v>
      </c>
      <c r="C4" s="3" t="s">
        <v>3</v>
      </c>
      <c r="D4" s="3" t="s">
        <v>1945</v>
      </c>
      <c r="E4" s="3" t="s">
        <v>1946</v>
      </c>
      <c r="F4" s="3" t="s">
        <v>1947</v>
      </c>
      <c r="G4" s="3" t="s">
        <v>1948</v>
      </c>
      <c r="H4" s="3" t="s">
        <v>9</v>
      </c>
      <c r="I4" s="3" t="s">
        <v>1949</v>
      </c>
      <c r="J4" s="1"/>
      <c r="K4" s="1"/>
      <c r="L4" s="1"/>
      <c r="M4" s="1"/>
      <c r="N4" s="1"/>
      <c r="O4" s="1"/>
      <c r="P4" s="1"/>
      <c r="Q4" s="1"/>
      <c r="R4" s="1"/>
      <c r="S4" s="1"/>
      <c r="T4" s="1"/>
      <c r="U4" s="1"/>
      <c r="V4" s="1"/>
      <c r="W4" s="1"/>
      <c r="X4" s="1"/>
      <c r="Y4" s="1"/>
      <c r="Z4" s="1"/>
    </row>
    <row r="5" spans="1:26" ht="25.75">
      <c r="A5" s="4" t="s">
        <v>1950</v>
      </c>
      <c r="B5" s="4" t="s">
        <v>1951</v>
      </c>
      <c r="C5" s="4" t="s">
        <v>1952</v>
      </c>
      <c r="D5" s="4" t="s">
        <v>1953</v>
      </c>
      <c r="E5" s="4" t="s">
        <v>1827</v>
      </c>
      <c r="F5" s="4" t="s">
        <v>1954</v>
      </c>
      <c r="G5" s="4" t="s">
        <v>1955</v>
      </c>
      <c r="H5" s="4" t="s">
        <v>1956</v>
      </c>
      <c r="I5" s="4"/>
      <c r="J5" s="1"/>
      <c r="K5" s="1"/>
      <c r="L5" s="1"/>
      <c r="M5" s="1"/>
      <c r="N5" s="1"/>
      <c r="O5" s="1"/>
      <c r="P5" s="1"/>
      <c r="Q5" s="1"/>
      <c r="R5" s="1"/>
      <c r="S5" s="1"/>
      <c r="T5" s="1"/>
      <c r="U5" s="1"/>
      <c r="V5" s="1"/>
      <c r="W5" s="1"/>
      <c r="X5" s="1"/>
      <c r="Y5" s="1"/>
      <c r="Z5" s="1"/>
    </row>
    <row r="6" spans="1:26">
      <c r="A6" s="4" t="s">
        <v>1950</v>
      </c>
      <c r="B6" s="4" t="s">
        <v>1957</v>
      </c>
      <c r="C6" s="4" t="s">
        <v>1958</v>
      </c>
      <c r="D6" s="4" t="s">
        <v>1959</v>
      </c>
      <c r="E6" s="4" t="s">
        <v>1960</v>
      </c>
      <c r="F6" s="4" t="s">
        <v>1961</v>
      </c>
      <c r="G6" s="4" t="s">
        <v>1955</v>
      </c>
      <c r="H6" s="4" t="s">
        <v>1962</v>
      </c>
      <c r="I6" s="4"/>
      <c r="J6" s="1"/>
      <c r="K6" s="1"/>
      <c r="L6" s="1"/>
      <c r="M6" s="1"/>
      <c r="N6" s="1"/>
      <c r="O6" s="1"/>
      <c r="P6" s="1"/>
      <c r="Q6" s="1"/>
      <c r="R6" s="1"/>
      <c r="S6" s="1"/>
      <c r="T6" s="1"/>
      <c r="U6" s="1"/>
      <c r="V6" s="1"/>
      <c r="W6" s="1"/>
      <c r="X6" s="1"/>
      <c r="Y6" s="1"/>
      <c r="Z6" s="1"/>
    </row>
    <row r="7" spans="1:26">
      <c r="A7" s="4" t="s">
        <v>1950</v>
      </c>
      <c r="B7" s="4" t="s">
        <v>1963</v>
      </c>
      <c r="C7" s="4" t="s">
        <v>1964</v>
      </c>
      <c r="D7" s="4" t="s">
        <v>1965</v>
      </c>
      <c r="E7" s="4" t="s">
        <v>1966</v>
      </c>
      <c r="F7" s="4" t="s">
        <v>1967</v>
      </c>
      <c r="G7" s="4" t="s">
        <v>1955</v>
      </c>
      <c r="H7" s="4" t="s">
        <v>1968</v>
      </c>
      <c r="I7" s="4"/>
      <c r="J7" s="1"/>
      <c r="K7" s="1"/>
      <c r="L7" s="1"/>
      <c r="M7" s="1"/>
      <c r="N7" s="1"/>
      <c r="O7" s="1"/>
      <c r="P7" s="1"/>
      <c r="Q7" s="1"/>
      <c r="R7" s="1"/>
      <c r="S7" s="1"/>
      <c r="T7" s="1"/>
      <c r="U7" s="1"/>
      <c r="V7" s="1"/>
      <c r="W7" s="1"/>
      <c r="X7" s="1"/>
      <c r="Y7" s="1"/>
      <c r="Z7" s="1"/>
    </row>
    <row r="8" spans="1:26">
      <c r="A8" s="4" t="s">
        <v>1969</v>
      </c>
      <c r="B8" s="4" t="s">
        <v>1970</v>
      </c>
      <c r="C8" s="4" t="s">
        <v>1971</v>
      </c>
      <c r="D8" s="4" t="s">
        <v>1972</v>
      </c>
      <c r="E8" s="4" t="s">
        <v>1973</v>
      </c>
      <c r="F8" s="4" t="s">
        <v>1974</v>
      </c>
      <c r="G8" s="4" t="s">
        <v>1955</v>
      </c>
      <c r="H8" s="4" t="s">
        <v>1975</v>
      </c>
      <c r="I8" s="4"/>
      <c r="J8" s="1"/>
      <c r="K8" s="1"/>
      <c r="L8" s="1"/>
      <c r="M8" s="1"/>
      <c r="N8" s="1"/>
      <c r="O8" s="1"/>
      <c r="P8" s="1"/>
      <c r="Q8" s="1"/>
      <c r="R8" s="1"/>
      <c r="S8" s="1"/>
      <c r="T8" s="1"/>
      <c r="U8" s="1"/>
      <c r="V8" s="1"/>
      <c r="W8" s="1"/>
      <c r="X8" s="1"/>
      <c r="Y8" s="1"/>
      <c r="Z8" s="1"/>
    </row>
    <row r="9" spans="1:26">
      <c r="A9" s="4" t="s">
        <v>1969</v>
      </c>
      <c r="B9" s="4" t="s">
        <v>1976</v>
      </c>
      <c r="C9" s="4" t="s">
        <v>1977</v>
      </c>
      <c r="D9" s="4" t="s">
        <v>1978</v>
      </c>
      <c r="E9" s="4" t="s">
        <v>1973</v>
      </c>
      <c r="F9" s="4" t="s">
        <v>1974</v>
      </c>
      <c r="G9" s="4" t="s">
        <v>1955</v>
      </c>
      <c r="H9" s="4" t="s">
        <v>1979</v>
      </c>
      <c r="I9" s="4" t="s">
        <v>1980</v>
      </c>
      <c r="J9" s="1"/>
      <c r="K9" s="1"/>
      <c r="L9" s="1"/>
      <c r="M9" s="1"/>
      <c r="N9" s="1"/>
      <c r="O9" s="1"/>
      <c r="P9" s="1"/>
      <c r="Q9" s="1"/>
      <c r="R9" s="1"/>
      <c r="S9" s="1"/>
      <c r="T9" s="1"/>
      <c r="U9" s="1"/>
      <c r="V9" s="1"/>
      <c r="W9" s="1"/>
      <c r="X9" s="1"/>
      <c r="Y9" s="1"/>
      <c r="Z9" s="1"/>
    </row>
    <row r="10" spans="1:26">
      <c r="A10" s="4" t="s">
        <v>1969</v>
      </c>
      <c r="B10" s="4" t="s">
        <v>1981</v>
      </c>
      <c r="C10" s="4" t="s">
        <v>1982</v>
      </c>
      <c r="D10" s="4" t="s">
        <v>1983</v>
      </c>
      <c r="E10" s="4" t="s">
        <v>1973</v>
      </c>
      <c r="F10" s="4" t="s">
        <v>1974</v>
      </c>
      <c r="G10" s="4" t="s">
        <v>1955</v>
      </c>
      <c r="H10" s="4" t="s">
        <v>1984</v>
      </c>
      <c r="I10" s="4"/>
      <c r="J10" s="1"/>
      <c r="K10" s="1"/>
      <c r="L10" s="1"/>
      <c r="M10" s="1"/>
      <c r="N10" s="1"/>
      <c r="O10" s="1"/>
      <c r="P10" s="1"/>
      <c r="Q10" s="1"/>
      <c r="R10" s="1"/>
      <c r="S10" s="1"/>
      <c r="T10" s="1"/>
      <c r="U10" s="1"/>
      <c r="V10" s="1"/>
      <c r="W10" s="1"/>
      <c r="X10" s="1"/>
      <c r="Y10" s="1"/>
      <c r="Z10" s="1"/>
    </row>
    <row r="11" spans="1:26">
      <c r="A11" s="4" t="s">
        <v>1969</v>
      </c>
      <c r="B11" s="4" t="s">
        <v>1985</v>
      </c>
      <c r="C11" s="4" t="s">
        <v>1986</v>
      </c>
      <c r="D11" s="4" t="s">
        <v>1987</v>
      </c>
      <c r="E11" s="4" t="s">
        <v>1988</v>
      </c>
      <c r="F11" s="4" t="s">
        <v>1989</v>
      </c>
      <c r="G11" s="4" t="s">
        <v>1955</v>
      </c>
      <c r="H11" s="4" t="s">
        <v>1990</v>
      </c>
      <c r="I11" s="4"/>
      <c r="J11" s="1"/>
      <c r="K11" s="1"/>
      <c r="L11" s="1"/>
      <c r="M11" s="1"/>
      <c r="N11" s="1"/>
      <c r="O11" s="1"/>
      <c r="P11" s="1"/>
      <c r="Q11" s="1"/>
      <c r="R11" s="1"/>
      <c r="S11" s="1"/>
      <c r="T11" s="1"/>
      <c r="U11" s="1"/>
      <c r="V11" s="1"/>
      <c r="W11" s="1"/>
      <c r="X11" s="1"/>
      <c r="Y11" s="1"/>
      <c r="Z11" s="1"/>
    </row>
    <row r="12" spans="1:26">
      <c r="A12" s="4" t="s">
        <v>1969</v>
      </c>
      <c r="B12" s="4" t="s">
        <v>1991</v>
      </c>
      <c r="C12" s="4" t="s">
        <v>1992</v>
      </c>
      <c r="D12" s="4" t="s">
        <v>1993</v>
      </c>
      <c r="E12" s="4" t="s">
        <v>1994</v>
      </c>
      <c r="F12" s="4" t="s">
        <v>1995</v>
      </c>
      <c r="G12" s="4" t="s">
        <v>1955</v>
      </c>
      <c r="H12" s="4" t="s">
        <v>1996</v>
      </c>
      <c r="I12" s="4" t="s">
        <v>1881</v>
      </c>
      <c r="J12" s="1"/>
      <c r="K12" s="1"/>
      <c r="L12" s="1"/>
      <c r="M12" s="1"/>
      <c r="N12" s="1"/>
      <c r="O12" s="1"/>
      <c r="P12" s="1"/>
      <c r="Q12" s="1"/>
      <c r="R12" s="1"/>
      <c r="S12" s="1"/>
      <c r="T12" s="1"/>
      <c r="U12" s="1"/>
      <c r="V12" s="1"/>
      <c r="W12" s="1"/>
      <c r="X12" s="1"/>
      <c r="Y12" s="1"/>
      <c r="Z12" s="1"/>
    </row>
    <row r="13" spans="1:26">
      <c r="A13" s="4" t="s">
        <v>1969</v>
      </c>
      <c r="B13" s="4" t="s">
        <v>1997</v>
      </c>
      <c r="C13" s="4" t="s">
        <v>1998</v>
      </c>
      <c r="D13" s="4" t="s">
        <v>1999</v>
      </c>
      <c r="E13" s="4" t="s">
        <v>1994</v>
      </c>
      <c r="F13" s="4" t="s">
        <v>2000</v>
      </c>
      <c r="G13" s="4" t="s">
        <v>1955</v>
      </c>
      <c r="H13" s="4" t="s">
        <v>2001</v>
      </c>
      <c r="I13" s="4" t="s">
        <v>2002</v>
      </c>
      <c r="J13" s="1"/>
      <c r="K13" s="1"/>
      <c r="L13" s="1"/>
      <c r="M13" s="1"/>
      <c r="N13" s="1"/>
      <c r="O13" s="1"/>
      <c r="P13" s="1"/>
      <c r="Q13" s="1"/>
      <c r="R13" s="1"/>
      <c r="S13" s="1"/>
      <c r="T13" s="1"/>
      <c r="U13" s="1"/>
      <c r="V13" s="1"/>
      <c r="W13" s="1"/>
      <c r="X13" s="1"/>
      <c r="Y13" s="1"/>
      <c r="Z13" s="1"/>
    </row>
    <row r="14" spans="1:26">
      <c r="A14" s="4" t="s">
        <v>1969</v>
      </c>
      <c r="B14" s="4" t="s">
        <v>2003</v>
      </c>
      <c r="C14" s="4" t="s">
        <v>2004</v>
      </c>
      <c r="D14" s="4" t="s">
        <v>2005</v>
      </c>
      <c r="E14" s="4" t="s">
        <v>2006</v>
      </c>
      <c r="F14" s="4" t="s">
        <v>2007</v>
      </c>
      <c r="G14" s="4" t="s">
        <v>1955</v>
      </c>
      <c r="H14" s="4" t="s">
        <v>2008</v>
      </c>
      <c r="I14" s="4"/>
      <c r="J14" s="1"/>
      <c r="K14" s="1"/>
      <c r="L14" s="1"/>
      <c r="M14" s="1"/>
      <c r="N14" s="1"/>
      <c r="O14" s="1"/>
      <c r="P14" s="1"/>
      <c r="Q14" s="1"/>
      <c r="R14" s="1"/>
      <c r="S14" s="1"/>
      <c r="T14" s="1"/>
      <c r="U14" s="1"/>
      <c r="V14" s="1"/>
      <c r="W14" s="1"/>
      <c r="X14" s="1"/>
      <c r="Y14" s="1"/>
      <c r="Z14" s="1"/>
    </row>
    <row r="15" spans="1:26">
      <c r="A15" s="4" t="s">
        <v>1969</v>
      </c>
      <c r="B15" s="4" t="s">
        <v>2009</v>
      </c>
      <c r="C15" s="4" t="s">
        <v>2010</v>
      </c>
      <c r="D15" s="4" t="s">
        <v>2011</v>
      </c>
      <c r="E15" s="4" t="s">
        <v>1960</v>
      </c>
      <c r="F15" s="4" t="s">
        <v>2012</v>
      </c>
      <c r="G15" s="4" t="s">
        <v>1955</v>
      </c>
      <c r="H15" s="4" t="s">
        <v>2013</v>
      </c>
      <c r="I15" s="4"/>
      <c r="J15" s="1"/>
      <c r="K15" s="1"/>
      <c r="L15" s="1"/>
      <c r="M15" s="1"/>
      <c r="N15" s="1"/>
      <c r="O15" s="1"/>
      <c r="P15" s="1"/>
      <c r="Q15" s="1"/>
      <c r="R15" s="1"/>
      <c r="S15" s="1"/>
      <c r="T15" s="1"/>
      <c r="U15" s="1"/>
      <c r="V15" s="1"/>
      <c r="W15" s="1"/>
      <c r="X15" s="1"/>
      <c r="Y15" s="1"/>
      <c r="Z15" s="1"/>
    </row>
    <row r="16" spans="1:26">
      <c r="A16" s="4" t="s">
        <v>1969</v>
      </c>
      <c r="B16" s="4" t="s">
        <v>2014</v>
      </c>
      <c r="C16" s="4" t="s">
        <v>2015</v>
      </c>
      <c r="D16" s="4" t="s">
        <v>2016</v>
      </c>
      <c r="E16" s="4" t="s">
        <v>1966</v>
      </c>
      <c r="F16" s="4" t="s">
        <v>2017</v>
      </c>
      <c r="G16" s="4" t="s">
        <v>1955</v>
      </c>
      <c r="H16" s="4" t="s">
        <v>2018</v>
      </c>
      <c r="I16" s="4"/>
      <c r="J16" s="1"/>
      <c r="K16" s="1"/>
      <c r="L16" s="1"/>
      <c r="M16" s="1"/>
      <c r="N16" s="1"/>
      <c r="O16" s="1"/>
      <c r="P16" s="1"/>
      <c r="Q16" s="1"/>
      <c r="R16" s="1"/>
      <c r="S16" s="1"/>
      <c r="T16" s="1"/>
      <c r="U16" s="1"/>
      <c r="V16" s="1"/>
      <c r="W16" s="1"/>
      <c r="X16" s="1"/>
      <c r="Y16" s="1"/>
      <c r="Z16" s="1"/>
    </row>
    <row r="17" spans="1:26">
      <c r="A17" s="4" t="s">
        <v>1969</v>
      </c>
      <c r="B17" s="4" t="s">
        <v>2019</v>
      </c>
      <c r="C17" s="4" t="s">
        <v>2020</v>
      </c>
      <c r="D17" s="4" t="s">
        <v>2021</v>
      </c>
      <c r="E17" s="4" t="s">
        <v>1934</v>
      </c>
      <c r="F17" s="4" t="s">
        <v>2022</v>
      </c>
      <c r="G17" s="4" t="s">
        <v>2023</v>
      </c>
      <c r="H17" s="4" t="s">
        <v>2024</v>
      </c>
      <c r="I17" s="4"/>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I1"/>
    <mergeCell ref="A2:I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200"/>
  <sheetViews>
    <sheetView workbookViewId="0">
      <pane ySplit="4" topLeftCell="A5" activePane="bottomLeft" state="frozen"/>
      <selection pane="bottomLeft"/>
    </sheetView>
  </sheetViews>
  <sheetFormatPr defaultRowHeight="14.15"/>
  <cols>
    <col min="1" max="1" width="30" customWidth="1"/>
    <col min="2" max="2" width="44" customWidth="1"/>
    <col min="3" max="3" width="28" customWidth="1"/>
    <col min="4" max="4" width="48" customWidth="1"/>
    <col min="5" max="5" width="42" customWidth="1"/>
    <col min="6" max="6" width="10" customWidth="1"/>
  </cols>
  <sheetData>
    <row r="1" spans="1:26" ht="19.399999999999999" customHeight="1">
      <c r="A1" s="533" t="s">
        <v>132</v>
      </c>
      <c r="B1" s="533"/>
      <c r="C1" s="533"/>
      <c r="D1" s="533"/>
      <c r="E1" s="533"/>
      <c r="F1" s="533"/>
      <c r="G1" s="533"/>
      <c r="H1" s="533"/>
      <c r="I1" s="533"/>
      <c r="J1" s="533"/>
      <c r="K1" s="6"/>
      <c r="L1" s="6"/>
      <c r="M1" s="6"/>
      <c r="N1" s="6"/>
      <c r="O1" s="6"/>
      <c r="P1" s="6"/>
      <c r="Q1" s="6"/>
      <c r="R1" s="6"/>
      <c r="S1" s="6"/>
      <c r="T1" s="6"/>
      <c r="U1" s="6"/>
      <c r="V1" s="6"/>
      <c r="W1" s="6"/>
      <c r="X1" s="6"/>
      <c r="Y1" s="6"/>
      <c r="Z1" s="6"/>
    </row>
    <row r="2" spans="1:26" ht="19.399999999999999" customHeight="1">
      <c r="A2" s="525" t="s">
        <v>2025</v>
      </c>
      <c r="B2" s="525"/>
      <c r="C2" s="525"/>
      <c r="D2" s="525"/>
      <c r="E2" s="525"/>
      <c r="F2" s="525"/>
      <c r="G2" s="525"/>
      <c r="H2" s="525"/>
      <c r="I2" s="525"/>
      <c r="J2" s="525"/>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8.350000000000001" customHeight="1">
      <c r="A4" s="3" t="s">
        <v>2026</v>
      </c>
      <c r="B4" s="3" t="s">
        <v>2027</v>
      </c>
      <c r="C4" s="3" t="s">
        <v>2028</v>
      </c>
      <c r="D4" s="3" t="s">
        <v>2029</v>
      </c>
      <c r="E4" s="3" t="s">
        <v>2030</v>
      </c>
      <c r="F4" s="3" t="s">
        <v>2031</v>
      </c>
      <c r="G4" s="1"/>
      <c r="H4" s="1"/>
      <c r="I4" s="1"/>
      <c r="J4" s="1"/>
      <c r="K4" s="1"/>
      <c r="L4" s="1"/>
      <c r="M4" s="1"/>
      <c r="N4" s="1"/>
      <c r="O4" s="1"/>
      <c r="P4" s="1"/>
      <c r="Q4" s="1"/>
      <c r="R4" s="1"/>
      <c r="S4" s="1"/>
      <c r="T4" s="1"/>
      <c r="U4" s="1"/>
      <c r="V4" s="1"/>
      <c r="W4" s="1"/>
      <c r="X4" s="1"/>
      <c r="Y4" s="1"/>
      <c r="Z4" s="1"/>
    </row>
    <row r="5" spans="1:26" ht="25.75">
      <c r="A5" s="4">
        <v>0</v>
      </c>
      <c r="B5" s="4" t="s">
        <v>2032</v>
      </c>
      <c r="C5" s="4" t="s">
        <v>2033</v>
      </c>
      <c r="D5" s="4" t="s">
        <v>2034</v>
      </c>
      <c r="E5" s="4" t="s">
        <v>2035</v>
      </c>
      <c r="F5" s="4" t="s">
        <v>2036</v>
      </c>
      <c r="G5" s="1"/>
      <c r="H5" s="1"/>
      <c r="I5" s="1"/>
      <c r="J5" s="1"/>
      <c r="K5" s="1"/>
      <c r="L5" s="1"/>
      <c r="M5" s="1"/>
      <c r="N5" s="1"/>
      <c r="O5" s="1"/>
      <c r="P5" s="1"/>
      <c r="Q5" s="1"/>
      <c r="R5" s="1"/>
      <c r="S5" s="1"/>
      <c r="T5" s="1"/>
      <c r="U5" s="1"/>
      <c r="V5" s="1"/>
      <c r="W5" s="1"/>
      <c r="X5" s="1"/>
      <c r="Y5" s="1"/>
      <c r="Z5" s="1"/>
    </row>
    <row r="6" spans="1:26" ht="38.6">
      <c r="A6" s="4">
        <v>1</v>
      </c>
      <c r="B6" s="4" t="s">
        <v>2037</v>
      </c>
      <c r="C6" s="4" t="s">
        <v>2038</v>
      </c>
      <c r="D6" s="4" t="s">
        <v>2039</v>
      </c>
      <c r="E6" s="4" t="s">
        <v>2040</v>
      </c>
      <c r="F6" s="4" t="s">
        <v>2041</v>
      </c>
      <c r="G6" s="1"/>
      <c r="H6" s="1"/>
      <c r="I6" s="1"/>
      <c r="J6" s="1"/>
      <c r="K6" s="1"/>
      <c r="L6" s="1"/>
      <c r="M6" s="1"/>
      <c r="N6" s="1"/>
      <c r="O6" s="1"/>
      <c r="P6" s="1"/>
      <c r="Q6" s="1"/>
      <c r="R6" s="1"/>
      <c r="S6" s="1"/>
      <c r="T6" s="1"/>
      <c r="U6" s="1"/>
      <c r="V6" s="1"/>
      <c r="W6" s="1"/>
      <c r="X6" s="1"/>
      <c r="Y6" s="1"/>
      <c r="Z6" s="1"/>
    </row>
    <row r="7" spans="1:26" ht="38.6">
      <c r="A7" s="4">
        <v>2</v>
      </c>
      <c r="B7" s="4" t="s">
        <v>2042</v>
      </c>
      <c r="C7" s="4" t="s">
        <v>2043</v>
      </c>
      <c r="D7" s="4" t="s">
        <v>2044</v>
      </c>
      <c r="E7" s="4" t="s">
        <v>2045</v>
      </c>
      <c r="F7" s="4" t="s">
        <v>2046</v>
      </c>
      <c r="G7" s="1"/>
      <c r="H7" s="1"/>
      <c r="I7" s="1"/>
      <c r="J7" s="1"/>
      <c r="K7" s="1"/>
      <c r="L7" s="1"/>
      <c r="M7" s="1"/>
      <c r="N7" s="1"/>
      <c r="O7" s="1"/>
      <c r="P7" s="1"/>
      <c r="Q7" s="1"/>
      <c r="R7" s="1"/>
      <c r="S7" s="1"/>
      <c r="T7" s="1"/>
      <c r="U7" s="1"/>
      <c r="V7" s="1"/>
      <c r="W7" s="1"/>
      <c r="X7" s="1"/>
      <c r="Y7" s="1"/>
      <c r="Z7" s="1"/>
    </row>
    <row r="8" spans="1:26" ht="25.75">
      <c r="A8" s="4">
        <v>3</v>
      </c>
      <c r="B8" s="4" t="s">
        <v>2047</v>
      </c>
      <c r="C8" s="4" t="s">
        <v>2048</v>
      </c>
      <c r="D8" s="4" t="s">
        <v>2049</v>
      </c>
      <c r="E8" s="4" t="s">
        <v>2050</v>
      </c>
      <c r="F8" s="4" t="s">
        <v>2051</v>
      </c>
      <c r="G8" s="1"/>
      <c r="H8" s="1"/>
      <c r="I8" s="1"/>
      <c r="J8" s="1"/>
      <c r="K8" s="1"/>
      <c r="L8" s="1"/>
      <c r="M8" s="1"/>
      <c r="N8" s="1"/>
      <c r="O8" s="1"/>
      <c r="P8" s="1"/>
      <c r="Q8" s="1"/>
      <c r="R8" s="1"/>
      <c r="S8" s="1"/>
      <c r="T8" s="1"/>
      <c r="U8" s="1"/>
      <c r="V8" s="1"/>
      <c r="W8" s="1"/>
      <c r="X8" s="1"/>
      <c r="Y8" s="1"/>
      <c r="Z8" s="1"/>
    </row>
    <row r="9" spans="1:26" ht="51.45">
      <c r="A9" s="4">
        <v>4</v>
      </c>
      <c r="B9" s="4" t="s">
        <v>2052</v>
      </c>
      <c r="C9" s="4" t="s">
        <v>2053</v>
      </c>
      <c r="D9" s="4" t="s">
        <v>2054</v>
      </c>
      <c r="E9" s="4" t="s">
        <v>2055</v>
      </c>
      <c r="F9" s="4" t="s">
        <v>2056</v>
      </c>
      <c r="G9" s="1"/>
      <c r="H9" s="1"/>
      <c r="I9" s="1"/>
      <c r="J9" s="1"/>
      <c r="K9" s="1"/>
      <c r="L9" s="1"/>
      <c r="M9" s="1"/>
      <c r="N9" s="1"/>
      <c r="O9" s="1"/>
      <c r="P9" s="1"/>
      <c r="Q9" s="1"/>
      <c r="R9" s="1"/>
      <c r="S9" s="1"/>
      <c r="T9" s="1"/>
      <c r="U9" s="1"/>
      <c r="V9" s="1"/>
      <c r="W9" s="1"/>
      <c r="X9" s="1"/>
      <c r="Y9" s="1"/>
      <c r="Z9" s="1"/>
    </row>
    <row r="10" spans="1:26" ht="51.45">
      <c r="A10" s="4">
        <v>5</v>
      </c>
      <c r="B10" s="4" t="s">
        <v>2057</v>
      </c>
      <c r="C10" s="4" t="s">
        <v>2058</v>
      </c>
      <c r="D10" s="4" t="s">
        <v>2059</v>
      </c>
      <c r="E10" s="4" t="s">
        <v>2060</v>
      </c>
      <c r="F10" s="4" t="s">
        <v>2061</v>
      </c>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8.350000000000001" customHeight="1">
      <c r="A13" s="3" t="s">
        <v>2062</v>
      </c>
      <c r="B13" s="3" t="s">
        <v>2063</v>
      </c>
      <c r="C13" s="3" t="s">
        <v>2064</v>
      </c>
      <c r="D13" s="3" t="s">
        <v>2065</v>
      </c>
      <c r="E13" s="3" t="s">
        <v>2066</v>
      </c>
      <c r="F13" s="1"/>
      <c r="G13" s="1"/>
      <c r="H13" s="1"/>
      <c r="I13" s="1"/>
      <c r="J13" s="1"/>
      <c r="K13" s="1"/>
      <c r="L13" s="1"/>
      <c r="M13" s="1"/>
      <c r="N13" s="1"/>
      <c r="O13" s="1"/>
      <c r="P13" s="1"/>
      <c r="Q13" s="1"/>
      <c r="R13" s="1"/>
      <c r="S13" s="1"/>
      <c r="T13" s="1"/>
      <c r="U13" s="1"/>
      <c r="V13" s="1"/>
      <c r="W13" s="1"/>
      <c r="X13" s="1"/>
      <c r="Y13" s="1"/>
      <c r="Z13" s="1"/>
    </row>
    <row r="14" spans="1:26" ht="25.75">
      <c r="A14" s="4" t="s">
        <v>2067</v>
      </c>
      <c r="B14" s="4" t="s">
        <v>2068</v>
      </c>
      <c r="C14" s="4" t="s">
        <v>2069</v>
      </c>
      <c r="D14" s="4" t="s">
        <v>2070</v>
      </c>
      <c r="E14" s="4" t="s">
        <v>2071</v>
      </c>
      <c r="F14" s="1"/>
      <c r="G14" s="1"/>
      <c r="H14" s="1"/>
      <c r="I14" s="1"/>
      <c r="J14" s="1"/>
      <c r="K14" s="1"/>
      <c r="L14" s="1"/>
      <c r="M14" s="1"/>
      <c r="N14" s="1"/>
      <c r="O14" s="1"/>
      <c r="P14" s="1"/>
      <c r="Q14" s="1"/>
      <c r="R14" s="1"/>
      <c r="S14" s="1"/>
      <c r="T14" s="1"/>
      <c r="U14" s="1"/>
      <c r="V14" s="1"/>
      <c r="W14" s="1"/>
      <c r="X14" s="1"/>
      <c r="Y14" s="1"/>
      <c r="Z14" s="1"/>
    </row>
    <row r="15" spans="1:26" ht="25.75">
      <c r="A15" s="4" t="s">
        <v>2072</v>
      </c>
      <c r="B15" s="4" t="s">
        <v>2073</v>
      </c>
      <c r="C15" s="4" t="s">
        <v>2074</v>
      </c>
      <c r="D15" s="4" t="s">
        <v>2075</v>
      </c>
      <c r="E15" s="4" t="s">
        <v>2076</v>
      </c>
      <c r="F15" s="1"/>
      <c r="G15" s="1"/>
      <c r="H15" s="1"/>
      <c r="I15" s="1"/>
      <c r="J15" s="1"/>
      <c r="K15" s="1"/>
      <c r="L15" s="1"/>
      <c r="M15" s="1"/>
      <c r="N15" s="1"/>
      <c r="O15" s="1"/>
      <c r="P15" s="1"/>
      <c r="Q15" s="1"/>
      <c r="R15" s="1"/>
      <c r="S15" s="1"/>
      <c r="T15" s="1"/>
      <c r="U15" s="1"/>
      <c r="V15" s="1"/>
      <c r="W15" s="1"/>
      <c r="X15" s="1"/>
      <c r="Y15" s="1"/>
      <c r="Z15" s="1"/>
    </row>
    <row r="16" spans="1:26" ht="25.75">
      <c r="A16" s="4" t="s">
        <v>2077</v>
      </c>
      <c r="B16" s="4" t="s">
        <v>2078</v>
      </c>
      <c r="C16" s="4" t="s">
        <v>2079</v>
      </c>
      <c r="D16" s="4" t="s">
        <v>2080</v>
      </c>
      <c r="E16" s="4" t="s">
        <v>2081</v>
      </c>
      <c r="F16" s="1"/>
      <c r="G16" s="1"/>
      <c r="H16" s="1"/>
      <c r="I16" s="1"/>
      <c r="J16" s="1"/>
      <c r="K16" s="1"/>
      <c r="L16" s="1"/>
      <c r="M16" s="1"/>
      <c r="N16" s="1"/>
      <c r="O16" s="1"/>
      <c r="P16" s="1"/>
      <c r="Q16" s="1"/>
      <c r="R16" s="1"/>
      <c r="S16" s="1"/>
      <c r="T16" s="1"/>
      <c r="U16" s="1"/>
      <c r="V16" s="1"/>
      <c r="W16" s="1"/>
      <c r="X16" s="1"/>
      <c r="Y16" s="1"/>
      <c r="Z16" s="1"/>
    </row>
    <row r="17" spans="1:26">
      <c r="A17" s="4" t="s">
        <v>2082</v>
      </c>
      <c r="B17" s="4" t="s">
        <v>2083</v>
      </c>
      <c r="C17" s="4" t="s">
        <v>2084</v>
      </c>
      <c r="D17" s="4" t="s">
        <v>2085</v>
      </c>
      <c r="E17" s="4" t="s">
        <v>2086</v>
      </c>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8.350000000000001" customHeight="1">
      <c r="A20" s="3" t="s">
        <v>2087</v>
      </c>
      <c r="B20" s="3" t="s">
        <v>3</v>
      </c>
      <c r="C20" s="3" t="s">
        <v>2088</v>
      </c>
      <c r="D20" s="3" t="s">
        <v>2089</v>
      </c>
      <c r="E20" s="3" t="s">
        <v>2090</v>
      </c>
      <c r="F20" s="3" t="s">
        <v>1948</v>
      </c>
      <c r="G20" s="1"/>
      <c r="H20" s="1"/>
      <c r="I20" s="1"/>
      <c r="J20" s="1"/>
      <c r="K20" s="1"/>
      <c r="L20" s="1"/>
      <c r="M20" s="1"/>
      <c r="N20" s="1"/>
      <c r="O20" s="1"/>
      <c r="P20" s="1"/>
      <c r="Q20" s="1"/>
      <c r="R20" s="1"/>
      <c r="S20" s="1"/>
      <c r="T20" s="1"/>
      <c r="U20" s="1"/>
      <c r="V20" s="1"/>
      <c r="W20" s="1"/>
      <c r="X20" s="1"/>
      <c r="Y20" s="1"/>
      <c r="Z20" s="1"/>
    </row>
    <row r="21" spans="1:26">
      <c r="A21" s="4" t="s">
        <v>1894</v>
      </c>
      <c r="B21" s="4" t="s">
        <v>2091</v>
      </c>
      <c r="C21" s="4" t="s">
        <v>2092</v>
      </c>
      <c r="D21" s="4" t="s">
        <v>2093</v>
      </c>
      <c r="E21" s="4" t="s">
        <v>2094</v>
      </c>
      <c r="F21" s="4" t="s">
        <v>1955</v>
      </c>
      <c r="G21" s="1"/>
      <c r="H21" s="1"/>
      <c r="I21" s="1"/>
      <c r="J21" s="1"/>
      <c r="K21" s="1"/>
      <c r="L21" s="1"/>
      <c r="M21" s="1"/>
      <c r="N21" s="1"/>
      <c r="O21" s="1"/>
      <c r="P21" s="1"/>
      <c r="Q21" s="1"/>
      <c r="R21" s="1"/>
      <c r="S21" s="1"/>
      <c r="T21" s="1"/>
      <c r="U21" s="1"/>
      <c r="V21" s="1"/>
      <c r="W21" s="1"/>
      <c r="X21" s="1"/>
      <c r="Y21" s="1"/>
      <c r="Z21" s="1"/>
    </row>
    <row r="22" spans="1:26">
      <c r="A22" s="4" t="s">
        <v>2095</v>
      </c>
      <c r="B22" s="4" t="s">
        <v>2096</v>
      </c>
      <c r="C22" s="4" t="s">
        <v>2097</v>
      </c>
      <c r="D22" s="4" t="s">
        <v>2098</v>
      </c>
      <c r="E22" s="4" t="s">
        <v>2099</v>
      </c>
      <c r="F22" s="4" t="s">
        <v>1955</v>
      </c>
      <c r="G22" s="1"/>
      <c r="H22" s="1"/>
      <c r="I22" s="1"/>
      <c r="J22" s="1"/>
      <c r="K22" s="1"/>
      <c r="L22" s="1"/>
      <c r="M22" s="1"/>
      <c r="N22" s="1"/>
      <c r="O22" s="1"/>
      <c r="P22" s="1"/>
      <c r="Q22" s="1"/>
      <c r="R22" s="1"/>
      <c r="S22" s="1"/>
      <c r="T22" s="1"/>
      <c r="U22" s="1"/>
      <c r="V22" s="1"/>
      <c r="W22" s="1"/>
      <c r="X22" s="1"/>
      <c r="Y22" s="1"/>
      <c r="Z22" s="1"/>
    </row>
    <row r="23" spans="1:26">
      <c r="A23" s="4" t="s">
        <v>2100</v>
      </c>
      <c r="B23" s="4" t="s">
        <v>2101</v>
      </c>
      <c r="C23" s="4" t="s">
        <v>2102</v>
      </c>
      <c r="D23" s="4" t="s">
        <v>2103</v>
      </c>
      <c r="E23" s="4" t="s">
        <v>2104</v>
      </c>
      <c r="F23" s="4" t="s">
        <v>1955</v>
      </c>
      <c r="G23" s="1"/>
      <c r="H23" s="1"/>
      <c r="I23" s="1"/>
      <c r="J23" s="1"/>
      <c r="K23" s="1"/>
      <c r="L23" s="1"/>
      <c r="M23" s="1"/>
      <c r="N23" s="1"/>
      <c r="O23" s="1"/>
      <c r="P23" s="1"/>
      <c r="Q23" s="1"/>
      <c r="R23" s="1"/>
      <c r="S23" s="1"/>
      <c r="T23" s="1"/>
      <c r="U23" s="1"/>
      <c r="V23" s="1"/>
      <c r="W23" s="1"/>
      <c r="X23" s="1"/>
      <c r="Y23" s="1"/>
      <c r="Z23" s="1"/>
    </row>
    <row r="24" spans="1:26">
      <c r="A24" s="4" t="s">
        <v>2105</v>
      </c>
      <c r="B24" s="4" t="s">
        <v>2106</v>
      </c>
      <c r="C24" s="4" t="s">
        <v>2107</v>
      </c>
      <c r="D24" s="4" t="s">
        <v>2108</v>
      </c>
      <c r="E24" s="4" t="s">
        <v>2109</v>
      </c>
      <c r="F24" s="4" t="s">
        <v>1955</v>
      </c>
      <c r="G24" s="1"/>
      <c r="H24" s="1"/>
      <c r="I24" s="1"/>
      <c r="J24" s="1"/>
      <c r="K24" s="1"/>
      <c r="L24" s="1"/>
      <c r="M24" s="1"/>
      <c r="N24" s="1"/>
      <c r="O24" s="1"/>
      <c r="P24" s="1"/>
      <c r="Q24" s="1"/>
      <c r="R24" s="1"/>
      <c r="S24" s="1"/>
      <c r="T24" s="1"/>
      <c r="U24" s="1"/>
      <c r="V24" s="1"/>
      <c r="W24" s="1"/>
      <c r="X24" s="1"/>
      <c r="Y24" s="1"/>
      <c r="Z24" s="1"/>
    </row>
    <row r="25" spans="1:26">
      <c r="A25" s="4" t="s">
        <v>2110</v>
      </c>
      <c r="B25" s="4" t="s">
        <v>2111</v>
      </c>
      <c r="C25" s="4" t="s">
        <v>2092</v>
      </c>
      <c r="D25" s="4" t="s">
        <v>2112</v>
      </c>
      <c r="E25" s="4" t="s">
        <v>2113</v>
      </c>
      <c r="F25" s="4" t="s">
        <v>1955</v>
      </c>
      <c r="G25" s="1"/>
      <c r="H25" s="1"/>
      <c r="I25" s="1"/>
      <c r="J25" s="1"/>
      <c r="K25" s="1"/>
      <c r="L25" s="1"/>
      <c r="M25" s="1"/>
      <c r="N25" s="1"/>
      <c r="O25" s="1"/>
      <c r="P25" s="1"/>
      <c r="Q25" s="1"/>
      <c r="R25" s="1"/>
      <c r="S25" s="1"/>
      <c r="T25" s="1"/>
      <c r="U25" s="1"/>
      <c r="V25" s="1"/>
      <c r="W25" s="1"/>
      <c r="X25" s="1"/>
      <c r="Y25" s="1"/>
      <c r="Z25" s="1"/>
    </row>
    <row r="26" spans="1:26">
      <c r="A26" s="4" t="s">
        <v>2114</v>
      </c>
      <c r="B26" s="4" t="s">
        <v>2115</v>
      </c>
      <c r="C26" s="4" t="s">
        <v>2092</v>
      </c>
      <c r="D26" s="4" t="s">
        <v>2116</v>
      </c>
      <c r="E26" s="4" t="s">
        <v>2117</v>
      </c>
      <c r="F26" s="4" t="s">
        <v>2023</v>
      </c>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J1"/>
    <mergeCell ref="A2:J2"/>
  </mergeCells>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200"/>
  <sheetViews>
    <sheetView workbookViewId="0">
      <pane ySplit="4" topLeftCell="A5" activePane="bottomLeft" state="frozen"/>
      <selection pane="bottomLeft"/>
    </sheetView>
  </sheetViews>
  <sheetFormatPr defaultRowHeight="14.15"/>
  <cols>
    <col min="1" max="1" width="12" customWidth="1"/>
    <col min="2" max="2" width="28" customWidth="1"/>
    <col min="3" max="3" width="56" customWidth="1"/>
    <col min="4" max="4" width="52" customWidth="1"/>
    <col min="5" max="5" width="24" customWidth="1"/>
    <col min="6" max="6" width="15" customWidth="1"/>
    <col min="7" max="7" width="36" customWidth="1"/>
    <col min="8" max="8" width="18" customWidth="1"/>
    <col min="9" max="9" width="36" customWidth="1"/>
    <col min="10" max="10" width="34" customWidth="1"/>
  </cols>
  <sheetData>
    <row r="1" spans="1:26" ht="17.149999999999999" customHeight="1">
      <c r="A1" s="532" t="s">
        <v>2118</v>
      </c>
      <c r="B1" s="532"/>
      <c r="C1" s="532"/>
      <c r="D1" s="532"/>
      <c r="E1" s="532"/>
      <c r="F1" s="532"/>
      <c r="G1" s="532"/>
      <c r="H1" s="532"/>
      <c r="I1" s="532"/>
      <c r="J1" s="31"/>
      <c r="K1" s="6"/>
      <c r="L1" s="6"/>
      <c r="M1" s="6"/>
      <c r="N1" s="6"/>
      <c r="O1" s="6"/>
      <c r="P1" s="6"/>
      <c r="Q1" s="6"/>
      <c r="R1" s="6"/>
      <c r="S1" s="6"/>
      <c r="T1" s="6"/>
      <c r="U1" s="6"/>
      <c r="V1" s="6"/>
      <c r="W1" s="6"/>
      <c r="X1" s="6"/>
      <c r="Y1" s="6"/>
      <c r="Z1" s="6"/>
    </row>
    <row r="2" spans="1:26" ht="19.399999999999999" customHeight="1">
      <c r="A2" s="534" t="s">
        <v>2119</v>
      </c>
      <c r="B2" s="534"/>
      <c r="C2" s="534"/>
      <c r="D2" s="534"/>
      <c r="E2" s="534"/>
      <c r="F2" s="534"/>
      <c r="G2" s="534"/>
      <c r="H2" s="534"/>
      <c r="I2" s="534"/>
      <c r="J2" s="32"/>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6" customHeight="1">
      <c r="A4" s="33" t="s">
        <v>2120</v>
      </c>
      <c r="B4" s="34" t="s">
        <v>2121</v>
      </c>
      <c r="C4" s="34" t="s">
        <v>2122</v>
      </c>
      <c r="D4" s="34" t="s">
        <v>2123</v>
      </c>
      <c r="E4" s="34" t="s">
        <v>2124</v>
      </c>
      <c r="F4" s="34" t="s">
        <v>2125</v>
      </c>
      <c r="G4" s="34" t="s">
        <v>2126</v>
      </c>
      <c r="H4" s="34" t="s">
        <v>2127</v>
      </c>
      <c r="I4" s="34" t="s">
        <v>2128</v>
      </c>
      <c r="J4" s="35" t="s">
        <v>2129</v>
      </c>
      <c r="K4" s="1"/>
      <c r="L4" s="1"/>
      <c r="M4" s="1"/>
      <c r="N4" s="1"/>
      <c r="O4" s="1"/>
      <c r="P4" s="1"/>
      <c r="Q4" s="1"/>
      <c r="R4" s="1"/>
      <c r="S4" s="1"/>
      <c r="T4" s="1"/>
      <c r="U4" s="1"/>
      <c r="V4" s="1"/>
      <c r="W4" s="1"/>
      <c r="X4" s="1"/>
      <c r="Y4" s="1"/>
      <c r="Z4" s="1"/>
    </row>
    <row r="5" spans="1:26" ht="24">
      <c r="A5" s="38" t="s">
        <v>2130</v>
      </c>
      <c r="B5" s="39" t="s">
        <v>2131</v>
      </c>
      <c r="C5" s="39" t="s">
        <v>2132</v>
      </c>
      <c r="D5" s="39" t="s">
        <v>2133</v>
      </c>
      <c r="E5" s="39" t="s">
        <v>2134</v>
      </c>
      <c r="F5" s="39" t="s">
        <v>1955</v>
      </c>
      <c r="G5" s="39" t="s">
        <v>2135</v>
      </c>
      <c r="H5" s="39" t="s">
        <v>2136</v>
      </c>
      <c r="I5" s="39" t="s">
        <v>2137</v>
      </c>
      <c r="J5" s="52" t="s">
        <v>2138</v>
      </c>
      <c r="K5" s="1"/>
      <c r="L5" s="1"/>
      <c r="M5" s="1"/>
      <c r="N5" s="1"/>
      <c r="O5" s="1"/>
      <c r="P5" s="1"/>
      <c r="Q5" s="1"/>
      <c r="R5" s="1"/>
      <c r="S5" s="1"/>
      <c r="T5" s="1"/>
      <c r="U5" s="1"/>
      <c r="V5" s="1"/>
      <c r="W5" s="1"/>
      <c r="X5" s="1"/>
      <c r="Y5" s="1"/>
      <c r="Z5" s="1"/>
    </row>
    <row r="6" spans="1:26" ht="24">
      <c r="A6" s="46" t="s">
        <v>2139</v>
      </c>
      <c r="B6" s="47" t="s">
        <v>2140</v>
      </c>
      <c r="C6" s="47" t="s">
        <v>2141</v>
      </c>
      <c r="D6" s="47" t="s">
        <v>2142</v>
      </c>
      <c r="E6" s="47" t="s">
        <v>2143</v>
      </c>
      <c r="F6" s="47" t="s">
        <v>1955</v>
      </c>
      <c r="G6" s="47" t="s">
        <v>2144</v>
      </c>
      <c r="H6" s="47" t="s">
        <v>2136</v>
      </c>
      <c r="I6" s="47" t="s">
        <v>2145</v>
      </c>
      <c r="J6" s="48" t="s">
        <v>2146</v>
      </c>
      <c r="K6" s="1"/>
      <c r="L6" s="1"/>
      <c r="M6" s="1"/>
      <c r="N6" s="1"/>
      <c r="O6" s="1"/>
      <c r="P6" s="1"/>
      <c r="Q6" s="1"/>
      <c r="R6" s="1"/>
      <c r="S6" s="1"/>
      <c r="T6" s="1"/>
      <c r="U6" s="1"/>
      <c r="V6" s="1"/>
      <c r="W6" s="1"/>
      <c r="X6" s="1"/>
      <c r="Y6" s="1"/>
      <c r="Z6" s="1"/>
    </row>
    <row r="7" spans="1:26" ht="24">
      <c r="A7" s="40" t="s">
        <v>2147</v>
      </c>
      <c r="B7" s="41" t="s">
        <v>2148</v>
      </c>
      <c r="C7" s="41" t="s">
        <v>2149</v>
      </c>
      <c r="D7" s="41" t="s">
        <v>2150</v>
      </c>
      <c r="E7" s="41" t="s">
        <v>2151</v>
      </c>
      <c r="F7" s="41" t="s">
        <v>1955</v>
      </c>
      <c r="G7" s="41" t="s">
        <v>2152</v>
      </c>
      <c r="H7" s="41" t="s">
        <v>1825</v>
      </c>
      <c r="I7" s="41" t="s">
        <v>2153</v>
      </c>
      <c r="J7" s="42" t="s">
        <v>2154</v>
      </c>
      <c r="K7" s="1"/>
      <c r="L7" s="1"/>
      <c r="M7" s="1"/>
      <c r="N7" s="1"/>
      <c r="O7" s="1"/>
      <c r="P7" s="1"/>
      <c r="Q7" s="1"/>
      <c r="R7" s="1"/>
      <c r="S7" s="1"/>
      <c r="T7" s="1"/>
      <c r="U7" s="1"/>
      <c r="V7" s="1"/>
      <c r="W7" s="1"/>
      <c r="X7" s="1"/>
      <c r="Y7" s="1"/>
      <c r="Z7" s="1"/>
    </row>
    <row r="8" spans="1:26" ht="24">
      <c r="A8" s="46" t="s">
        <v>2155</v>
      </c>
      <c r="B8" s="47" t="s">
        <v>2156</v>
      </c>
      <c r="C8" s="47" t="s">
        <v>2157</v>
      </c>
      <c r="D8" s="47" t="s">
        <v>2158</v>
      </c>
      <c r="E8" s="47" t="s">
        <v>2159</v>
      </c>
      <c r="F8" s="47" t="s">
        <v>1955</v>
      </c>
      <c r="G8" s="47" t="s">
        <v>2160</v>
      </c>
      <c r="H8" s="47" t="s">
        <v>1825</v>
      </c>
      <c r="I8" s="47" t="s">
        <v>2161</v>
      </c>
      <c r="J8" s="48" t="s">
        <v>2162</v>
      </c>
      <c r="K8" s="1"/>
      <c r="L8" s="1"/>
      <c r="M8" s="1"/>
      <c r="N8" s="1"/>
      <c r="O8" s="1"/>
      <c r="P8" s="1"/>
      <c r="Q8" s="1"/>
      <c r="R8" s="1"/>
      <c r="S8" s="1"/>
      <c r="T8" s="1"/>
      <c r="U8" s="1"/>
      <c r="V8" s="1"/>
      <c r="W8" s="1"/>
      <c r="X8" s="1"/>
      <c r="Y8" s="1"/>
      <c r="Z8" s="1"/>
    </row>
    <row r="9" spans="1:26" ht="24">
      <c r="A9" s="40" t="s">
        <v>2163</v>
      </c>
      <c r="B9" s="41" t="s">
        <v>2164</v>
      </c>
      <c r="C9" s="41" t="s">
        <v>2165</v>
      </c>
      <c r="D9" s="41" t="s">
        <v>2166</v>
      </c>
      <c r="E9" s="41" t="s">
        <v>2167</v>
      </c>
      <c r="F9" s="41" t="s">
        <v>1955</v>
      </c>
      <c r="G9" s="41" t="s">
        <v>2168</v>
      </c>
      <c r="H9" s="41" t="s">
        <v>2169</v>
      </c>
      <c r="I9" s="41" t="s">
        <v>2170</v>
      </c>
      <c r="J9" s="42" t="s">
        <v>2171</v>
      </c>
      <c r="K9" s="1"/>
      <c r="L9" s="1"/>
      <c r="M9" s="1"/>
      <c r="N9" s="1"/>
      <c r="O9" s="1"/>
      <c r="P9" s="1"/>
      <c r="Q9" s="1"/>
      <c r="R9" s="1"/>
      <c r="S9" s="1"/>
      <c r="T9" s="1"/>
      <c r="U9" s="1"/>
      <c r="V9" s="1"/>
      <c r="W9" s="1"/>
      <c r="X9" s="1"/>
      <c r="Y9" s="1"/>
      <c r="Z9" s="1"/>
    </row>
    <row r="10" spans="1:26" ht="24">
      <c r="A10" s="46" t="s">
        <v>2172</v>
      </c>
      <c r="B10" s="47" t="s">
        <v>2173</v>
      </c>
      <c r="C10" s="47" t="s">
        <v>2174</v>
      </c>
      <c r="D10" s="47" t="s">
        <v>2175</v>
      </c>
      <c r="E10" s="47" t="s">
        <v>2176</v>
      </c>
      <c r="F10" s="47" t="s">
        <v>1955</v>
      </c>
      <c r="G10" s="47" t="s">
        <v>2177</v>
      </c>
      <c r="H10" s="47" t="s">
        <v>2136</v>
      </c>
      <c r="I10" s="47" t="s">
        <v>2178</v>
      </c>
      <c r="J10" s="48" t="s">
        <v>2179</v>
      </c>
      <c r="K10" s="1"/>
      <c r="L10" s="1"/>
      <c r="M10" s="1"/>
      <c r="N10" s="1"/>
      <c r="O10" s="1"/>
      <c r="P10" s="1"/>
      <c r="Q10" s="1"/>
      <c r="R10" s="1"/>
      <c r="S10" s="1"/>
      <c r="T10" s="1"/>
      <c r="U10" s="1"/>
      <c r="V10" s="1"/>
      <c r="W10" s="1"/>
      <c r="X10" s="1"/>
      <c r="Y10" s="1"/>
      <c r="Z10" s="1"/>
    </row>
    <row r="11" spans="1:26" ht="24">
      <c r="A11" s="40" t="s">
        <v>2180</v>
      </c>
      <c r="B11" s="41" t="s">
        <v>2181</v>
      </c>
      <c r="C11" s="41" t="s">
        <v>2182</v>
      </c>
      <c r="D11" s="41" t="s">
        <v>2183</v>
      </c>
      <c r="E11" s="41" t="s">
        <v>2184</v>
      </c>
      <c r="F11" s="41" t="s">
        <v>1955</v>
      </c>
      <c r="G11" s="41" t="s">
        <v>2185</v>
      </c>
      <c r="H11" s="41" t="s">
        <v>2136</v>
      </c>
      <c r="I11" s="41" t="s">
        <v>2186</v>
      </c>
      <c r="J11" s="42" t="s">
        <v>2187</v>
      </c>
      <c r="K11" s="1"/>
      <c r="L11" s="1"/>
      <c r="M11" s="1"/>
      <c r="N11" s="1"/>
      <c r="O11" s="1"/>
      <c r="P11" s="1"/>
      <c r="Q11" s="1"/>
      <c r="R11" s="1"/>
      <c r="S11" s="1"/>
      <c r="T11" s="1"/>
      <c r="U11" s="1"/>
      <c r="V11" s="1"/>
      <c r="W11" s="1"/>
      <c r="X11" s="1"/>
      <c r="Y11" s="1"/>
      <c r="Z11" s="1"/>
    </row>
    <row r="12" spans="1:26">
      <c r="A12" s="46" t="s">
        <v>2188</v>
      </c>
      <c r="B12" s="47" t="s">
        <v>2189</v>
      </c>
      <c r="C12" s="47" t="s">
        <v>2190</v>
      </c>
      <c r="D12" s="47" t="s">
        <v>2191</v>
      </c>
      <c r="E12" s="47" t="s">
        <v>2192</v>
      </c>
      <c r="F12" s="47" t="s">
        <v>1955</v>
      </c>
      <c r="G12" s="47" t="s">
        <v>2193</v>
      </c>
      <c r="H12" s="47" t="s">
        <v>2136</v>
      </c>
      <c r="I12" s="47" t="s">
        <v>2194</v>
      </c>
      <c r="J12" s="48" t="s">
        <v>2195</v>
      </c>
      <c r="K12" s="1"/>
      <c r="L12" s="1"/>
      <c r="M12" s="1"/>
      <c r="N12" s="1"/>
      <c r="O12" s="1"/>
      <c r="P12" s="1"/>
      <c r="Q12" s="1"/>
      <c r="R12" s="1"/>
      <c r="S12" s="1"/>
      <c r="T12" s="1"/>
      <c r="U12" s="1"/>
      <c r="V12" s="1"/>
      <c r="W12" s="1"/>
      <c r="X12" s="1"/>
      <c r="Y12" s="1"/>
      <c r="Z12" s="1"/>
    </row>
    <row r="13" spans="1:26" ht="24">
      <c r="A13" s="40" t="s">
        <v>2196</v>
      </c>
      <c r="B13" s="41" t="s">
        <v>2197</v>
      </c>
      <c r="C13" s="41" t="s">
        <v>2198</v>
      </c>
      <c r="D13" s="41" t="s">
        <v>2199</v>
      </c>
      <c r="E13" s="41" t="s">
        <v>2200</v>
      </c>
      <c r="F13" s="41" t="s">
        <v>1955</v>
      </c>
      <c r="G13" s="41" t="s">
        <v>2201</v>
      </c>
      <c r="H13" s="41" t="s">
        <v>2136</v>
      </c>
      <c r="I13" s="41" t="s">
        <v>2202</v>
      </c>
      <c r="J13" s="42"/>
      <c r="K13" s="1"/>
      <c r="L13" s="1"/>
      <c r="M13" s="1"/>
      <c r="N13" s="1"/>
      <c r="O13" s="1"/>
      <c r="P13" s="1"/>
      <c r="Q13" s="1"/>
      <c r="R13" s="1"/>
      <c r="S13" s="1"/>
      <c r="T13" s="1"/>
      <c r="U13" s="1"/>
      <c r="V13" s="1"/>
      <c r="W13" s="1"/>
      <c r="X13" s="1"/>
      <c r="Y13" s="1"/>
      <c r="Z13" s="1"/>
    </row>
    <row r="14" spans="1:26" ht="24">
      <c r="A14" s="46" t="s">
        <v>2203</v>
      </c>
      <c r="B14" s="47" t="s">
        <v>2204</v>
      </c>
      <c r="C14" s="47" t="s">
        <v>2205</v>
      </c>
      <c r="D14" s="47" t="s">
        <v>2206</v>
      </c>
      <c r="E14" s="47" t="s">
        <v>2207</v>
      </c>
      <c r="F14" s="47" t="s">
        <v>1955</v>
      </c>
      <c r="G14" s="47" t="s">
        <v>2208</v>
      </c>
      <c r="H14" s="47" t="s">
        <v>2136</v>
      </c>
      <c r="I14" s="47" t="s">
        <v>2209</v>
      </c>
      <c r="J14" s="48"/>
      <c r="K14" s="1"/>
      <c r="L14" s="1"/>
      <c r="M14" s="1"/>
      <c r="N14" s="1"/>
      <c r="O14" s="1"/>
      <c r="P14" s="1"/>
      <c r="Q14" s="1"/>
      <c r="R14" s="1"/>
      <c r="S14" s="1"/>
      <c r="T14" s="1"/>
      <c r="U14" s="1"/>
      <c r="V14" s="1"/>
      <c r="W14" s="1"/>
      <c r="X14" s="1"/>
      <c r="Y14" s="1"/>
      <c r="Z14" s="1"/>
    </row>
    <row r="15" spans="1:26" ht="24">
      <c r="A15" s="40" t="s">
        <v>2210</v>
      </c>
      <c r="B15" s="41" t="s">
        <v>2211</v>
      </c>
      <c r="C15" s="41" t="s">
        <v>2212</v>
      </c>
      <c r="D15" s="41" t="s">
        <v>2213</v>
      </c>
      <c r="E15" s="41" t="s">
        <v>2214</v>
      </c>
      <c r="F15" s="41" t="s">
        <v>1955</v>
      </c>
      <c r="G15" s="41" t="s">
        <v>2215</v>
      </c>
      <c r="H15" s="41" t="s">
        <v>2136</v>
      </c>
      <c r="I15" s="41" t="s">
        <v>2216</v>
      </c>
      <c r="J15" s="42" t="s">
        <v>2217</v>
      </c>
      <c r="K15" s="1"/>
      <c r="L15" s="1"/>
      <c r="M15" s="1"/>
      <c r="N15" s="1"/>
      <c r="O15" s="1"/>
      <c r="P15" s="1"/>
      <c r="Q15" s="1"/>
      <c r="R15" s="1"/>
      <c r="S15" s="1"/>
      <c r="T15" s="1"/>
      <c r="U15" s="1"/>
      <c r="V15" s="1"/>
      <c r="W15" s="1"/>
      <c r="X15" s="1"/>
      <c r="Y15" s="1"/>
      <c r="Z15" s="1"/>
    </row>
    <row r="16" spans="1:26" ht="24">
      <c r="A16" s="46" t="s">
        <v>2218</v>
      </c>
      <c r="B16" s="47" t="s">
        <v>2219</v>
      </c>
      <c r="C16" s="47" t="s">
        <v>2220</v>
      </c>
      <c r="D16" s="47" t="s">
        <v>2221</v>
      </c>
      <c r="E16" s="47" t="s">
        <v>2222</v>
      </c>
      <c r="F16" s="47" t="s">
        <v>1955</v>
      </c>
      <c r="G16" s="47" t="s">
        <v>2223</v>
      </c>
      <c r="H16" s="47" t="s">
        <v>2136</v>
      </c>
      <c r="I16" s="47" t="s">
        <v>2224</v>
      </c>
      <c r="J16" s="48" t="s">
        <v>2225</v>
      </c>
      <c r="K16" s="1"/>
      <c r="L16" s="1"/>
      <c r="M16" s="1"/>
      <c r="N16" s="1"/>
      <c r="O16" s="1"/>
      <c r="P16" s="1"/>
      <c r="Q16" s="1"/>
      <c r="R16" s="1"/>
      <c r="S16" s="1"/>
      <c r="T16" s="1"/>
      <c r="U16" s="1"/>
      <c r="V16" s="1"/>
      <c r="W16" s="1"/>
      <c r="X16" s="1"/>
      <c r="Y16" s="1"/>
      <c r="Z16" s="1"/>
    </row>
    <row r="17" spans="1:26" ht="24">
      <c r="A17" s="40" t="s">
        <v>2226</v>
      </c>
      <c r="B17" s="41" t="s">
        <v>2227</v>
      </c>
      <c r="C17" s="41" t="s">
        <v>2228</v>
      </c>
      <c r="D17" s="41" t="s">
        <v>2229</v>
      </c>
      <c r="E17" s="41" t="s">
        <v>2230</v>
      </c>
      <c r="F17" s="41" t="s">
        <v>1955</v>
      </c>
      <c r="G17" s="41" t="s">
        <v>2231</v>
      </c>
      <c r="H17" s="41" t="s">
        <v>2136</v>
      </c>
      <c r="I17" s="41" t="s">
        <v>2232</v>
      </c>
      <c r="J17" s="42"/>
      <c r="K17" s="1"/>
      <c r="L17" s="1"/>
      <c r="M17" s="1"/>
      <c r="N17" s="1"/>
      <c r="O17" s="1"/>
      <c r="P17" s="1"/>
      <c r="Q17" s="1"/>
      <c r="R17" s="1"/>
      <c r="S17" s="1"/>
      <c r="T17" s="1"/>
      <c r="U17" s="1"/>
      <c r="V17" s="1"/>
      <c r="W17" s="1"/>
      <c r="X17" s="1"/>
      <c r="Y17" s="1"/>
      <c r="Z17" s="1"/>
    </row>
    <row r="18" spans="1:26" ht="24">
      <c r="A18" s="46" t="s">
        <v>2233</v>
      </c>
      <c r="B18" s="47" t="s">
        <v>2234</v>
      </c>
      <c r="C18" s="47" t="s">
        <v>2235</v>
      </c>
      <c r="D18" s="47" t="s">
        <v>2236</v>
      </c>
      <c r="E18" s="47" t="s">
        <v>2237</v>
      </c>
      <c r="F18" s="47" t="s">
        <v>1955</v>
      </c>
      <c r="G18" s="47" t="s">
        <v>2238</v>
      </c>
      <c r="H18" s="47" t="s">
        <v>2136</v>
      </c>
      <c r="I18" s="47" t="s">
        <v>2239</v>
      </c>
      <c r="J18" s="48"/>
      <c r="K18" s="1"/>
      <c r="L18" s="1"/>
      <c r="M18" s="1"/>
      <c r="N18" s="1"/>
      <c r="O18" s="1"/>
      <c r="P18" s="1"/>
      <c r="Q18" s="1"/>
      <c r="R18" s="1"/>
      <c r="S18" s="1"/>
      <c r="T18" s="1"/>
      <c r="U18" s="1"/>
      <c r="V18" s="1"/>
      <c r="W18" s="1"/>
      <c r="X18" s="1"/>
      <c r="Y18" s="1"/>
      <c r="Z18" s="1"/>
    </row>
    <row r="19" spans="1:26" ht="24">
      <c r="A19" s="40" t="s">
        <v>2240</v>
      </c>
      <c r="B19" s="41" t="s">
        <v>2241</v>
      </c>
      <c r="C19" s="41" t="s">
        <v>2242</v>
      </c>
      <c r="D19" s="41" t="s">
        <v>2243</v>
      </c>
      <c r="E19" s="41" t="s">
        <v>2244</v>
      </c>
      <c r="F19" s="41" t="s">
        <v>1955</v>
      </c>
      <c r="G19" s="41" t="s">
        <v>2245</v>
      </c>
      <c r="H19" s="41" t="s">
        <v>2136</v>
      </c>
      <c r="I19" s="41" t="s">
        <v>2246</v>
      </c>
      <c r="J19" s="42" t="s">
        <v>2247</v>
      </c>
      <c r="K19" s="1"/>
      <c r="L19" s="1"/>
      <c r="M19" s="1"/>
      <c r="N19" s="1"/>
      <c r="O19" s="1"/>
      <c r="P19" s="1"/>
      <c r="Q19" s="1"/>
      <c r="R19" s="1"/>
      <c r="S19" s="1"/>
      <c r="T19" s="1"/>
      <c r="U19" s="1"/>
      <c r="V19" s="1"/>
      <c r="W19" s="1"/>
      <c r="X19" s="1"/>
      <c r="Y19" s="1"/>
      <c r="Z19" s="1"/>
    </row>
    <row r="20" spans="1:26" ht="24">
      <c r="A20" s="46" t="s">
        <v>2248</v>
      </c>
      <c r="B20" s="47" t="s">
        <v>2249</v>
      </c>
      <c r="C20" s="47" t="s">
        <v>2250</v>
      </c>
      <c r="D20" s="47" t="s">
        <v>2251</v>
      </c>
      <c r="E20" s="47" t="s">
        <v>2252</v>
      </c>
      <c r="F20" s="47" t="s">
        <v>1955</v>
      </c>
      <c r="G20" s="47" t="s">
        <v>2253</v>
      </c>
      <c r="H20" s="47" t="s">
        <v>2136</v>
      </c>
      <c r="I20" s="47" t="s">
        <v>2254</v>
      </c>
      <c r="J20" s="48" t="s">
        <v>2255</v>
      </c>
      <c r="K20" s="1"/>
      <c r="L20" s="1"/>
      <c r="M20" s="1"/>
      <c r="N20" s="1"/>
      <c r="O20" s="1"/>
      <c r="P20" s="1"/>
      <c r="Q20" s="1"/>
      <c r="R20" s="1"/>
      <c r="S20" s="1"/>
      <c r="T20" s="1"/>
      <c r="U20" s="1"/>
      <c r="V20" s="1"/>
      <c r="W20" s="1"/>
      <c r="X20" s="1"/>
      <c r="Y20" s="1"/>
      <c r="Z20" s="1"/>
    </row>
    <row r="21" spans="1:26" ht="24">
      <c r="A21" s="40" t="s">
        <v>2256</v>
      </c>
      <c r="B21" s="41" t="s">
        <v>2257</v>
      </c>
      <c r="C21" s="41" t="s">
        <v>2258</v>
      </c>
      <c r="D21" s="41" t="s">
        <v>2259</v>
      </c>
      <c r="E21" s="41" t="s">
        <v>2260</v>
      </c>
      <c r="F21" s="41" t="s">
        <v>1955</v>
      </c>
      <c r="G21" s="41" t="s">
        <v>2261</v>
      </c>
      <c r="H21" s="41" t="s">
        <v>2136</v>
      </c>
      <c r="I21" s="41" t="s">
        <v>2262</v>
      </c>
      <c r="J21" s="42"/>
      <c r="K21" s="1"/>
      <c r="L21" s="1"/>
      <c r="M21" s="1"/>
      <c r="N21" s="1"/>
      <c r="O21" s="1"/>
      <c r="P21" s="1"/>
      <c r="Q21" s="1"/>
      <c r="R21" s="1"/>
      <c r="S21" s="1"/>
      <c r="T21" s="1"/>
      <c r="U21" s="1"/>
      <c r="V21" s="1"/>
      <c r="W21" s="1"/>
      <c r="X21" s="1"/>
      <c r="Y21" s="1"/>
      <c r="Z21" s="1"/>
    </row>
    <row r="22" spans="1:26" ht="24">
      <c r="A22" s="46" t="s">
        <v>2263</v>
      </c>
      <c r="B22" s="47" t="s">
        <v>2264</v>
      </c>
      <c r="C22" s="47" t="s">
        <v>2265</v>
      </c>
      <c r="D22" s="47" t="s">
        <v>2266</v>
      </c>
      <c r="E22" s="47" t="s">
        <v>2267</v>
      </c>
      <c r="F22" s="47" t="s">
        <v>2268</v>
      </c>
      <c r="G22" s="47" t="s">
        <v>2269</v>
      </c>
      <c r="H22" s="47" t="s">
        <v>2136</v>
      </c>
      <c r="I22" s="47" t="s">
        <v>2270</v>
      </c>
      <c r="J22" s="48"/>
      <c r="K22" s="1"/>
      <c r="L22" s="1"/>
      <c r="M22" s="1"/>
      <c r="N22" s="1"/>
      <c r="O22" s="1"/>
      <c r="P22" s="1"/>
      <c r="Q22" s="1"/>
      <c r="R22" s="1"/>
      <c r="S22" s="1"/>
      <c r="T22" s="1"/>
      <c r="U22" s="1"/>
      <c r="V22" s="1"/>
      <c r="W22" s="1"/>
      <c r="X22" s="1"/>
      <c r="Y22" s="1"/>
      <c r="Z22" s="1"/>
    </row>
    <row r="23" spans="1:26" ht="24">
      <c r="A23" s="40" t="s">
        <v>2271</v>
      </c>
      <c r="B23" s="41" t="s">
        <v>2272</v>
      </c>
      <c r="C23" s="41" t="s">
        <v>2273</v>
      </c>
      <c r="D23" s="41" t="s">
        <v>2274</v>
      </c>
      <c r="E23" s="41" t="s">
        <v>2275</v>
      </c>
      <c r="F23" s="41" t="s">
        <v>2276</v>
      </c>
      <c r="G23" s="41" t="s">
        <v>2277</v>
      </c>
      <c r="H23" s="41" t="s">
        <v>2136</v>
      </c>
      <c r="I23" s="41" t="s">
        <v>2278</v>
      </c>
      <c r="J23" s="42"/>
      <c r="K23" s="1"/>
      <c r="L23" s="1"/>
      <c r="M23" s="1"/>
      <c r="N23" s="1"/>
      <c r="O23" s="1"/>
      <c r="P23" s="1"/>
      <c r="Q23" s="1"/>
      <c r="R23" s="1"/>
      <c r="S23" s="1"/>
      <c r="T23" s="1"/>
      <c r="U23" s="1"/>
      <c r="V23" s="1"/>
      <c r="W23" s="1"/>
      <c r="X23" s="1"/>
      <c r="Y23" s="1"/>
      <c r="Z23" s="1"/>
    </row>
    <row r="24" spans="1:26" ht="24">
      <c r="A24" s="46" t="s">
        <v>2279</v>
      </c>
      <c r="B24" s="47" t="s">
        <v>2280</v>
      </c>
      <c r="C24" s="47" t="s">
        <v>2281</v>
      </c>
      <c r="D24" s="47" t="s">
        <v>2282</v>
      </c>
      <c r="E24" s="47" t="s">
        <v>2283</v>
      </c>
      <c r="F24" s="47" t="s">
        <v>1955</v>
      </c>
      <c r="G24" s="47" t="s">
        <v>2284</v>
      </c>
      <c r="H24" s="47" t="s">
        <v>2169</v>
      </c>
      <c r="I24" s="47" t="s">
        <v>2285</v>
      </c>
      <c r="J24" s="48"/>
      <c r="K24" s="1"/>
      <c r="L24" s="1"/>
      <c r="M24" s="1"/>
      <c r="N24" s="1"/>
      <c r="O24" s="1"/>
      <c r="P24" s="1"/>
      <c r="Q24" s="1"/>
      <c r="R24" s="1"/>
      <c r="S24" s="1"/>
      <c r="T24" s="1"/>
      <c r="U24" s="1"/>
      <c r="V24" s="1"/>
      <c r="W24" s="1"/>
      <c r="X24" s="1"/>
      <c r="Y24" s="1"/>
      <c r="Z24" s="1"/>
    </row>
    <row r="25" spans="1:26" ht="24">
      <c r="A25" s="40" t="s">
        <v>2286</v>
      </c>
      <c r="B25" s="41" t="s">
        <v>2287</v>
      </c>
      <c r="C25" s="41" t="s">
        <v>2288</v>
      </c>
      <c r="D25" s="41" t="s">
        <v>2289</v>
      </c>
      <c r="E25" s="41" t="s">
        <v>2290</v>
      </c>
      <c r="F25" s="41" t="s">
        <v>1955</v>
      </c>
      <c r="G25" s="41" t="s">
        <v>2291</v>
      </c>
      <c r="H25" s="41" t="s">
        <v>2169</v>
      </c>
      <c r="I25" s="41" t="s">
        <v>2292</v>
      </c>
      <c r="J25" s="42"/>
      <c r="K25" s="1"/>
      <c r="L25" s="1"/>
      <c r="M25" s="1"/>
      <c r="N25" s="1"/>
      <c r="O25" s="1"/>
      <c r="P25" s="1"/>
      <c r="Q25" s="1"/>
      <c r="R25" s="1"/>
      <c r="S25" s="1"/>
      <c r="T25" s="1"/>
      <c r="U25" s="1"/>
      <c r="V25" s="1"/>
      <c r="W25" s="1"/>
      <c r="X25" s="1"/>
      <c r="Y25" s="1"/>
      <c r="Z25" s="1"/>
    </row>
    <row r="26" spans="1:26" ht="24">
      <c r="A26" s="46" t="s">
        <v>2293</v>
      </c>
      <c r="B26" s="47" t="s">
        <v>2294</v>
      </c>
      <c r="C26" s="47" t="s">
        <v>2295</v>
      </c>
      <c r="D26" s="47" t="s">
        <v>2296</v>
      </c>
      <c r="E26" s="47" t="s">
        <v>2297</v>
      </c>
      <c r="F26" s="47" t="s">
        <v>2298</v>
      </c>
      <c r="G26" s="47" t="s">
        <v>2299</v>
      </c>
      <c r="H26" s="47" t="s">
        <v>2136</v>
      </c>
      <c r="I26" s="47" t="s">
        <v>2300</v>
      </c>
      <c r="J26" s="48"/>
      <c r="K26" s="1"/>
      <c r="L26" s="1"/>
      <c r="M26" s="1"/>
      <c r="N26" s="1"/>
      <c r="O26" s="1"/>
      <c r="P26" s="1"/>
      <c r="Q26" s="1"/>
      <c r="R26" s="1"/>
      <c r="S26" s="1"/>
      <c r="T26" s="1"/>
      <c r="U26" s="1"/>
      <c r="V26" s="1"/>
      <c r="W26" s="1"/>
      <c r="X26" s="1"/>
      <c r="Y26" s="1"/>
      <c r="Z26" s="1"/>
    </row>
    <row r="27" spans="1:26" ht="24">
      <c r="A27" s="40" t="s">
        <v>2301</v>
      </c>
      <c r="B27" s="41" t="s">
        <v>2302</v>
      </c>
      <c r="C27" s="41" t="s">
        <v>2303</v>
      </c>
      <c r="D27" s="41" t="s">
        <v>2304</v>
      </c>
      <c r="E27" s="41" t="s">
        <v>2305</v>
      </c>
      <c r="F27" s="41" t="s">
        <v>1955</v>
      </c>
      <c r="G27" s="41" t="s">
        <v>2306</v>
      </c>
      <c r="H27" s="41" t="s">
        <v>2136</v>
      </c>
      <c r="I27" s="41" t="s">
        <v>2307</v>
      </c>
      <c r="J27" s="42"/>
      <c r="K27" s="1"/>
      <c r="L27" s="1"/>
      <c r="M27" s="1"/>
      <c r="N27" s="1"/>
      <c r="O27" s="1"/>
      <c r="P27" s="1"/>
      <c r="Q27" s="1"/>
      <c r="R27" s="1"/>
      <c r="S27" s="1"/>
      <c r="T27" s="1"/>
      <c r="U27" s="1"/>
      <c r="V27" s="1"/>
      <c r="W27" s="1"/>
      <c r="X27" s="1"/>
      <c r="Y27" s="1"/>
      <c r="Z27" s="1"/>
    </row>
    <row r="28" spans="1:26" ht="24">
      <c r="A28" s="46" t="s">
        <v>2308</v>
      </c>
      <c r="B28" s="47" t="s">
        <v>2309</v>
      </c>
      <c r="C28" s="47" t="s">
        <v>2310</v>
      </c>
      <c r="D28" s="47" t="s">
        <v>2311</v>
      </c>
      <c r="E28" s="47" t="s">
        <v>1574</v>
      </c>
      <c r="F28" s="47" t="s">
        <v>2312</v>
      </c>
      <c r="G28" s="47" t="s">
        <v>2313</v>
      </c>
      <c r="H28" s="47" t="s">
        <v>2136</v>
      </c>
      <c r="I28" s="47" t="s">
        <v>2314</v>
      </c>
      <c r="J28" s="48" t="s">
        <v>2315</v>
      </c>
      <c r="K28" s="1"/>
      <c r="L28" s="1"/>
      <c r="M28" s="1"/>
      <c r="N28" s="1"/>
      <c r="O28" s="1"/>
      <c r="P28" s="1"/>
      <c r="Q28" s="1"/>
      <c r="R28" s="1"/>
      <c r="S28" s="1"/>
      <c r="T28" s="1"/>
      <c r="U28" s="1"/>
      <c r="V28" s="1"/>
      <c r="W28" s="1"/>
      <c r="X28" s="1"/>
      <c r="Y28" s="1"/>
      <c r="Z28" s="1"/>
    </row>
    <row r="29" spans="1:26" ht="24">
      <c r="A29" s="40" t="s">
        <v>2316</v>
      </c>
      <c r="B29" s="41" t="s">
        <v>2317</v>
      </c>
      <c r="C29" s="41" t="s">
        <v>2318</v>
      </c>
      <c r="D29" s="41" t="s">
        <v>2319</v>
      </c>
      <c r="E29" s="41" t="s">
        <v>2320</v>
      </c>
      <c r="F29" s="41" t="s">
        <v>1955</v>
      </c>
      <c r="G29" s="41" t="s">
        <v>2321</v>
      </c>
      <c r="H29" s="41" t="s">
        <v>2136</v>
      </c>
      <c r="I29" s="41" t="s">
        <v>2322</v>
      </c>
      <c r="J29" s="42"/>
      <c r="K29" s="1"/>
      <c r="L29" s="1"/>
      <c r="M29" s="1"/>
      <c r="N29" s="1"/>
      <c r="O29" s="1"/>
      <c r="P29" s="1"/>
      <c r="Q29" s="1"/>
      <c r="R29" s="1"/>
      <c r="S29" s="1"/>
      <c r="T29" s="1"/>
      <c r="U29" s="1"/>
      <c r="V29" s="1"/>
      <c r="W29" s="1"/>
      <c r="X29" s="1"/>
      <c r="Y29" s="1"/>
      <c r="Z29" s="1"/>
    </row>
    <row r="30" spans="1:26" ht="24">
      <c r="A30" s="49" t="s">
        <v>2323</v>
      </c>
      <c r="B30" s="50" t="s">
        <v>2324</v>
      </c>
      <c r="C30" s="50" t="s">
        <v>2325</v>
      </c>
      <c r="D30" s="50" t="s">
        <v>2326</v>
      </c>
      <c r="E30" s="50" t="s">
        <v>2327</v>
      </c>
      <c r="F30" s="50" t="s">
        <v>1955</v>
      </c>
      <c r="G30" s="50" t="s">
        <v>2328</v>
      </c>
      <c r="H30" s="50" t="s">
        <v>2136</v>
      </c>
      <c r="I30" s="50" t="s">
        <v>2329</v>
      </c>
      <c r="J30" s="5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I1"/>
    <mergeCell ref="A2:I2"/>
  </mergeCells>
  <dataValidations count="1">
    <dataValidation type="list" sqref="H5:H30" xr:uid="{00000000-0002-0000-0A00-000000000000}">
      <formula1>"Met,Draft Ready,In Review,Owner Input,Not Started,Blocked"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00"/>
  <sheetViews>
    <sheetView workbookViewId="0">
      <pane ySplit="4" topLeftCell="A5" activePane="bottomLeft" state="frozen"/>
      <selection pane="bottomLeft"/>
    </sheetView>
  </sheetViews>
  <sheetFormatPr defaultRowHeight="14.15"/>
  <cols>
    <col min="1" max="1" width="11" customWidth="1"/>
    <col min="2" max="2" width="52" customWidth="1"/>
    <col min="3" max="3" width="24" customWidth="1"/>
    <col min="4" max="6" width="12" customWidth="1"/>
    <col min="7" max="7" width="60" customWidth="1"/>
    <col min="8" max="8" width="28" customWidth="1"/>
    <col min="9" max="9" width="16" customWidth="1"/>
    <col min="10" max="11" width="14" customWidth="1"/>
    <col min="12" max="12" width="48" customWidth="1"/>
  </cols>
  <sheetData>
    <row r="1" spans="1:26" ht="17.149999999999999" customHeight="1">
      <c r="A1" s="532" t="s">
        <v>2330</v>
      </c>
      <c r="B1" s="532"/>
      <c r="C1" s="532"/>
      <c r="D1" s="532"/>
      <c r="E1" s="532"/>
      <c r="F1" s="532"/>
      <c r="G1" s="532"/>
      <c r="H1" s="532"/>
      <c r="I1" s="532"/>
      <c r="J1" s="532"/>
      <c r="K1" s="31"/>
      <c r="L1" s="31"/>
      <c r="M1" s="6"/>
      <c r="N1" s="6"/>
      <c r="O1" s="6"/>
      <c r="P1" s="6"/>
      <c r="Q1" s="6"/>
      <c r="R1" s="6"/>
      <c r="S1" s="6"/>
      <c r="T1" s="6"/>
      <c r="U1" s="6"/>
      <c r="V1" s="6"/>
      <c r="W1" s="6"/>
      <c r="X1" s="6"/>
      <c r="Y1" s="6"/>
      <c r="Z1" s="6"/>
    </row>
    <row r="2" spans="1:26" ht="19.399999999999999" customHeight="1">
      <c r="A2" s="534" t="s">
        <v>2331</v>
      </c>
      <c r="B2" s="534"/>
      <c r="C2" s="534"/>
      <c r="D2" s="534"/>
      <c r="E2" s="534"/>
      <c r="F2" s="534"/>
      <c r="G2" s="534"/>
      <c r="H2" s="534"/>
      <c r="I2" s="534"/>
      <c r="J2" s="534"/>
      <c r="K2" s="32"/>
      <c r="L2" s="32"/>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6" customHeight="1">
      <c r="A4" s="33" t="s">
        <v>2332</v>
      </c>
      <c r="B4" s="34" t="s">
        <v>1510</v>
      </c>
      <c r="C4" s="34" t="s">
        <v>1095</v>
      </c>
      <c r="D4" s="34" t="s">
        <v>2333</v>
      </c>
      <c r="E4" s="34" t="s">
        <v>2334</v>
      </c>
      <c r="F4" s="34" t="s">
        <v>2335</v>
      </c>
      <c r="G4" s="34" t="s">
        <v>2336</v>
      </c>
      <c r="H4" s="34" t="s">
        <v>2124</v>
      </c>
      <c r="I4" s="34" t="s">
        <v>2337</v>
      </c>
      <c r="J4" s="34" t="s">
        <v>1818</v>
      </c>
      <c r="K4" s="34" t="s">
        <v>2338</v>
      </c>
      <c r="L4" s="35" t="s">
        <v>2339</v>
      </c>
      <c r="M4" s="648" t="s">
        <v>28770</v>
      </c>
      <c r="N4" s="1"/>
      <c r="O4" s="1"/>
      <c r="P4" s="1"/>
      <c r="Q4" s="1"/>
      <c r="R4" s="1"/>
      <c r="S4" s="1"/>
      <c r="T4" s="1"/>
      <c r="U4" s="1"/>
      <c r="V4" s="1"/>
      <c r="W4" s="1"/>
      <c r="X4" s="1"/>
      <c r="Y4" s="1"/>
      <c r="Z4" s="1"/>
    </row>
    <row r="5" spans="1:26" ht="24">
      <c r="A5" s="38" t="s">
        <v>2340</v>
      </c>
      <c r="B5" s="39" t="s">
        <v>2341</v>
      </c>
      <c r="C5" s="39" t="s">
        <v>2342</v>
      </c>
      <c r="D5" s="39">
        <v>4</v>
      </c>
      <c r="E5" s="39">
        <v>5</v>
      </c>
      <c r="F5" s="39">
        <f t="shared" ref="F5:F26" si="0">D5*E5</f>
        <v>20</v>
      </c>
      <c r="G5" s="39" t="s">
        <v>2343</v>
      </c>
      <c r="H5" s="39" t="s">
        <v>2344</v>
      </c>
      <c r="I5" s="39" t="s">
        <v>110</v>
      </c>
      <c r="J5" s="39" t="s">
        <v>2345</v>
      </c>
      <c r="K5" s="39">
        <v>8</v>
      </c>
      <c r="L5" s="52" t="s">
        <v>2346</v>
      </c>
      <c r="M5" s="652">
        <v>46255</v>
      </c>
      <c r="N5" s="1"/>
      <c r="O5" s="1"/>
      <c r="P5" s="1"/>
      <c r="Q5" s="1"/>
      <c r="R5" s="1"/>
      <c r="S5" s="1"/>
      <c r="T5" s="1"/>
      <c r="U5" s="1"/>
      <c r="V5" s="1"/>
      <c r="W5" s="1"/>
      <c r="X5" s="1"/>
      <c r="Y5" s="1"/>
      <c r="Z5" s="1"/>
    </row>
    <row r="6" spans="1:26" ht="24">
      <c r="A6" s="46" t="s">
        <v>2347</v>
      </c>
      <c r="B6" s="47" t="s">
        <v>2348</v>
      </c>
      <c r="C6" s="47" t="s">
        <v>2349</v>
      </c>
      <c r="D6" s="47">
        <v>4</v>
      </c>
      <c r="E6" s="47">
        <v>5</v>
      </c>
      <c r="F6" s="47">
        <f t="shared" si="0"/>
        <v>20</v>
      </c>
      <c r="G6" s="47" t="s">
        <v>2350</v>
      </c>
      <c r="H6" s="47" t="s">
        <v>2200</v>
      </c>
      <c r="I6" s="47" t="s">
        <v>2351</v>
      </c>
      <c r="J6" s="47" t="s">
        <v>2345</v>
      </c>
      <c r="K6" s="47">
        <v>5</v>
      </c>
      <c r="L6" s="48" t="s">
        <v>2352</v>
      </c>
      <c r="M6" s="653">
        <v>46255</v>
      </c>
      <c r="N6" s="1"/>
      <c r="O6" s="1"/>
      <c r="P6" s="1"/>
      <c r="Q6" s="1"/>
      <c r="R6" s="1"/>
      <c r="S6" s="1"/>
      <c r="T6" s="1"/>
      <c r="U6" s="1"/>
      <c r="V6" s="1"/>
      <c r="W6" s="1"/>
      <c r="X6" s="1"/>
      <c r="Y6" s="1"/>
      <c r="Z6" s="1"/>
    </row>
    <row r="7" spans="1:26" ht="24">
      <c r="A7" s="40" t="s">
        <v>2353</v>
      </c>
      <c r="B7" s="41" t="s">
        <v>2354</v>
      </c>
      <c r="C7" s="41" t="s">
        <v>2355</v>
      </c>
      <c r="D7" s="41">
        <v>4</v>
      </c>
      <c r="E7" s="41">
        <v>5</v>
      </c>
      <c r="F7" s="41">
        <f t="shared" si="0"/>
        <v>20</v>
      </c>
      <c r="G7" s="41" t="s">
        <v>2356</v>
      </c>
      <c r="H7" s="41" t="s">
        <v>2357</v>
      </c>
      <c r="I7" s="41" t="s">
        <v>2358</v>
      </c>
      <c r="J7" s="41" t="s">
        <v>2345</v>
      </c>
      <c r="K7" s="41">
        <v>8</v>
      </c>
      <c r="L7" s="42" t="s">
        <v>2359</v>
      </c>
      <c r="M7" s="652">
        <v>46255</v>
      </c>
      <c r="N7" s="1"/>
      <c r="O7" s="1"/>
      <c r="P7" s="1"/>
      <c r="Q7" s="1"/>
      <c r="R7" s="1"/>
      <c r="S7" s="1"/>
      <c r="T7" s="1"/>
      <c r="U7" s="1"/>
      <c r="V7" s="1"/>
      <c r="W7" s="1"/>
      <c r="X7" s="1"/>
      <c r="Y7" s="1"/>
      <c r="Z7" s="1"/>
    </row>
    <row r="8" spans="1:26" ht="24">
      <c r="A8" s="46" t="s">
        <v>2360</v>
      </c>
      <c r="B8" s="47" t="s">
        <v>2361</v>
      </c>
      <c r="C8" s="47" t="s">
        <v>2362</v>
      </c>
      <c r="D8" s="47">
        <v>3</v>
      </c>
      <c r="E8" s="47">
        <v>5</v>
      </c>
      <c r="F8" s="47">
        <f t="shared" si="0"/>
        <v>15</v>
      </c>
      <c r="G8" s="47" t="s">
        <v>2363</v>
      </c>
      <c r="H8" s="47" t="s">
        <v>2167</v>
      </c>
      <c r="I8" s="47" t="s">
        <v>110</v>
      </c>
      <c r="J8" s="47" t="s">
        <v>2345</v>
      </c>
      <c r="K8" s="47">
        <v>5</v>
      </c>
      <c r="L8" s="48" t="s">
        <v>2364</v>
      </c>
      <c r="M8" s="653">
        <v>46255</v>
      </c>
      <c r="N8" s="1"/>
      <c r="O8" s="1"/>
      <c r="P8" s="1"/>
      <c r="Q8" s="1"/>
      <c r="R8" s="1"/>
      <c r="S8" s="1"/>
      <c r="T8" s="1"/>
      <c r="U8" s="1"/>
      <c r="V8" s="1"/>
      <c r="W8" s="1"/>
      <c r="X8" s="1"/>
      <c r="Y8" s="1"/>
      <c r="Z8" s="1"/>
    </row>
    <row r="9" spans="1:26" ht="24">
      <c r="A9" s="40" t="s">
        <v>2365</v>
      </c>
      <c r="B9" s="41" t="s">
        <v>2366</v>
      </c>
      <c r="C9" s="41" t="s">
        <v>2367</v>
      </c>
      <c r="D9" s="41">
        <v>3</v>
      </c>
      <c r="E9" s="41">
        <v>5</v>
      </c>
      <c r="F9" s="41">
        <f t="shared" si="0"/>
        <v>15</v>
      </c>
      <c r="G9" s="41" t="s">
        <v>2368</v>
      </c>
      <c r="H9" s="41" t="s">
        <v>2369</v>
      </c>
      <c r="I9" s="41" t="s">
        <v>2370</v>
      </c>
      <c r="J9" s="41" t="s">
        <v>2345</v>
      </c>
      <c r="K9" s="41">
        <v>6</v>
      </c>
      <c r="L9" s="42" t="s">
        <v>2371</v>
      </c>
      <c r="M9" s="652">
        <v>46255</v>
      </c>
      <c r="N9" s="1"/>
      <c r="O9" s="1"/>
      <c r="P9" s="1"/>
      <c r="Q9" s="1"/>
      <c r="R9" s="1"/>
      <c r="S9" s="1"/>
      <c r="T9" s="1"/>
      <c r="U9" s="1"/>
      <c r="V9" s="1"/>
      <c r="W9" s="1"/>
      <c r="X9" s="1"/>
      <c r="Y9" s="1"/>
      <c r="Z9" s="1"/>
    </row>
    <row r="10" spans="1:26" ht="24">
      <c r="A10" s="46" t="s">
        <v>2372</v>
      </c>
      <c r="B10" s="47" t="s">
        <v>2373</v>
      </c>
      <c r="C10" s="47" t="s">
        <v>2374</v>
      </c>
      <c r="D10" s="47">
        <v>4</v>
      </c>
      <c r="E10" s="47">
        <v>4</v>
      </c>
      <c r="F10" s="47">
        <f t="shared" si="0"/>
        <v>16</v>
      </c>
      <c r="G10" s="47" t="s">
        <v>2375</v>
      </c>
      <c r="H10" s="47" t="s">
        <v>2376</v>
      </c>
      <c r="I10" s="47" t="s">
        <v>2377</v>
      </c>
      <c r="J10" s="47" t="s">
        <v>2345</v>
      </c>
      <c r="K10" s="47">
        <v>6</v>
      </c>
      <c r="L10" s="48" t="s">
        <v>2378</v>
      </c>
      <c r="M10" s="653">
        <v>46255</v>
      </c>
      <c r="N10" s="1"/>
      <c r="O10" s="1"/>
      <c r="P10" s="1"/>
      <c r="Q10" s="1"/>
      <c r="R10" s="1"/>
      <c r="S10" s="1"/>
      <c r="T10" s="1"/>
      <c r="U10" s="1"/>
      <c r="V10" s="1"/>
      <c r="W10" s="1"/>
      <c r="X10" s="1"/>
      <c r="Y10" s="1"/>
      <c r="Z10" s="1"/>
    </row>
    <row r="11" spans="1:26" ht="24">
      <c r="A11" s="40" t="s">
        <v>2379</v>
      </c>
      <c r="B11" s="41" t="s">
        <v>2380</v>
      </c>
      <c r="C11" s="41" t="s">
        <v>2381</v>
      </c>
      <c r="D11" s="41">
        <v>3</v>
      </c>
      <c r="E11" s="41">
        <v>5</v>
      </c>
      <c r="F11" s="41">
        <f t="shared" si="0"/>
        <v>15</v>
      </c>
      <c r="G11" s="41" t="s">
        <v>2382</v>
      </c>
      <c r="H11" s="41" t="s">
        <v>2383</v>
      </c>
      <c r="I11" s="41" t="s">
        <v>2377</v>
      </c>
      <c r="J11" s="41" t="s">
        <v>2345</v>
      </c>
      <c r="K11" s="41">
        <v>5</v>
      </c>
      <c r="L11" s="42" t="s">
        <v>2384</v>
      </c>
      <c r="M11" s="652">
        <v>46255</v>
      </c>
      <c r="N11" s="1"/>
      <c r="O11" s="1"/>
      <c r="P11" s="1"/>
      <c r="Q11" s="1"/>
      <c r="R11" s="1"/>
      <c r="S11" s="1"/>
      <c r="T11" s="1"/>
      <c r="U11" s="1"/>
      <c r="V11" s="1"/>
      <c r="W11" s="1"/>
      <c r="X11" s="1"/>
      <c r="Y11" s="1"/>
      <c r="Z11" s="1"/>
    </row>
    <row r="12" spans="1:26" ht="24">
      <c r="A12" s="46" t="s">
        <v>2385</v>
      </c>
      <c r="B12" s="47" t="s">
        <v>2386</v>
      </c>
      <c r="C12" s="47" t="s">
        <v>2387</v>
      </c>
      <c r="D12" s="47">
        <v>4</v>
      </c>
      <c r="E12" s="47">
        <v>4</v>
      </c>
      <c r="F12" s="47">
        <f t="shared" si="0"/>
        <v>16</v>
      </c>
      <c r="G12" s="47" t="s">
        <v>2388</v>
      </c>
      <c r="H12" s="47" t="s">
        <v>2389</v>
      </c>
      <c r="I12" s="47" t="s">
        <v>2390</v>
      </c>
      <c r="J12" s="47" t="s">
        <v>2345</v>
      </c>
      <c r="K12" s="47">
        <v>8</v>
      </c>
      <c r="L12" s="48" t="s">
        <v>2391</v>
      </c>
      <c r="M12" s="653">
        <v>46255</v>
      </c>
      <c r="N12" s="1"/>
      <c r="O12" s="1"/>
      <c r="P12" s="1"/>
      <c r="Q12" s="1"/>
      <c r="R12" s="1"/>
      <c r="S12" s="1"/>
      <c r="T12" s="1"/>
      <c r="U12" s="1"/>
      <c r="V12" s="1"/>
      <c r="W12" s="1"/>
      <c r="X12" s="1"/>
      <c r="Y12" s="1"/>
      <c r="Z12" s="1"/>
    </row>
    <row r="13" spans="1:26" ht="24">
      <c r="A13" s="40" t="s">
        <v>2392</v>
      </c>
      <c r="B13" s="41" t="s">
        <v>2393</v>
      </c>
      <c r="C13" s="41" t="s">
        <v>2394</v>
      </c>
      <c r="D13" s="41">
        <v>3</v>
      </c>
      <c r="E13" s="41">
        <v>5</v>
      </c>
      <c r="F13" s="41">
        <f t="shared" si="0"/>
        <v>15</v>
      </c>
      <c r="G13" s="41" t="s">
        <v>2395</v>
      </c>
      <c r="H13" s="41" t="s">
        <v>2396</v>
      </c>
      <c r="I13" s="41" t="s">
        <v>2397</v>
      </c>
      <c r="J13" s="41" t="s">
        <v>2345</v>
      </c>
      <c r="K13" s="41">
        <v>6</v>
      </c>
      <c r="L13" s="42" t="s">
        <v>2398</v>
      </c>
      <c r="M13" s="652">
        <v>46255</v>
      </c>
      <c r="N13" s="1"/>
      <c r="O13" s="1"/>
      <c r="P13" s="1"/>
      <c r="Q13" s="1"/>
      <c r="R13" s="1"/>
      <c r="S13" s="1"/>
      <c r="T13" s="1"/>
      <c r="U13" s="1"/>
      <c r="V13" s="1"/>
      <c r="W13" s="1"/>
      <c r="X13" s="1"/>
      <c r="Y13" s="1"/>
      <c r="Z13" s="1"/>
    </row>
    <row r="14" spans="1:26" ht="24">
      <c r="A14" s="46" t="s">
        <v>2399</v>
      </c>
      <c r="B14" s="47" t="s">
        <v>2400</v>
      </c>
      <c r="C14" s="47" t="s">
        <v>2401</v>
      </c>
      <c r="D14" s="47">
        <v>4</v>
      </c>
      <c r="E14" s="47">
        <v>5</v>
      </c>
      <c r="F14" s="47">
        <f t="shared" si="0"/>
        <v>20</v>
      </c>
      <c r="G14" s="47" t="s">
        <v>2402</v>
      </c>
      <c r="H14" s="47" t="s">
        <v>2403</v>
      </c>
      <c r="I14" s="47" t="s">
        <v>2404</v>
      </c>
      <c r="J14" s="47" t="s">
        <v>2345</v>
      </c>
      <c r="K14" s="47">
        <v>6</v>
      </c>
      <c r="L14" s="48" t="s">
        <v>2405</v>
      </c>
      <c r="M14" s="653">
        <v>46255</v>
      </c>
      <c r="N14" s="1"/>
      <c r="O14" s="1"/>
      <c r="P14" s="1"/>
      <c r="Q14" s="1"/>
      <c r="R14" s="1"/>
      <c r="S14" s="1"/>
      <c r="T14" s="1"/>
      <c r="U14" s="1"/>
      <c r="V14" s="1"/>
      <c r="W14" s="1"/>
      <c r="X14" s="1"/>
      <c r="Y14" s="1"/>
      <c r="Z14" s="1"/>
    </row>
    <row r="15" spans="1:26" ht="24">
      <c r="A15" s="40" t="s">
        <v>2406</v>
      </c>
      <c r="B15" s="41" t="s">
        <v>2407</v>
      </c>
      <c r="C15" s="41" t="s">
        <v>2408</v>
      </c>
      <c r="D15" s="41">
        <v>3</v>
      </c>
      <c r="E15" s="41">
        <v>5</v>
      </c>
      <c r="F15" s="41">
        <f t="shared" si="0"/>
        <v>15</v>
      </c>
      <c r="G15" s="41" t="s">
        <v>2409</v>
      </c>
      <c r="H15" s="41" t="s">
        <v>2410</v>
      </c>
      <c r="I15" s="41" t="s">
        <v>2358</v>
      </c>
      <c r="J15" s="41" t="s">
        <v>2345</v>
      </c>
      <c r="K15" s="41">
        <v>5</v>
      </c>
      <c r="L15" s="42" t="s">
        <v>2411</v>
      </c>
      <c r="M15" s="652">
        <v>46255</v>
      </c>
      <c r="N15" s="1"/>
      <c r="O15" s="1"/>
      <c r="P15" s="1"/>
      <c r="Q15" s="1"/>
      <c r="R15" s="1"/>
      <c r="S15" s="1"/>
      <c r="T15" s="1"/>
      <c r="U15" s="1"/>
      <c r="V15" s="1"/>
      <c r="W15" s="1"/>
      <c r="X15" s="1"/>
      <c r="Y15" s="1"/>
      <c r="Z15" s="1"/>
    </row>
    <row r="16" spans="1:26" ht="24">
      <c r="A16" s="46" t="s">
        <v>2412</v>
      </c>
      <c r="B16" s="47" t="s">
        <v>2413</v>
      </c>
      <c r="C16" s="47" t="s">
        <v>1574</v>
      </c>
      <c r="D16" s="47">
        <v>3</v>
      </c>
      <c r="E16" s="47">
        <v>5</v>
      </c>
      <c r="F16" s="47">
        <f t="shared" si="0"/>
        <v>15</v>
      </c>
      <c r="G16" s="47" t="s">
        <v>2414</v>
      </c>
      <c r="H16" s="47" t="s">
        <v>1574</v>
      </c>
      <c r="I16" s="47" t="s">
        <v>2415</v>
      </c>
      <c r="J16" s="47" t="s">
        <v>2345</v>
      </c>
      <c r="K16" s="47">
        <v>6</v>
      </c>
      <c r="L16" s="48" t="s">
        <v>2416</v>
      </c>
      <c r="M16" s="653">
        <v>46255</v>
      </c>
      <c r="N16" s="1"/>
      <c r="O16" s="1"/>
      <c r="P16" s="1"/>
      <c r="Q16" s="1"/>
      <c r="R16" s="1"/>
      <c r="S16" s="1"/>
      <c r="T16" s="1"/>
      <c r="U16" s="1"/>
      <c r="V16" s="1"/>
      <c r="W16" s="1"/>
      <c r="X16" s="1"/>
      <c r="Y16" s="1"/>
      <c r="Z16" s="1"/>
    </row>
    <row r="17" spans="1:26" ht="24">
      <c r="A17" s="40" t="s">
        <v>2417</v>
      </c>
      <c r="B17" s="41" t="s">
        <v>2418</v>
      </c>
      <c r="C17" s="41" t="s">
        <v>2419</v>
      </c>
      <c r="D17" s="41">
        <v>4</v>
      </c>
      <c r="E17" s="41">
        <v>4</v>
      </c>
      <c r="F17" s="41">
        <f t="shared" si="0"/>
        <v>16</v>
      </c>
      <c r="G17" s="41" t="s">
        <v>2420</v>
      </c>
      <c r="H17" s="41" t="s">
        <v>2421</v>
      </c>
      <c r="I17" s="41" t="s">
        <v>110</v>
      </c>
      <c r="J17" s="41" t="s">
        <v>2345</v>
      </c>
      <c r="K17" s="41">
        <v>6</v>
      </c>
      <c r="L17" s="42" t="s">
        <v>2422</v>
      </c>
      <c r="M17" s="652">
        <v>46255</v>
      </c>
      <c r="N17" s="1"/>
      <c r="O17" s="1"/>
      <c r="P17" s="1"/>
      <c r="Q17" s="1"/>
      <c r="R17" s="1"/>
      <c r="S17" s="1"/>
      <c r="T17" s="1"/>
      <c r="U17" s="1"/>
      <c r="V17" s="1"/>
      <c r="W17" s="1"/>
      <c r="X17" s="1"/>
      <c r="Y17" s="1"/>
      <c r="Z17" s="1"/>
    </row>
    <row r="18" spans="1:26" ht="24">
      <c r="A18" s="46" t="s">
        <v>2423</v>
      </c>
      <c r="B18" s="47" t="s">
        <v>2424</v>
      </c>
      <c r="C18" s="47" t="s">
        <v>2425</v>
      </c>
      <c r="D18" s="47">
        <v>4</v>
      </c>
      <c r="E18" s="47">
        <v>3</v>
      </c>
      <c r="F18" s="47">
        <f t="shared" si="0"/>
        <v>12</v>
      </c>
      <c r="G18" s="47" t="s">
        <v>2426</v>
      </c>
      <c r="H18" s="47" t="s">
        <v>2427</v>
      </c>
      <c r="I18" s="47" t="s">
        <v>2428</v>
      </c>
      <c r="J18" s="47" t="s">
        <v>2345</v>
      </c>
      <c r="K18" s="47">
        <v>4</v>
      </c>
      <c r="L18" s="48" t="s">
        <v>2429</v>
      </c>
      <c r="M18" s="653">
        <v>46255</v>
      </c>
      <c r="N18" s="1"/>
      <c r="O18" s="1"/>
      <c r="P18" s="1"/>
      <c r="Q18" s="1"/>
      <c r="R18" s="1"/>
      <c r="S18" s="1"/>
      <c r="T18" s="1"/>
      <c r="U18" s="1"/>
      <c r="V18" s="1"/>
      <c r="W18" s="1"/>
      <c r="X18" s="1"/>
      <c r="Y18" s="1"/>
      <c r="Z18" s="1"/>
    </row>
    <row r="19" spans="1:26" ht="24">
      <c r="A19" s="40" t="s">
        <v>2430</v>
      </c>
      <c r="B19" s="41" t="s">
        <v>2431</v>
      </c>
      <c r="C19" s="41" t="s">
        <v>2432</v>
      </c>
      <c r="D19" s="41">
        <v>3</v>
      </c>
      <c r="E19" s="41">
        <v>4</v>
      </c>
      <c r="F19" s="41">
        <f t="shared" si="0"/>
        <v>12</v>
      </c>
      <c r="G19" s="41" t="s">
        <v>2433</v>
      </c>
      <c r="H19" s="41" t="s">
        <v>2434</v>
      </c>
      <c r="I19" s="41" t="s">
        <v>116</v>
      </c>
      <c r="J19" s="41" t="s">
        <v>2345</v>
      </c>
      <c r="K19" s="41">
        <v>6</v>
      </c>
      <c r="L19" s="42" t="s">
        <v>2435</v>
      </c>
      <c r="M19" s="652">
        <v>46255</v>
      </c>
      <c r="N19" s="1"/>
      <c r="O19" s="1"/>
      <c r="P19" s="1"/>
      <c r="Q19" s="1"/>
      <c r="R19" s="1"/>
      <c r="S19" s="1"/>
      <c r="T19" s="1"/>
      <c r="U19" s="1"/>
      <c r="V19" s="1"/>
      <c r="W19" s="1"/>
      <c r="X19" s="1"/>
      <c r="Y19" s="1"/>
      <c r="Z19" s="1"/>
    </row>
    <row r="20" spans="1:26" ht="24">
      <c r="A20" s="46" t="s">
        <v>2436</v>
      </c>
      <c r="B20" s="47" t="s">
        <v>2437</v>
      </c>
      <c r="C20" s="47" t="s">
        <v>2438</v>
      </c>
      <c r="D20" s="47">
        <v>3</v>
      </c>
      <c r="E20" s="47">
        <v>4</v>
      </c>
      <c r="F20" s="47">
        <f t="shared" si="0"/>
        <v>12</v>
      </c>
      <c r="G20" s="47" t="s">
        <v>2439</v>
      </c>
      <c r="H20" s="47" t="s">
        <v>2440</v>
      </c>
      <c r="I20" s="47" t="s">
        <v>2428</v>
      </c>
      <c r="J20" s="47" t="s">
        <v>2345</v>
      </c>
      <c r="K20" s="47">
        <v>4</v>
      </c>
      <c r="L20" s="48" t="s">
        <v>2441</v>
      </c>
      <c r="M20" s="653">
        <v>46255</v>
      </c>
      <c r="N20" s="1"/>
      <c r="O20" s="1"/>
      <c r="P20" s="1"/>
      <c r="Q20" s="1"/>
      <c r="R20" s="1"/>
      <c r="S20" s="1"/>
      <c r="T20" s="1"/>
      <c r="U20" s="1"/>
      <c r="V20" s="1"/>
      <c r="W20" s="1"/>
      <c r="X20" s="1"/>
      <c r="Y20" s="1"/>
      <c r="Z20" s="1"/>
    </row>
    <row r="21" spans="1:26" ht="24">
      <c r="A21" s="40" t="s">
        <v>2442</v>
      </c>
      <c r="B21" s="41" t="s">
        <v>2443</v>
      </c>
      <c r="C21" s="41" t="s">
        <v>2444</v>
      </c>
      <c r="D21" s="41">
        <v>4</v>
      </c>
      <c r="E21" s="41">
        <v>4</v>
      </c>
      <c r="F21" s="41">
        <f t="shared" si="0"/>
        <v>16</v>
      </c>
      <c r="G21" s="41" t="s">
        <v>2445</v>
      </c>
      <c r="H21" s="41" t="s">
        <v>2446</v>
      </c>
      <c r="I21" s="41" t="s">
        <v>2447</v>
      </c>
      <c r="J21" s="41" t="s">
        <v>2345</v>
      </c>
      <c r="K21" s="41">
        <v>6</v>
      </c>
      <c r="L21" s="42" t="s">
        <v>2448</v>
      </c>
      <c r="M21" s="652">
        <v>46255</v>
      </c>
      <c r="N21" s="1"/>
      <c r="O21" s="1"/>
      <c r="P21" s="1"/>
      <c r="Q21" s="1"/>
      <c r="R21" s="1"/>
      <c r="S21" s="1"/>
      <c r="T21" s="1"/>
      <c r="U21" s="1"/>
      <c r="V21" s="1"/>
      <c r="W21" s="1"/>
      <c r="X21" s="1"/>
      <c r="Y21" s="1"/>
      <c r="Z21" s="1"/>
    </row>
    <row r="22" spans="1:26" ht="24">
      <c r="A22" s="46" t="s">
        <v>2449</v>
      </c>
      <c r="B22" s="47" t="s">
        <v>2450</v>
      </c>
      <c r="C22" s="47" t="s">
        <v>2451</v>
      </c>
      <c r="D22" s="47">
        <v>3</v>
      </c>
      <c r="E22" s="47">
        <v>5</v>
      </c>
      <c r="F22" s="47">
        <f t="shared" si="0"/>
        <v>15</v>
      </c>
      <c r="G22" s="47" t="s">
        <v>2452</v>
      </c>
      <c r="H22" s="47" t="s">
        <v>2453</v>
      </c>
      <c r="I22" s="47" t="s">
        <v>2454</v>
      </c>
      <c r="J22" s="47" t="s">
        <v>2345</v>
      </c>
      <c r="K22" s="47">
        <v>5</v>
      </c>
      <c r="L22" s="48" t="s">
        <v>2455</v>
      </c>
      <c r="M22" s="653">
        <v>46255</v>
      </c>
      <c r="N22" s="1"/>
      <c r="O22" s="1"/>
      <c r="P22" s="1"/>
      <c r="Q22" s="1"/>
      <c r="R22" s="1"/>
      <c r="S22" s="1"/>
      <c r="T22" s="1"/>
      <c r="U22" s="1"/>
      <c r="V22" s="1"/>
      <c r="W22" s="1"/>
      <c r="X22" s="1"/>
      <c r="Y22" s="1"/>
      <c r="Z22" s="1"/>
    </row>
    <row r="23" spans="1:26" ht="24">
      <c r="A23" s="40" t="s">
        <v>2456</v>
      </c>
      <c r="B23" s="41" t="s">
        <v>2457</v>
      </c>
      <c r="C23" s="41" t="s">
        <v>2458</v>
      </c>
      <c r="D23" s="41">
        <v>3</v>
      </c>
      <c r="E23" s="41">
        <v>5</v>
      </c>
      <c r="F23" s="41">
        <f t="shared" si="0"/>
        <v>15</v>
      </c>
      <c r="G23" s="41" t="s">
        <v>2459</v>
      </c>
      <c r="H23" s="41" t="s">
        <v>2460</v>
      </c>
      <c r="I23" s="41" t="s">
        <v>2461</v>
      </c>
      <c r="J23" s="41" t="s">
        <v>2345</v>
      </c>
      <c r="K23" s="41">
        <v>5</v>
      </c>
      <c r="L23" s="42" t="s">
        <v>2462</v>
      </c>
      <c r="M23" s="652">
        <v>46255</v>
      </c>
      <c r="N23" s="1"/>
      <c r="O23" s="1"/>
      <c r="P23" s="1"/>
      <c r="Q23" s="1"/>
      <c r="R23" s="1"/>
      <c r="S23" s="1"/>
      <c r="T23" s="1"/>
      <c r="U23" s="1"/>
      <c r="V23" s="1"/>
      <c r="W23" s="1"/>
      <c r="X23" s="1"/>
      <c r="Y23" s="1"/>
      <c r="Z23" s="1"/>
    </row>
    <row r="24" spans="1:26" ht="24">
      <c r="A24" s="46" t="s">
        <v>2463</v>
      </c>
      <c r="B24" s="47" t="s">
        <v>2464</v>
      </c>
      <c r="C24" s="47" t="s">
        <v>2297</v>
      </c>
      <c r="D24" s="47">
        <v>4</v>
      </c>
      <c r="E24" s="47">
        <v>4</v>
      </c>
      <c r="F24" s="47">
        <f t="shared" si="0"/>
        <v>16</v>
      </c>
      <c r="G24" s="47" t="s">
        <v>2465</v>
      </c>
      <c r="H24" s="47" t="s">
        <v>2466</v>
      </c>
      <c r="I24" s="47" t="s">
        <v>2467</v>
      </c>
      <c r="J24" s="47" t="s">
        <v>2345</v>
      </c>
      <c r="K24" s="47">
        <v>6</v>
      </c>
      <c r="L24" s="48" t="s">
        <v>2468</v>
      </c>
      <c r="M24" s="653">
        <v>46255</v>
      </c>
      <c r="N24" s="1"/>
      <c r="O24" s="1"/>
      <c r="P24" s="1"/>
      <c r="Q24" s="1"/>
      <c r="R24" s="1"/>
      <c r="S24" s="1"/>
      <c r="T24" s="1"/>
      <c r="U24" s="1"/>
      <c r="V24" s="1"/>
      <c r="W24" s="1"/>
      <c r="X24" s="1"/>
      <c r="Y24" s="1"/>
      <c r="Z24" s="1"/>
    </row>
    <row r="25" spans="1:26" ht="24">
      <c r="A25" s="40" t="s">
        <v>2469</v>
      </c>
      <c r="B25" s="41" t="s">
        <v>2470</v>
      </c>
      <c r="C25" s="41" t="s">
        <v>2471</v>
      </c>
      <c r="D25" s="41">
        <v>4</v>
      </c>
      <c r="E25" s="41">
        <v>4</v>
      </c>
      <c r="F25" s="41">
        <f t="shared" si="0"/>
        <v>16</v>
      </c>
      <c r="G25" s="41" t="s">
        <v>2472</v>
      </c>
      <c r="H25" s="41" t="s">
        <v>2473</v>
      </c>
      <c r="I25" s="41" t="s">
        <v>2467</v>
      </c>
      <c r="J25" s="41" t="s">
        <v>2345</v>
      </c>
      <c r="K25" s="41">
        <v>8</v>
      </c>
      <c r="L25" s="42" t="s">
        <v>2474</v>
      </c>
      <c r="M25" s="652">
        <v>46255</v>
      </c>
      <c r="N25" s="1"/>
      <c r="O25" s="1"/>
      <c r="P25" s="1"/>
      <c r="Q25" s="1"/>
      <c r="R25" s="1"/>
      <c r="S25" s="1"/>
      <c r="T25" s="1"/>
      <c r="U25" s="1"/>
      <c r="V25" s="1"/>
      <c r="W25" s="1"/>
      <c r="X25" s="1"/>
      <c r="Y25" s="1"/>
      <c r="Z25" s="1"/>
    </row>
    <row r="26" spans="1:26" ht="24">
      <c r="A26" s="49" t="s">
        <v>2475</v>
      </c>
      <c r="B26" s="50" t="s">
        <v>2476</v>
      </c>
      <c r="C26" s="50" t="s">
        <v>2477</v>
      </c>
      <c r="D26" s="50">
        <v>3</v>
      </c>
      <c r="E26" s="50">
        <v>5</v>
      </c>
      <c r="F26" s="50">
        <f t="shared" si="0"/>
        <v>15</v>
      </c>
      <c r="G26" s="50" t="s">
        <v>2478</v>
      </c>
      <c r="H26" s="50" t="s">
        <v>2479</v>
      </c>
      <c r="I26" s="50" t="s">
        <v>2480</v>
      </c>
      <c r="J26" s="50" t="s">
        <v>2345</v>
      </c>
      <c r="K26" s="50">
        <v>8</v>
      </c>
      <c r="L26" s="51" t="s">
        <v>2481</v>
      </c>
      <c r="M26" s="653">
        <v>46255</v>
      </c>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J1"/>
    <mergeCell ref="A2:J2"/>
  </mergeCells>
  <conditionalFormatting sqref="F5:F26">
    <cfRule type="colorScale" priority="1">
      <colorScale>
        <cfvo type="min"/>
        <cfvo type="percentile" val="50"/>
        <cfvo type="max"/>
        <color rgb="FFDCFCE7"/>
        <color rgb="FFFEF3C7"/>
        <color rgb="FFFEE2E2"/>
      </colorScale>
    </cfRule>
  </conditionalFormatting>
  <conditionalFormatting sqref="F5:F26">
    <cfRule type="colorScale" priority="2">
      <colorScale>
        <cfvo type="min"/>
        <cfvo type="percentile" val="50"/>
        <cfvo type="max"/>
        <color rgb="FFE2F0D9"/>
        <color rgb="FFFFF2CC"/>
        <color rgb="FFFCE4D6"/>
      </colorScale>
    </cfRule>
  </conditionalFormatting>
  <dataValidations count="2">
    <dataValidation sqref="D5:E26" xr:uid="{00000000-0002-0000-0B00-000000000000}">
      <formula1>1</formula1>
      <formula2>5</formula2>
    </dataValidation>
    <dataValidation type="list" sqref="J5:J26" xr:uid="{00000000-0002-0000-0B00-000002000000}">
      <formula1>"Open,Mitigating,Accepted,Closed,Blocked"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00"/>
  <sheetViews>
    <sheetView workbookViewId="0">
      <pane ySplit="4" topLeftCell="A5" activePane="bottomLeft" state="frozen"/>
      <selection pane="bottomLeft"/>
    </sheetView>
  </sheetViews>
  <sheetFormatPr defaultRowHeight="14.15"/>
  <cols>
    <col min="1" max="1" width="34" customWidth="1"/>
    <col min="2" max="2" width="18" customWidth="1"/>
    <col min="3" max="3" width="4" customWidth="1"/>
    <col min="4" max="4" width="10" customWidth="1"/>
    <col min="5" max="5" width="45" customWidth="1"/>
    <col min="6" max="6" width="14" customWidth="1"/>
    <col min="7" max="7" width="4" customWidth="1"/>
    <col min="8" max="10" width="18" customWidth="1"/>
  </cols>
  <sheetData>
    <row r="1" spans="1:26" ht="17.149999999999999" customHeight="1">
      <c r="A1" s="532" t="s">
        <v>2482</v>
      </c>
      <c r="B1" s="532"/>
      <c r="C1" s="532"/>
      <c r="D1" s="532"/>
      <c r="E1" s="532"/>
      <c r="F1" s="532"/>
      <c r="G1" s="532"/>
      <c r="H1" s="532"/>
      <c r="I1" s="532"/>
      <c r="J1" s="532"/>
      <c r="K1" s="6"/>
      <c r="L1" s="6"/>
      <c r="M1" s="6"/>
      <c r="N1" s="6"/>
      <c r="O1" s="6"/>
      <c r="P1" s="6"/>
      <c r="Q1" s="6"/>
      <c r="R1" s="6"/>
      <c r="S1" s="6"/>
      <c r="T1" s="6"/>
      <c r="U1" s="6"/>
      <c r="V1" s="6"/>
      <c r="W1" s="6"/>
      <c r="X1" s="6"/>
      <c r="Y1" s="6"/>
      <c r="Z1" s="6"/>
    </row>
    <row r="2" spans="1:26" ht="19.399999999999999" customHeight="1">
      <c r="A2" s="534" t="s">
        <v>28772</v>
      </c>
      <c r="B2" s="534"/>
      <c r="C2" s="534"/>
      <c r="D2" s="534"/>
      <c r="E2" s="534"/>
      <c r="F2" s="534"/>
      <c r="G2" s="534"/>
      <c r="H2" s="534"/>
      <c r="I2" s="534"/>
      <c r="J2" s="534"/>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6" customHeight="1">
      <c r="A4" s="33" t="s">
        <v>2483</v>
      </c>
      <c r="B4" s="35" t="s">
        <v>2484</v>
      </c>
      <c r="C4" s="3" t="s">
        <v>28769</v>
      </c>
      <c r="D4" s="33" t="s">
        <v>5</v>
      </c>
      <c r="E4" s="536" t="s">
        <v>2485</v>
      </c>
      <c r="F4" s="537" t="s">
        <v>1513</v>
      </c>
      <c r="G4" s="538"/>
      <c r="H4" s="538"/>
      <c r="I4" s="538"/>
      <c r="J4" s="538"/>
      <c r="K4" s="1"/>
      <c r="L4" s="1"/>
      <c r="M4" s="1"/>
      <c r="N4" s="1"/>
      <c r="O4" s="1"/>
      <c r="P4" s="1"/>
      <c r="Q4" s="1"/>
      <c r="R4" s="1"/>
      <c r="S4" s="1"/>
      <c r="T4" s="1"/>
      <c r="U4" s="1"/>
      <c r="V4" s="1"/>
      <c r="W4" s="1"/>
      <c r="X4" s="1"/>
      <c r="Y4" s="1"/>
      <c r="Z4" s="1"/>
    </row>
    <row r="5" spans="1:26">
      <c r="A5" s="38" t="s">
        <v>2486</v>
      </c>
      <c r="B5" s="651">
        <f>COUNTA('Delivery Stages'!A5:A18)</f>
        <v>14</v>
      </c>
      <c r="C5" s="4"/>
      <c r="D5" s="38">
        <f>'Delivery Stages'!A5</f>
        <v>0</v>
      </c>
      <c r="E5" s="37" t="str">
        <f>'Delivery Stages'!B5</f>
        <v>Foundation — charter, governance and legal boundary</v>
      </c>
      <c r="F5" s="539">
        <f>'Delivery Stages'!N5</f>
        <v>16</v>
      </c>
      <c r="G5" s="525"/>
      <c r="H5" s="525"/>
      <c r="I5" s="525"/>
      <c r="J5" s="525"/>
      <c r="K5" s="1"/>
      <c r="L5" s="1"/>
      <c r="M5" s="1"/>
      <c r="N5" s="1"/>
      <c r="O5" s="1"/>
      <c r="P5" s="1"/>
      <c r="Q5" s="1"/>
      <c r="R5" s="1"/>
      <c r="S5" s="1"/>
      <c r="T5" s="1"/>
      <c r="U5" s="1"/>
      <c r="V5" s="1"/>
      <c r="W5" s="1"/>
      <c r="X5" s="1"/>
      <c r="Y5" s="1"/>
      <c r="Z5" s="1"/>
    </row>
    <row r="6" spans="1:26">
      <c r="A6" s="40" t="s">
        <v>2487</v>
      </c>
      <c r="B6" s="650">
        <f>SUM('Delivery Stages'!D5:D18)</f>
        <v>67</v>
      </c>
      <c r="C6" s="4"/>
      <c r="D6" s="40">
        <f>'Delivery Stages'!A6</f>
        <v>1</v>
      </c>
      <c r="E6" s="36" t="str">
        <f>'Delivery Stages'!B6</f>
        <v>Foundation — market validation and reference architecture</v>
      </c>
      <c r="F6" s="540">
        <f>'Delivery Stages'!N6</f>
        <v>20</v>
      </c>
      <c r="G6" s="525"/>
      <c r="H6" s="525"/>
      <c r="I6" s="525"/>
      <c r="J6" s="525"/>
      <c r="K6" s="1"/>
      <c r="L6" s="1"/>
      <c r="M6" s="1"/>
      <c r="N6" s="1"/>
      <c r="O6" s="1"/>
      <c r="P6" s="1"/>
      <c r="Q6" s="1"/>
      <c r="R6" s="1"/>
      <c r="S6" s="1"/>
      <c r="T6" s="1"/>
      <c r="U6" s="1"/>
      <c r="V6" s="1"/>
      <c r="W6" s="1"/>
      <c r="X6" s="1"/>
      <c r="Y6" s="1"/>
      <c r="Z6" s="1"/>
    </row>
    <row r="7" spans="1:26">
      <c r="A7" s="40" t="s">
        <v>2488</v>
      </c>
      <c r="B7" s="650">
        <f>SUM('Delivery Stages'!N5:N18)</f>
        <v>602</v>
      </c>
      <c r="C7" s="4"/>
      <c r="D7" s="40">
        <f>'Delivery Stages'!A7</f>
        <v>2</v>
      </c>
      <c r="E7" s="36" t="str">
        <f>'Delivery Stages'!B7</f>
        <v>Role capability and task contract ontology</v>
      </c>
      <c r="F7" s="540">
        <f>'Delivery Stages'!N7</f>
        <v>21</v>
      </c>
      <c r="G7" s="525"/>
      <c r="H7" s="525"/>
      <c r="I7" s="525"/>
      <c r="J7" s="525"/>
      <c r="K7" s="1"/>
      <c r="L7" s="1"/>
      <c r="M7" s="1"/>
      <c r="N7" s="1"/>
      <c r="O7" s="1"/>
      <c r="P7" s="1"/>
      <c r="Q7" s="1"/>
      <c r="R7" s="1"/>
      <c r="S7" s="1"/>
      <c r="T7" s="1"/>
      <c r="U7" s="1"/>
      <c r="V7" s="1"/>
      <c r="W7" s="1"/>
      <c r="X7" s="1"/>
      <c r="Y7" s="1"/>
      <c r="Z7" s="1"/>
    </row>
    <row r="8" spans="1:26">
      <c r="A8" s="40" t="s">
        <v>2489</v>
      </c>
      <c r="B8" s="650">
        <f>COUNTIF('Delivery Stages'!J5:J18,"Critical")</f>
        <v>9</v>
      </c>
      <c r="C8" s="4"/>
      <c r="D8" s="40">
        <f>'Delivery Stages'!A8</f>
        <v>3</v>
      </c>
      <c r="E8" s="36" t="str">
        <f>'Delivery Stages'!B8</f>
        <v>Device agent foundation</v>
      </c>
      <c r="F8" s="540">
        <f>'Delivery Stages'!N8</f>
        <v>40</v>
      </c>
      <c r="G8" s="525"/>
      <c r="H8" s="525"/>
      <c r="I8" s="525"/>
      <c r="J8" s="525"/>
      <c r="K8" s="1"/>
      <c r="L8" s="1"/>
      <c r="M8" s="1"/>
      <c r="N8" s="1"/>
      <c r="O8" s="1"/>
      <c r="P8" s="1"/>
      <c r="Q8" s="1"/>
      <c r="R8" s="1"/>
      <c r="S8" s="1"/>
      <c r="T8" s="1"/>
      <c r="U8" s="1"/>
      <c r="V8" s="1"/>
      <c r="W8" s="1"/>
      <c r="X8" s="1"/>
      <c r="Y8" s="1"/>
      <c r="Z8" s="1"/>
    </row>
    <row r="9" spans="1:26">
      <c r="A9" s="40" t="s">
        <v>2490</v>
      </c>
      <c r="B9" s="650">
        <f>COUNTIF('Delivery Stages'!K5:K18,"High")</f>
        <v>13</v>
      </c>
      <c r="C9" s="4"/>
      <c r="D9" s="40">
        <f>'Delivery Stages'!A9</f>
        <v>4</v>
      </c>
      <c r="E9" s="36" t="str">
        <f>'Delivery Stages'!B9</f>
        <v>Telemetry ingestion and evidence storage</v>
      </c>
      <c r="F9" s="540">
        <f>'Delivery Stages'!N9</f>
        <v>28</v>
      </c>
      <c r="G9" s="525"/>
      <c r="H9" s="525"/>
      <c r="I9" s="525"/>
      <c r="J9" s="525"/>
      <c r="K9" s="1"/>
      <c r="L9" s="1"/>
      <c r="M9" s="1"/>
      <c r="N9" s="1"/>
      <c r="O9" s="1"/>
      <c r="P9" s="1"/>
      <c r="Q9" s="1"/>
      <c r="R9" s="1"/>
      <c r="S9" s="1"/>
      <c r="T9" s="1"/>
      <c r="U9" s="1"/>
      <c r="V9" s="1"/>
      <c r="W9" s="1"/>
      <c r="X9" s="1"/>
      <c r="Y9" s="1"/>
      <c r="Z9" s="1"/>
    </row>
    <row r="10" spans="1:26">
      <c r="A10" s="40" t="s">
        <v>2491</v>
      </c>
      <c r="B10" s="61">
        <f>'Foundation Dashboard'!B6</f>
        <v>0.65294117647058858</v>
      </c>
      <c r="C10" s="4"/>
      <c r="D10" s="40">
        <f>'Delivery Stages'!A10</f>
        <v>5</v>
      </c>
      <c r="E10" s="41" t="str">
        <f>'Delivery Stages'!B10</f>
        <v>Universal capture MVP</v>
      </c>
      <c r="F10" s="42">
        <f>'Delivery Stages'!N10</f>
        <v>54</v>
      </c>
      <c r="G10" s="1"/>
      <c r="H10" s="1"/>
      <c r="I10" s="1"/>
      <c r="J10" s="1"/>
      <c r="K10" s="1"/>
      <c r="L10" s="1"/>
      <c r="M10" s="1"/>
      <c r="N10" s="1"/>
      <c r="O10" s="1"/>
      <c r="P10" s="1"/>
      <c r="Q10" s="1"/>
      <c r="R10" s="1"/>
      <c r="S10" s="1"/>
      <c r="T10" s="1"/>
      <c r="U10" s="1"/>
      <c r="V10" s="1"/>
      <c r="W10" s="1"/>
      <c r="X10" s="1"/>
      <c r="Y10" s="1"/>
      <c r="Z10" s="1"/>
    </row>
    <row r="11" spans="1:26">
      <c r="A11" s="40" t="s">
        <v>2492</v>
      </c>
      <c r="B11" s="61">
        <f>'Foundation Dashboard'!B7</f>
        <v>0.7121212121212126</v>
      </c>
      <c r="C11" s="4"/>
      <c r="D11" s="40">
        <f>'Delivery Stages'!A11</f>
        <v>6</v>
      </c>
      <c r="E11" s="41" t="str">
        <f>'Delivery Stages'!B11</f>
        <v>Development semantics and AI-agent adapters</v>
      </c>
      <c r="F11" s="42">
        <f>'Delivery Stages'!N11</f>
        <v>54</v>
      </c>
      <c r="G11" s="1"/>
      <c r="H11" s="1"/>
      <c r="I11" s="1"/>
      <c r="J11" s="1"/>
      <c r="K11" s="1"/>
      <c r="L11" s="1"/>
      <c r="M11" s="1"/>
      <c r="N11" s="1"/>
      <c r="O11" s="1"/>
      <c r="P11" s="1"/>
      <c r="Q11" s="1"/>
      <c r="R11" s="1"/>
      <c r="S11" s="1"/>
      <c r="T11" s="1"/>
      <c r="U11" s="1"/>
      <c r="V11" s="1"/>
      <c r="W11" s="1"/>
      <c r="X11" s="1"/>
      <c r="Y11" s="1"/>
      <c r="Z11" s="1"/>
    </row>
    <row r="12" spans="1:26" ht="18.350000000000001" customHeight="1">
      <c r="A12" s="40" t="s">
        <v>2493</v>
      </c>
      <c r="B12" s="61">
        <f>'Foundation Dashboard'!B8</f>
        <v>0.5722222222222223</v>
      </c>
      <c r="C12" s="4"/>
      <c r="D12" s="40">
        <f>'Delivery Stages'!A12</f>
        <v>7</v>
      </c>
      <c r="E12" s="62" t="str">
        <f>'Delivery Stages'!B12</f>
        <v>Provenance and Task Assurance Engine</v>
      </c>
      <c r="F12" s="63">
        <f>'Delivery Stages'!N12</f>
        <v>70</v>
      </c>
      <c r="G12" s="1"/>
      <c r="H12" s="1"/>
      <c r="I12" s="1"/>
      <c r="J12" s="1"/>
      <c r="K12" s="1"/>
      <c r="L12" s="1"/>
      <c r="M12" s="1"/>
      <c r="N12" s="1"/>
      <c r="O12" s="1"/>
      <c r="P12" s="1"/>
      <c r="Q12" s="1"/>
      <c r="R12" s="1"/>
      <c r="S12" s="1"/>
      <c r="T12" s="1"/>
      <c r="U12" s="1"/>
      <c r="V12" s="1"/>
      <c r="W12" s="1"/>
      <c r="X12" s="1"/>
      <c r="Y12" s="1"/>
      <c r="Z12" s="1"/>
    </row>
    <row r="13" spans="1:26">
      <c r="A13" s="40" t="s">
        <v>2494</v>
      </c>
      <c r="B13" s="61">
        <f>'Foundation Dashboard'!B9</f>
        <v>0.56666666666666654</v>
      </c>
      <c r="C13" s="1"/>
      <c r="D13" s="40">
        <f>'Delivery Stages'!A13</f>
        <v>8</v>
      </c>
      <c r="E13" s="41" t="str">
        <f>'Delivery Stages'!B13</f>
        <v>Capability Graph and baseline assessment</v>
      </c>
      <c r="F13" s="42">
        <f>'Delivery Stages'!N13</f>
        <v>40</v>
      </c>
      <c r="G13" s="1"/>
      <c r="H13" s="1"/>
      <c r="I13" s="1"/>
      <c r="J13" s="1"/>
      <c r="K13" s="1"/>
      <c r="L13" s="1"/>
      <c r="M13" s="1"/>
      <c r="N13" s="1"/>
      <c r="O13" s="1"/>
      <c r="P13" s="1"/>
      <c r="Q13" s="1"/>
      <c r="R13" s="1"/>
      <c r="S13" s="1"/>
      <c r="T13" s="1"/>
      <c r="U13" s="1"/>
      <c r="V13" s="1"/>
      <c r="W13" s="1"/>
      <c r="X13" s="1"/>
      <c r="Y13" s="1"/>
      <c r="Z13" s="1"/>
    </row>
    <row r="14" spans="1:26">
      <c r="A14" s="40" t="s">
        <v>2495</v>
      </c>
      <c r="B14" s="42">
        <f>'Foundation Dashboard'!B10</f>
        <v>5</v>
      </c>
      <c r="C14" s="1"/>
      <c r="D14" s="40">
        <f>'Delivery Stages'!A14</f>
        <v>9</v>
      </c>
      <c r="E14" s="41" t="str">
        <f>'Delivery Stages'!B14</f>
        <v>Growth Coach and learning loop</v>
      </c>
      <c r="F14" s="42">
        <f>'Delivery Stages'!N14</f>
        <v>40</v>
      </c>
      <c r="G14" s="1"/>
      <c r="H14" s="1"/>
      <c r="I14" s="1"/>
      <c r="J14" s="1"/>
      <c r="K14" s="1"/>
      <c r="L14" s="1"/>
      <c r="M14" s="1"/>
      <c r="N14" s="1"/>
      <c r="O14" s="1"/>
      <c r="P14" s="1"/>
      <c r="Q14" s="1"/>
      <c r="R14" s="1"/>
      <c r="S14" s="1"/>
      <c r="T14" s="1"/>
      <c r="U14" s="1"/>
      <c r="V14" s="1"/>
      <c r="W14" s="1"/>
      <c r="X14" s="1"/>
      <c r="Y14" s="1"/>
      <c r="Z14" s="1"/>
    </row>
    <row r="15" spans="1:26">
      <c r="A15" s="40" t="s">
        <v>2496</v>
      </c>
      <c r="B15" s="42">
        <f>COUNTIF('Risk Register'!J5:J26,"Open")+COUNTIF('Risk Register'!J5:J26,"Mitigating")</f>
        <v>22</v>
      </c>
      <c r="C15" s="1"/>
      <c r="D15" s="40">
        <f>'Delivery Stages'!A15</f>
        <v>10</v>
      </c>
      <c r="E15" s="41" t="str">
        <f>'Delivery Stages'!B15</f>
        <v>Employee and manager experiences</v>
      </c>
      <c r="F15" s="42">
        <f>'Delivery Stages'!N15</f>
        <v>45</v>
      </c>
      <c r="G15" s="1"/>
      <c r="H15" s="1"/>
      <c r="I15" s="1"/>
      <c r="J15" s="1"/>
      <c r="K15" s="1"/>
      <c r="L15" s="1"/>
      <c r="M15" s="1"/>
      <c r="N15" s="1"/>
      <c r="O15" s="1"/>
      <c r="P15" s="1"/>
      <c r="Q15" s="1"/>
      <c r="R15" s="1"/>
      <c r="S15" s="1"/>
      <c r="T15" s="1"/>
      <c r="U15" s="1"/>
      <c r="V15" s="1"/>
      <c r="W15" s="1"/>
      <c r="X15" s="1"/>
      <c r="Y15" s="1"/>
      <c r="Z15" s="1"/>
    </row>
    <row r="16" spans="1:26">
      <c r="A16" s="40" t="s">
        <v>2497</v>
      </c>
      <c r="B16" s="42">
        <f>COUNTIF('Risk Register'!F5:F26,"&gt;=15")</f>
        <v>19</v>
      </c>
      <c r="C16" s="1"/>
      <c r="D16" s="40">
        <f>'Delivery Stages'!A16</f>
        <v>11</v>
      </c>
      <c r="E16" s="41" t="str">
        <f>'Delivery Stages'!B16</f>
        <v>Skill Forge and governed self-improvement</v>
      </c>
      <c r="F16" s="42">
        <f>'Delivery Stages'!N16</f>
        <v>48</v>
      </c>
      <c r="G16" s="1"/>
      <c r="H16" s="1"/>
      <c r="I16" s="1"/>
      <c r="J16" s="1"/>
      <c r="K16" s="1"/>
      <c r="L16" s="1"/>
      <c r="M16" s="1"/>
      <c r="N16" s="1"/>
      <c r="O16" s="1"/>
      <c r="P16" s="1"/>
      <c r="Q16" s="1"/>
      <c r="R16" s="1"/>
      <c r="S16" s="1"/>
      <c r="T16" s="1"/>
      <c r="U16" s="1"/>
      <c r="V16" s="1"/>
      <c r="W16" s="1"/>
      <c r="X16" s="1"/>
      <c r="Y16" s="1"/>
      <c r="Z16" s="1"/>
    </row>
    <row r="17" spans="1:26">
      <c r="A17" s="40" t="s">
        <v>2498</v>
      </c>
      <c r="B17" s="42">
        <f>COUNTIF('Foundation Threats'!K5:K34,"&gt;=15")</f>
        <v>0</v>
      </c>
      <c r="C17" s="1"/>
      <c r="D17" s="43">
        <f>'Delivery Stages'!A17</f>
        <v>12</v>
      </c>
      <c r="E17" s="44" t="str">
        <f>'Delivery Stages'!B17</f>
        <v>Security hardening, internal pilot and rollout decision</v>
      </c>
      <c r="F17" s="45">
        <f>'Delivery Stages'!N17</f>
        <v>96</v>
      </c>
      <c r="G17" s="1"/>
      <c r="H17" s="1"/>
      <c r="I17" s="1"/>
      <c r="J17" s="1"/>
      <c r="K17" s="1"/>
      <c r="L17" s="1"/>
      <c r="M17" s="1"/>
      <c r="N17" s="1"/>
      <c r="O17" s="1"/>
      <c r="P17" s="1"/>
      <c r="Q17" s="1"/>
      <c r="R17" s="1"/>
      <c r="S17" s="1"/>
      <c r="T17" s="1"/>
      <c r="U17" s="1"/>
      <c r="V17" s="1"/>
      <c r="W17" s="1"/>
      <c r="X17" s="1"/>
      <c r="Y17" s="1"/>
      <c r="Z17" s="1"/>
    </row>
    <row r="18" spans="1:26">
      <c r="A18" s="40" t="s">
        <v>2499</v>
      </c>
      <c r="B18" s="42">
        <f>COUNTIF('Assumptions Questions'!H5:H44,"Open")+COUNTIF('Assumptions Questions'!H5:H44,"Assumed")+COUNTIF('Assumptions Questions'!H5:H44,"Draft decision")</f>
        <v>40</v>
      </c>
      <c r="C18" s="1"/>
      <c r="D18" s="1"/>
      <c r="E18" s="1"/>
      <c r="F18" s="1"/>
      <c r="G18" s="1"/>
      <c r="H18" s="1"/>
      <c r="I18" s="1"/>
      <c r="J18" s="1"/>
      <c r="K18" s="1"/>
      <c r="L18" s="1"/>
      <c r="M18" s="1"/>
      <c r="N18" s="1"/>
      <c r="O18" s="1"/>
      <c r="P18" s="1"/>
      <c r="Q18" s="1"/>
      <c r="R18" s="1"/>
      <c r="S18" s="1"/>
      <c r="T18" s="1"/>
      <c r="U18" s="1"/>
      <c r="V18" s="1"/>
      <c r="W18" s="1"/>
      <c r="X18" s="1"/>
      <c r="Y18" s="1"/>
      <c r="Z18" s="1"/>
    </row>
    <row r="19" spans="1:26">
      <c r="A19" s="40" t="s">
        <v>2500</v>
      </c>
      <c r="B19" s="42">
        <f>COUNTIF('Architecture Decisions'!C5:C26,"Accepted in principle")+COUNTIF('Architecture Decisions'!C5:C26,"Accepted")</f>
        <v>20</v>
      </c>
      <c r="C19" s="1"/>
      <c r="D19" s="1"/>
      <c r="E19" s="1"/>
      <c r="F19" s="1"/>
      <c r="G19" s="1"/>
      <c r="H19" s="1"/>
      <c r="I19" s="1"/>
      <c r="J19" s="1"/>
      <c r="K19" s="1"/>
      <c r="L19" s="1"/>
      <c r="M19" s="1"/>
      <c r="N19" s="1"/>
      <c r="O19" s="1"/>
      <c r="P19" s="1"/>
      <c r="Q19" s="1"/>
      <c r="R19" s="1"/>
      <c r="S19" s="1"/>
      <c r="T19" s="1"/>
      <c r="U19" s="1"/>
      <c r="V19" s="1"/>
      <c r="W19" s="1"/>
      <c r="X19" s="1"/>
      <c r="Y19" s="1"/>
      <c r="Z19" s="1"/>
    </row>
    <row r="20" spans="1:26">
      <c r="A20" s="43" t="s">
        <v>2501</v>
      </c>
      <c r="B20" s="45">
        <f>COUNTA('Source Register'!A5:A200)</f>
        <v>164</v>
      </c>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7.149999999999999" customHeight="1">
      <c r="A24" s="541" t="s">
        <v>2502</v>
      </c>
      <c r="B24" s="541"/>
      <c r="C24" s="541"/>
      <c r="D24" s="542" t="s">
        <v>2503</v>
      </c>
      <c r="E24" s="520" t="s">
        <v>2484</v>
      </c>
      <c r="F24" s="521" t="s">
        <v>2504</v>
      </c>
      <c r="G24" s="541"/>
      <c r="H24" s="541"/>
      <c r="I24" s="541"/>
      <c r="J24" s="541"/>
      <c r="K24" s="1"/>
      <c r="L24" s="1"/>
      <c r="M24" s="1"/>
      <c r="N24" s="1"/>
      <c r="O24" s="1"/>
      <c r="P24" s="1"/>
      <c r="Q24" s="1"/>
      <c r="R24" s="1"/>
      <c r="S24" s="1"/>
      <c r="T24" s="1"/>
      <c r="U24" s="1"/>
      <c r="V24" s="1"/>
      <c r="W24" s="1"/>
      <c r="X24" s="1"/>
      <c r="Y24" s="1"/>
      <c r="Z24" s="1"/>
    </row>
    <row r="25" spans="1:26" ht="16" customHeight="1">
      <c r="A25" s="33" t="s">
        <v>2505</v>
      </c>
      <c r="B25" s="35" t="s">
        <v>2506</v>
      </c>
      <c r="C25" s="1"/>
      <c r="D25" s="100" t="s">
        <v>2507</v>
      </c>
      <c r="E25" s="105">
        <f>'Stage 2-3 Dashboard'!B5</f>
        <v>0.75714285714285723</v>
      </c>
      <c r="F25" s="102" t="s">
        <v>2508</v>
      </c>
      <c r="G25" s="1"/>
      <c r="H25" s="1"/>
      <c r="I25" s="1"/>
      <c r="J25" s="1"/>
      <c r="K25" s="1"/>
      <c r="L25" s="1"/>
      <c r="M25" s="1"/>
      <c r="N25" s="1"/>
      <c r="O25" s="1"/>
      <c r="P25" s="1"/>
      <c r="Q25" s="1"/>
      <c r="R25" s="1"/>
      <c r="S25" s="1"/>
      <c r="T25" s="1"/>
      <c r="U25" s="1"/>
      <c r="V25" s="1"/>
      <c r="W25" s="1"/>
      <c r="X25" s="1"/>
      <c r="Y25" s="1"/>
      <c r="Z25" s="1"/>
    </row>
    <row r="26" spans="1:26">
      <c r="A26" s="38" t="s">
        <v>60</v>
      </c>
      <c r="B26" s="543" t="s">
        <v>2509</v>
      </c>
      <c r="C26" s="544"/>
      <c r="D26" s="545" t="s">
        <v>2510</v>
      </c>
      <c r="E26" s="546">
        <f>'Stage 2-3 Dashboard'!B6</f>
        <v>0.73333333333333328</v>
      </c>
      <c r="F26" s="547" t="s">
        <v>2511</v>
      </c>
      <c r="G26" s="544"/>
      <c r="H26" s="544"/>
      <c r="I26" s="544"/>
      <c r="J26" s="548"/>
      <c r="K26" s="1"/>
      <c r="L26" s="1"/>
      <c r="M26" s="1"/>
      <c r="N26" s="1"/>
      <c r="O26" s="1"/>
      <c r="P26" s="1"/>
      <c r="Q26" s="1"/>
      <c r="R26" s="1"/>
      <c r="S26" s="1"/>
      <c r="T26" s="1"/>
      <c r="U26" s="1"/>
      <c r="V26" s="1"/>
      <c r="W26" s="1"/>
      <c r="X26" s="1"/>
      <c r="Y26" s="1"/>
      <c r="Z26" s="1"/>
    </row>
    <row r="27" spans="1:26">
      <c r="A27" s="40" t="s">
        <v>158</v>
      </c>
      <c r="B27" s="543" t="s">
        <v>2512</v>
      </c>
      <c r="C27" s="544"/>
      <c r="D27" s="545" t="s">
        <v>2513</v>
      </c>
      <c r="E27" s="546">
        <f>'Stage 2-3 Dashboard'!B7</f>
        <v>0</v>
      </c>
      <c r="F27" s="547" t="s">
        <v>2514</v>
      </c>
      <c r="G27" s="544"/>
      <c r="H27" s="544"/>
      <c r="I27" s="544"/>
      <c r="J27" s="548"/>
      <c r="K27" s="1"/>
      <c r="L27" s="1"/>
      <c r="M27" s="1"/>
      <c r="N27" s="1"/>
      <c r="O27" s="1"/>
      <c r="P27" s="1"/>
      <c r="Q27" s="1"/>
      <c r="R27" s="1"/>
      <c r="S27" s="1"/>
      <c r="T27" s="1"/>
      <c r="U27" s="1"/>
      <c r="V27" s="1"/>
      <c r="W27" s="1"/>
      <c r="X27" s="1"/>
      <c r="Y27" s="1"/>
      <c r="Z27" s="1"/>
    </row>
    <row r="28" spans="1:26">
      <c r="A28" s="40" t="s">
        <v>221</v>
      </c>
      <c r="B28" s="543" t="s">
        <v>2515</v>
      </c>
      <c r="C28" s="544"/>
      <c r="D28" s="545" t="s">
        <v>2516</v>
      </c>
      <c r="E28" s="546">
        <f>'Stage 2-3 Dashboard'!B8</f>
        <v>0</v>
      </c>
      <c r="F28" s="547" t="s">
        <v>2514</v>
      </c>
      <c r="G28" s="544"/>
      <c r="H28" s="544"/>
      <c r="I28" s="544"/>
      <c r="J28" s="548"/>
      <c r="K28" s="1"/>
      <c r="L28" s="1"/>
      <c r="M28" s="1"/>
      <c r="N28" s="1"/>
      <c r="O28" s="1"/>
      <c r="P28" s="1"/>
      <c r="Q28" s="1"/>
      <c r="R28" s="1"/>
      <c r="S28" s="1"/>
      <c r="T28" s="1"/>
      <c r="U28" s="1"/>
      <c r="V28" s="1"/>
      <c r="W28" s="1"/>
      <c r="X28" s="1"/>
      <c r="Y28" s="1"/>
      <c r="Z28" s="1"/>
    </row>
    <row r="29" spans="1:26">
      <c r="A29" s="40" t="s">
        <v>295</v>
      </c>
      <c r="B29" s="543" t="s">
        <v>2517</v>
      </c>
      <c r="C29" s="544"/>
      <c r="D29" s="545" t="s">
        <v>2518</v>
      </c>
      <c r="E29" s="549">
        <f>'Stage 2-3 Dashboard'!B13</f>
        <v>12</v>
      </c>
      <c r="F29" s="547" t="s">
        <v>2519</v>
      </c>
      <c r="G29" s="544"/>
      <c r="H29" s="544"/>
      <c r="I29" s="544"/>
      <c r="J29" s="548"/>
      <c r="K29" s="1"/>
      <c r="L29" s="1"/>
      <c r="M29" s="1"/>
      <c r="N29" s="1"/>
      <c r="O29" s="1"/>
      <c r="P29" s="1"/>
      <c r="Q29" s="1"/>
      <c r="R29" s="1"/>
      <c r="S29" s="1"/>
      <c r="T29" s="1"/>
      <c r="U29" s="1"/>
      <c r="V29" s="1"/>
      <c r="W29" s="1"/>
      <c r="X29" s="1"/>
      <c r="Y29" s="1"/>
      <c r="Z29" s="1"/>
    </row>
    <row r="30" spans="1:26">
      <c r="A30" s="40" t="s">
        <v>340</v>
      </c>
      <c r="B30" s="543" t="s">
        <v>2520</v>
      </c>
      <c r="C30" s="544"/>
      <c r="D30" s="550" t="s">
        <v>2521</v>
      </c>
      <c r="E30" s="551">
        <f>'Stage 2-3 Dashboard'!B14</f>
        <v>20</v>
      </c>
      <c r="F30" s="552" t="s">
        <v>2519</v>
      </c>
      <c r="G30" s="544"/>
      <c r="H30" s="544"/>
      <c r="I30" s="544"/>
      <c r="J30" s="548"/>
      <c r="K30" s="1"/>
      <c r="L30" s="1"/>
      <c r="M30" s="1"/>
      <c r="N30" s="1"/>
      <c r="O30" s="1"/>
      <c r="P30" s="1"/>
      <c r="Q30" s="1"/>
      <c r="R30" s="1"/>
      <c r="S30" s="1"/>
      <c r="T30" s="1"/>
      <c r="U30" s="1"/>
      <c r="V30" s="1"/>
      <c r="W30" s="1"/>
      <c r="X30" s="1"/>
      <c r="Y30" s="1"/>
      <c r="Z30" s="1"/>
    </row>
    <row r="31" spans="1:26">
      <c r="A31" s="40" t="s">
        <v>393</v>
      </c>
      <c r="B31" s="543" t="s">
        <v>2522</v>
      </c>
      <c r="C31" s="544"/>
      <c r="D31" s="544"/>
      <c r="E31" s="544"/>
      <c r="F31" s="544"/>
      <c r="G31" s="544"/>
      <c r="H31" s="544"/>
      <c r="I31" s="544"/>
      <c r="J31" s="548"/>
      <c r="K31" s="1"/>
      <c r="L31" s="1"/>
      <c r="M31" s="1"/>
      <c r="N31" s="1"/>
      <c r="O31" s="1"/>
      <c r="P31" s="1"/>
      <c r="Q31" s="1"/>
      <c r="R31" s="1"/>
      <c r="S31" s="1"/>
      <c r="T31" s="1"/>
      <c r="U31" s="1"/>
      <c r="V31" s="1"/>
      <c r="W31" s="1"/>
      <c r="X31" s="1"/>
      <c r="Y31" s="1"/>
      <c r="Z31" s="1"/>
    </row>
    <row r="32" spans="1:26">
      <c r="A32" s="43" t="s">
        <v>427</v>
      </c>
      <c r="B32" s="543" t="s">
        <v>2523</v>
      </c>
      <c r="C32" s="544"/>
      <c r="D32" s="544"/>
      <c r="E32" s="544"/>
      <c r="F32" s="544"/>
      <c r="G32" s="544"/>
      <c r="H32" s="544"/>
      <c r="I32" s="544"/>
      <c r="J32" s="548"/>
      <c r="K32" s="1"/>
      <c r="L32" s="1"/>
      <c r="M32" s="1"/>
      <c r="N32" s="1"/>
      <c r="O32" s="1"/>
      <c r="P32" s="1"/>
      <c r="Q32" s="1"/>
      <c r="R32" s="1"/>
      <c r="S32" s="1"/>
      <c r="T32" s="1"/>
      <c r="U32" s="1"/>
      <c r="V32" s="1"/>
      <c r="W32" s="1"/>
      <c r="X32" s="1"/>
      <c r="Y32" s="1"/>
      <c r="Z32" s="1"/>
    </row>
    <row r="33" spans="1:26" ht="17.149999999999999" customHeight="1">
      <c r="A33" s="1"/>
      <c r="B33" s="1"/>
      <c r="C33" s="1"/>
      <c r="D33" s="142" t="s">
        <v>2524</v>
      </c>
      <c r="E33" s="143" t="s">
        <v>2484</v>
      </c>
      <c r="F33" s="144" t="s">
        <v>2504</v>
      </c>
      <c r="G33" s="1"/>
      <c r="H33" s="1"/>
      <c r="I33" s="1"/>
      <c r="J33" s="1"/>
      <c r="K33" s="1"/>
      <c r="L33" s="1"/>
      <c r="M33" s="1"/>
      <c r="N33" s="1"/>
      <c r="O33" s="1"/>
      <c r="P33" s="1"/>
      <c r="Q33" s="1"/>
      <c r="R33" s="1"/>
      <c r="S33" s="1"/>
      <c r="T33" s="1"/>
      <c r="U33" s="1"/>
      <c r="V33" s="1"/>
      <c r="W33" s="1"/>
      <c r="X33" s="1"/>
      <c r="Y33" s="1"/>
      <c r="Z33" s="1"/>
    </row>
    <row r="34" spans="1:26" ht="84">
      <c r="A34" s="1"/>
      <c r="B34" s="1"/>
      <c r="C34" s="1"/>
      <c r="D34" s="145" t="s">
        <v>2525</v>
      </c>
      <c r="E34" s="153">
        <f>'Stage 4-5 Dashboard'!B5</f>
        <v>0.7333333333333335</v>
      </c>
      <c r="F34" s="147" t="s">
        <v>2526</v>
      </c>
      <c r="G34" s="1"/>
      <c r="H34" s="1"/>
      <c r="I34" s="1"/>
      <c r="J34" s="1"/>
      <c r="K34" s="1"/>
      <c r="L34" s="1"/>
      <c r="M34" s="1"/>
      <c r="N34" s="1"/>
      <c r="O34" s="1"/>
      <c r="P34" s="1"/>
      <c r="Q34" s="1"/>
      <c r="R34" s="1"/>
      <c r="S34" s="1"/>
      <c r="T34" s="1"/>
      <c r="U34" s="1"/>
      <c r="V34" s="1"/>
      <c r="W34" s="1"/>
      <c r="X34" s="1"/>
      <c r="Y34" s="1"/>
      <c r="Z34" s="1"/>
    </row>
    <row r="35" spans="1:26" ht="72">
      <c r="A35" s="1"/>
      <c r="B35" s="1"/>
      <c r="C35" s="1"/>
      <c r="D35" s="148" t="s">
        <v>2527</v>
      </c>
      <c r="E35" s="67">
        <f>'Stage 4-5 Dashboard'!B6</f>
        <v>0.73750000000000016</v>
      </c>
      <c r="F35" s="149" t="s">
        <v>2528</v>
      </c>
      <c r="G35" s="1"/>
      <c r="H35" s="1"/>
      <c r="I35" s="1"/>
      <c r="J35" s="1"/>
      <c r="K35" s="1"/>
      <c r="L35" s="1"/>
      <c r="M35" s="1"/>
      <c r="N35" s="1"/>
      <c r="O35" s="1"/>
      <c r="P35" s="1"/>
      <c r="Q35" s="1"/>
      <c r="R35" s="1"/>
      <c r="S35" s="1"/>
      <c r="T35" s="1"/>
      <c r="U35" s="1"/>
      <c r="V35" s="1"/>
      <c r="W35" s="1"/>
      <c r="X35" s="1"/>
      <c r="Y35" s="1"/>
      <c r="Z35" s="1"/>
    </row>
    <row r="36" spans="1:26" ht="36">
      <c r="A36" s="1"/>
      <c r="B36" s="1"/>
      <c r="C36" s="1"/>
      <c r="D36" s="148" t="s">
        <v>2529</v>
      </c>
      <c r="E36" s="67">
        <f>'Stage 4-5 Dashboard'!B7</f>
        <v>0</v>
      </c>
      <c r="F36" s="149" t="s">
        <v>2530</v>
      </c>
      <c r="G36" s="1"/>
      <c r="H36" s="1"/>
      <c r="I36" s="1"/>
      <c r="J36" s="1"/>
      <c r="K36" s="1"/>
      <c r="L36" s="1"/>
      <c r="M36" s="1"/>
      <c r="N36" s="1"/>
      <c r="O36" s="1"/>
      <c r="P36" s="1"/>
      <c r="Q36" s="1"/>
      <c r="R36" s="1"/>
      <c r="S36" s="1"/>
      <c r="T36" s="1"/>
      <c r="U36" s="1"/>
      <c r="V36" s="1"/>
      <c r="W36" s="1"/>
      <c r="X36" s="1"/>
      <c r="Y36" s="1"/>
      <c r="Z36" s="1"/>
    </row>
    <row r="37" spans="1:26" ht="36">
      <c r="A37" s="1"/>
      <c r="B37" s="1"/>
      <c r="C37" s="1"/>
      <c r="D37" s="148" t="s">
        <v>2531</v>
      </c>
      <c r="E37" s="67">
        <f>'Stage 4-5 Dashboard'!B8</f>
        <v>0</v>
      </c>
      <c r="F37" s="149" t="s">
        <v>2530</v>
      </c>
      <c r="G37" s="1"/>
      <c r="H37" s="1"/>
      <c r="I37" s="1"/>
      <c r="J37" s="1"/>
      <c r="K37" s="1"/>
      <c r="L37" s="1"/>
      <c r="M37" s="1"/>
      <c r="N37" s="1"/>
      <c r="O37" s="1"/>
      <c r="P37" s="1"/>
      <c r="Q37" s="1"/>
      <c r="R37" s="1"/>
      <c r="S37" s="1"/>
      <c r="T37" s="1"/>
      <c r="U37" s="1"/>
      <c r="V37" s="1"/>
      <c r="W37" s="1"/>
      <c r="X37" s="1"/>
      <c r="Y37" s="1"/>
      <c r="Z37" s="1"/>
    </row>
    <row r="38" spans="1:26" ht="24">
      <c r="A38" s="1"/>
      <c r="B38" s="1"/>
      <c r="C38" s="1"/>
      <c r="D38" s="148" t="s">
        <v>2532</v>
      </c>
      <c r="E38" s="41">
        <f>'Stage 4-5 Dashboard'!B13</f>
        <v>15</v>
      </c>
      <c r="F38" s="149" t="s">
        <v>2533</v>
      </c>
      <c r="G38" s="1"/>
      <c r="H38" s="1"/>
      <c r="I38" s="1"/>
      <c r="J38" s="1"/>
      <c r="K38" s="1"/>
      <c r="L38" s="1"/>
      <c r="M38" s="1"/>
      <c r="N38" s="1"/>
      <c r="O38" s="1"/>
      <c r="P38" s="1"/>
      <c r="Q38" s="1"/>
      <c r="R38" s="1"/>
      <c r="S38" s="1"/>
      <c r="T38" s="1"/>
      <c r="U38" s="1"/>
      <c r="V38" s="1"/>
      <c r="W38" s="1"/>
      <c r="X38" s="1"/>
      <c r="Y38" s="1"/>
      <c r="Z38" s="1"/>
    </row>
    <row r="39" spans="1:26" ht="24">
      <c r="A39" s="1"/>
      <c r="B39" s="1"/>
      <c r="C39" s="1"/>
      <c r="D39" s="150" t="s">
        <v>2534</v>
      </c>
      <c r="E39" s="151">
        <f>'Stage 4-5 Dashboard'!B14</f>
        <v>19</v>
      </c>
      <c r="F39" s="152" t="s">
        <v>2533</v>
      </c>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7.149999999999999" customHeight="1">
      <c r="A42" s="1"/>
      <c r="B42" s="1"/>
      <c r="C42" s="1"/>
      <c r="D42" s="185" t="s">
        <v>2535</v>
      </c>
      <c r="E42" s="186" t="s">
        <v>2484</v>
      </c>
      <c r="F42" s="187" t="s">
        <v>2504</v>
      </c>
      <c r="G42" s="1"/>
      <c r="H42" s="1"/>
      <c r="I42" s="1"/>
      <c r="J42" s="1"/>
      <c r="K42" s="1"/>
      <c r="L42" s="1"/>
      <c r="M42" s="1"/>
      <c r="N42" s="1"/>
      <c r="O42" s="1"/>
      <c r="P42" s="1"/>
      <c r="Q42" s="1"/>
      <c r="R42" s="1"/>
      <c r="S42" s="1"/>
      <c r="T42" s="1"/>
      <c r="U42" s="1"/>
      <c r="V42" s="1"/>
      <c r="W42" s="1"/>
      <c r="X42" s="1"/>
      <c r="Y42" s="1"/>
      <c r="Z42" s="1"/>
    </row>
    <row r="43" spans="1:26" ht="72">
      <c r="A43" s="1"/>
      <c r="B43" s="1"/>
      <c r="C43" s="1"/>
      <c r="D43" s="188" t="s">
        <v>2536</v>
      </c>
      <c r="E43" s="196">
        <f>'Stage 6-7 Dashboard'!B5</f>
        <v>0.72</v>
      </c>
      <c r="F43" s="190" t="s">
        <v>2537</v>
      </c>
      <c r="G43" s="1"/>
      <c r="H43" s="1"/>
      <c r="I43" s="1"/>
      <c r="J43" s="1"/>
      <c r="K43" s="1"/>
      <c r="L43" s="1"/>
      <c r="M43" s="1"/>
      <c r="N43" s="1"/>
      <c r="O43" s="1"/>
      <c r="P43" s="1"/>
      <c r="Q43" s="1"/>
      <c r="R43" s="1"/>
      <c r="S43" s="1"/>
      <c r="T43" s="1"/>
      <c r="U43" s="1"/>
      <c r="V43" s="1"/>
      <c r="W43" s="1"/>
      <c r="X43" s="1"/>
      <c r="Y43" s="1"/>
      <c r="Z43" s="1"/>
    </row>
    <row r="44" spans="1:26" ht="72">
      <c r="A44" s="1"/>
      <c r="B44" s="1"/>
      <c r="C44" s="1"/>
      <c r="D44" s="191" t="s">
        <v>2538</v>
      </c>
      <c r="E44" s="67">
        <f>'Stage 6-7 Dashboard'!B6</f>
        <v>0.73333333333333328</v>
      </c>
      <c r="F44" s="192" t="s">
        <v>2539</v>
      </c>
      <c r="G44" s="1"/>
      <c r="H44" s="1"/>
      <c r="I44" s="1"/>
      <c r="J44" s="1"/>
      <c r="K44" s="1"/>
      <c r="L44" s="1"/>
      <c r="M44" s="1"/>
      <c r="N44" s="1"/>
      <c r="O44" s="1"/>
      <c r="P44" s="1"/>
      <c r="Q44" s="1"/>
      <c r="R44" s="1"/>
      <c r="S44" s="1"/>
      <c r="T44" s="1"/>
      <c r="U44" s="1"/>
      <c r="V44" s="1"/>
      <c r="W44" s="1"/>
      <c r="X44" s="1"/>
      <c r="Y44" s="1"/>
      <c r="Z44" s="1"/>
    </row>
    <row r="45" spans="1:26" ht="36">
      <c r="A45" s="1"/>
      <c r="B45" s="1"/>
      <c r="C45" s="1"/>
      <c r="D45" s="191" t="s">
        <v>2540</v>
      </c>
      <c r="E45" s="67">
        <f>'Stage 6-7 Dashboard'!B7</f>
        <v>0</v>
      </c>
      <c r="F45" s="192" t="s">
        <v>2541</v>
      </c>
      <c r="G45" s="1"/>
      <c r="H45" s="1"/>
      <c r="I45" s="1"/>
      <c r="J45" s="1"/>
      <c r="K45" s="1"/>
      <c r="L45" s="1"/>
      <c r="M45" s="1"/>
      <c r="N45" s="1"/>
      <c r="O45" s="1"/>
      <c r="P45" s="1"/>
      <c r="Q45" s="1"/>
      <c r="R45" s="1"/>
      <c r="S45" s="1"/>
      <c r="T45" s="1"/>
      <c r="U45" s="1"/>
      <c r="V45" s="1"/>
      <c r="W45" s="1"/>
      <c r="X45" s="1"/>
      <c r="Y45" s="1"/>
      <c r="Z45" s="1"/>
    </row>
    <row r="46" spans="1:26" ht="36">
      <c r="A46" s="1"/>
      <c r="B46" s="1"/>
      <c r="C46" s="1"/>
      <c r="D46" s="191" t="s">
        <v>2542</v>
      </c>
      <c r="E46" s="67">
        <f>'Stage 6-7 Dashboard'!B8</f>
        <v>0</v>
      </c>
      <c r="F46" s="192" t="s">
        <v>2543</v>
      </c>
      <c r="G46" s="1"/>
      <c r="H46" s="1"/>
      <c r="I46" s="1"/>
      <c r="J46" s="1"/>
      <c r="K46" s="1"/>
      <c r="L46" s="1"/>
      <c r="M46" s="1"/>
      <c r="N46" s="1"/>
      <c r="O46" s="1"/>
      <c r="P46" s="1"/>
      <c r="Q46" s="1"/>
      <c r="R46" s="1"/>
      <c r="S46" s="1"/>
      <c r="T46" s="1"/>
      <c r="U46" s="1"/>
      <c r="V46" s="1"/>
      <c r="W46" s="1"/>
      <c r="X46" s="1"/>
      <c r="Y46" s="1"/>
      <c r="Z46" s="1"/>
    </row>
    <row r="47" spans="1:26" ht="24">
      <c r="A47" s="1"/>
      <c r="B47" s="1"/>
      <c r="C47" s="1"/>
      <c r="D47" s="191" t="s">
        <v>2544</v>
      </c>
      <c r="E47" s="41">
        <f>'Stage 6-7 Dashboard'!B12</f>
        <v>16</v>
      </c>
      <c r="F47" s="192" t="s">
        <v>2533</v>
      </c>
      <c r="G47" s="1"/>
      <c r="H47" s="1"/>
      <c r="I47" s="1"/>
      <c r="J47" s="1"/>
      <c r="K47" s="1"/>
      <c r="L47" s="1"/>
      <c r="M47" s="1"/>
      <c r="N47" s="1"/>
      <c r="O47" s="1"/>
      <c r="P47" s="1"/>
      <c r="Q47" s="1"/>
      <c r="R47" s="1"/>
      <c r="S47" s="1"/>
      <c r="T47" s="1"/>
      <c r="U47" s="1"/>
      <c r="V47" s="1"/>
      <c r="W47" s="1"/>
      <c r="X47" s="1"/>
      <c r="Y47" s="1"/>
      <c r="Z47" s="1"/>
    </row>
    <row r="48" spans="1:26" ht="36">
      <c r="A48" s="1"/>
      <c r="B48" s="1"/>
      <c r="C48" s="1"/>
      <c r="D48" s="193" t="s">
        <v>2545</v>
      </c>
      <c r="E48" s="194">
        <f>'Stage 6-7 Dashboard'!B15</f>
        <v>20</v>
      </c>
      <c r="F48" s="195" t="s">
        <v>2546</v>
      </c>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7.149999999999999" customHeight="1">
      <c r="A51" s="1"/>
      <c r="B51" s="1"/>
      <c r="C51" s="1"/>
      <c r="D51" s="232" t="s">
        <v>2547</v>
      </c>
      <c r="E51" s="233" t="s">
        <v>2484</v>
      </c>
      <c r="F51" s="234" t="s">
        <v>2504</v>
      </c>
      <c r="G51" s="1"/>
      <c r="H51" s="1"/>
      <c r="I51" s="1"/>
      <c r="J51" s="1"/>
      <c r="K51" s="1"/>
      <c r="L51" s="1"/>
      <c r="M51" s="1"/>
      <c r="N51" s="1"/>
      <c r="O51" s="1"/>
      <c r="P51" s="1"/>
      <c r="Q51" s="1"/>
      <c r="R51" s="1"/>
      <c r="S51" s="1"/>
      <c r="T51" s="1"/>
      <c r="U51" s="1"/>
      <c r="V51" s="1"/>
      <c r="W51" s="1"/>
      <c r="X51" s="1"/>
      <c r="Y51" s="1"/>
      <c r="Z51" s="1"/>
    </row>
    <row r="52" spans="1:26" ht="84">
      <c r="A52" s="1"/>
      <c r="B52" s="1"/>
      <c r="C52" s="1"/>
      <c r="D52" s="235" t="s">
        <v>2548</v>
      </c>
      <c r="E52" s="243">
        <f>'Stage 8-9 Dashboard'!B5</f>
        <v>0.72857142857142854</v>
      </c>
      <c r="F52" s="237" t="s">
        <v>2549</v>
      </c>
      <c r="G52" s="1"/>
      <c r="H52" s="1"/>
      <c r="I52" s="1"/>
      <c r="J52" s="1"/>
      <c r="K52" s="1"/>
      <c r="L52" s="1"/>
      <c r="M52" s="1"/>
      <c r="N52" s="1"/>
      <c r="O52" s="1"/>
      <c r="P52" s="1"/>
      <c r="Q52" s="1"/>
      <c r="R52" s="1"/>
      <c r="S52" s="1"/>
      <c r="T52" s="1"/>
      <c r="U52" s="1"/>
      <c r="V52" s="1"/>
      <c r="W52" s="1"/>
      <c r="X52" s="1"/>
      <c r="Y52" s="1"/>
      <c r="Z52" s="1"/>
    </row>
    <row r="53" spans="1:26" ht="84">
      <c r="A53" s="1"/>
      <c r="B53" s="1"/>
      <c r="C53" s="1"/>
      <c r="D53" s="238" t="s">
        <v>2550</v>
      </c>
      <c r="E53" s="67">
        <f>'Stage 8-9 Dashboard'!B6</f>
        <v>0.74285714285714288</v>
      </c>
      <c r="F53" s="239" t="s">
        <v>2551</v>
      </c>
      <c r="G53" s="1"/>
      <c r="H53" s="1"/>
      <c r="I53" s="1"/>
      <c r="J53" s="1"/>
      <c r="K53" s="1"/>
      <c r="L53" s="1"/>
      <c r="M53" s="1"/>
      <c r="N53" s="1"/>
      <c r="O53" s="1"/>
      <c r="P53" s="1"/>
      <c r="Q53" s="1"/>
      <c r="R53" s="1"/>
      <c r="S53" s="1"/>
      <c r="T53" s="1"/>
      <c r="U53" s="1"/>
      <c r="V53" s="1"/>
      <c r="W53" s="1"/>
      <c r="X53" s="1"/>
      <c r="Y53" s="1"/>
      <c r="Z53" s="1"/>
    </row>
    <row r="54" spans="1:26" ht="36">
      <c r="A54" s="1"/>
      <c r="B54" s="1"/>
      <c r="C54" s="1"/>
      <c r="D54" s="238" t="s">
        <v>2552</v>
      </c>
      <c r="E54" s="67">
        <f>'Stage 8-9 Dashboard'!B7</f>
        <v>0</v>
      </c>
      <c r="F54" s="239" t="s">
        <v>2553</v>
      </c>
      <c r="G54" s="1"/>
      <c r="H54" s="1"/>
      <c r="I54" s="1"/>
      <c r="J54" s="1"/>
      <c r="K54" s="1"/>
      <c r="L54" s="1"/>
      <c r="M54" s="1"/>
      <c r="N54" s="1"/>
      <c r="O54" s="1"/>
      <c r="P54" s="1"/>
      <c r="Q54" s="1"/>
      <c r="R54" s="1"/>
      <c r="S54" s="1"/>
      <c r="T54" s="1"/>
      <c r="U54" s="1"/>
      <c r="V54" s="1"/>
      <c r="W54" s="1"/>
      <c r="X54" s="1"/>
      <c r="Y54" s="1"/>
      <c r="Z54" s="1"/>
    </row>
    <row r="55" spans="1:26" ht="36">
      <c r="A55" s="1"/>
      <c r="B55" s="1"/>
      <c r="C55" s="1"/>
      <c r="D55" s="238" t="s">
        <v>2554</v>
      </c>
      <c r="E55" s="67">
        <f>'Stage 8-9 Dashboard'!B8</f>
        <v>0</v>
      </c>
      <c r="F55" s="239" t="s">
        <v>2555</v>
      </c>
      <c r="G55" s="1"/>
      <c r="H55" s="1"/>
      <c r="I55" s="1"/>
      <c r="J55" s="1"/>
      <c r="K55" s="1"/>
      <c r="L55" s="1"/>
      <c r="M55" s="1"/>
      <c r="N55" s="1"/>
      <c r="O55" s="1"/>
      <c r="P55" s="1"/>
      <c r="Q55" s="1"/>
      <c r="R55" s="1"/>
      <c r="S55" s="1"/>
      <c r="T55" s="1"/>
      <c r="U55" s="1"/>
      <c r="V55" s="1"/>
      <c r="W55" s="1"/>
      <c r="X55" s="1"/>
      <c r="Y55" s="1"/>
      <c r="Z55" s="1"/>
    </row>
    <row r="56" spans="1:26" ht="36">
      <c r="A56" s="1"/>
      <c r="B56" s="1"/>
      <c r="C56" s="1"/>
      <c r="D56" s="238" t="s">
        <v>2556</v>
      </c>
      <c r="E56" s="41">
        <f>'Stage 8-9 Dashboard'!B12</f>
        <v>23</v>
      </c>
      <c r="F56" s="239" t="s">
        <v>2557</v>
      </c>
      <c r="G56" s="1"/>
      <c r="H56" s="1"/>
      <c r="I56" s="1"/>
      <c r="J56" s="1"/>
      <c r="K56" s="1"/>
      <c r="L56" s="1"/>
      <c r="M56" s="1"/>
      <c r="N56" s="1"/>
      <c r="O56" s="1"/>
      <c r="P56" s="1"/>
      <c r="Q56" s="1"/>
      <c r="R56" s="1"/>
      <c r="S56" s="1"/>
      <c r="T56" s="1"/>
      <c r="U56" s="1"/>
      <c r="V56" s="1"/>
      <c r="W56" s="1"/>
      <c r="X56" s="1"/>
      <c r="Y56" s="1"/>
      <c r="Z56" s="1"/>
    </row>
    <row r="57" spans="1:26" ht="36">
      <c r="A57" s="1"/>
      <c r="B57" s="1"/>
      <c r="C57" s="1"/>
      <c r="D57" s="240" t="s">
        <v>2558</v>
      </c>
      <c r="E57" s="241">
        <f>'Stage 8-9 Dashboard'!B18</f>
        <v>22</v>
      </c>
      <c r="F57" s="242" t="s">
        <v>2559</v>
      </c>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7.149999999999999" customHeight="1">
      <c r="A60" s="1"/>
      <c r="B60" s="1"/>
      <c r="C60" s="1"/>
      <c r="D60" s="275" t="s">
        <v>2560</v>
      </c>
      <c r="E60" s="276" t="s">
        <v>2484</v>
      </c>
      <c r="F60" s="277" t="s">
        <v>2504</v>
      </c>
      <c r="G60" s="1"/>
      <c r="H60" s="1"/>
      <c r="I60" s="1"/>
      <c r="J60" s="1"/>
      <c r="K60" s="1"/>
      <c r="L60" s="1"/>
      <c r="M60" s="1"/>
      <c r="N60" s="1"/>
      <c r="O60" s="1"/>
      <c r="P60" s="1"/>
      <c r="Q60" s="1"/>
      <c r="R60" s="1"/>
      <c r="S60" s="1"/>
      <c r="T60" s="1"/>
      <c r="U60" s="1"/>
      <c r="V60" s="1"/>
      <c r="W60" s="1"/>
      <c r="X60" s="1"/>
      <c r="Y60" s="1"/>
      <c r="Z60" s="1"/>
    </row>
    <row r="61" spans="1:26" ht="84">
      <c r="A61" s="1"/>
      <c r="B61" s="1"/>
      <c r="C61" s="1"/>
      <c r="D61" s="278" t="s">
        <v>2561</v>
      </c>
      <c r="E61" s="286">
        <f>'Stage 10-11 Dashboard'!B5</f>
        <v>0.74444444444444458</v>
      </c>
      <c r="F61" s="280" t="s">
        <v>2562</v>
      </c>
      <c r="G61" s="1"/>
      <c r="H61" s="1"/>
      <c r="I61" s="1"/>
      <c r="J61" s="1"/>
      <c r="K61" s="1"/>
      <c r="L61" s="1"/>
      <c r="M61" s="1"/>
      <c r="N61" s="1"/>
      <c r="O61" s="1"/>
      <c r="P61" s="1"/>
      <c r="Q61" s="1"/>
      <c r="R61" s="1"/>
      <c r="S61" s="1"/>
      <c r="T61" s="1"/>
      <c r="U61" s="1"/>
      <c r="V61" s="1"/>
      <c r="W61" s="1"/>
      <c r="X61" s="1"/>
      <c r="Y61" s="1"/>
      <c r="Z61" s="1"/>
    </row>
    <row r="62" spans="1:26" ht="84">
      <c r="A62" s="1"/>
      <c r="B62" s="1"/>
      <c r="C62" s="1"/>
      <c r="D62" s="281" t="s">
        <v>2563</v>
      </c>
      <c r="E62" s="67">
        <f>'Stage 10-11 Dashboard'!B6</f>
        <v>0.74444444444444458</v>
      </c>
      <c r="F62" s="282" t="s">
        <v>2564</v>
      </c>
      <c r="G62" s="1"/>
      <c r="H62" s="1"/>
      <c r="I62" s="1"/>
      <c r="J62" s="1"/>
      <c r="K62" s="1"/>
      <c r="L62" s="1"/>
      <c r="M62" s="1"/>
      <c r="N62" s="1"/>
      <c r="O62" s="1"/>
      <c r="P62" s="1"/>
      <c r="Q62" s="1"/>
      <c r="R62" s="1"/>
      <c r="S62" s="1"/>
      <c r="T62" s="1"/>
      <c r="U62" s="1"/>
      <c r="V62" s="1"/>
      <c r="W62" s="1"/>
      <c r="X62" s="1"/>
      <c r="Y62" s="1"/>
      <c r="Z62" s="1"/>
    </row>
    <row r="63" spans="1:26" ht="36">
      <c r="A63" s="1"/>
      <c r="B63" s="1"/>
      <c r="C63" s="1"/>
      <c r="D63" s="281" t="s">
        <v>2565</v>
      </c>
      <c r="E63" s="67">
        <f>'Stage 10-11 Dashboard'!B7</f>
        <v>0</v>
      </c>
      <c r="F63" s="282" t="s">
        <v>2566</v>
      </c>
      <c r="G63" s="1"/>
      <c r="H63" s="1"/>
      <c r="I63" s="1"/>
      <c r="J63" s="1"/>
      <c r="K63" s="1"/>
      <c r="L63" s="1"/>
      <c r="M63" s="1"/>
      <c r="N63" s="1"/>
      <c r="O63" s="1"/>
      <c r="P63" s="1"/>
      <c r="Q63" s="1"/>
      <c r="R63" s="1"/>
      <c r="S63" s="1"/>
      <c r="T63" s="1"/>
      <c r="U63" s="1"/>
      <c r="V63" s="1"/>
      <c r="W63" s="1"/>
      <c r="X63" s="1"/>
      <c r="Y63" s="1"/>
      <c r="Z63" s="1"/>
    </row>
    <row r="64" spans="1:26" ht="36">
      <c r="A64" s="1"/>
      <c r="B64" s="1"/>
      <c r="C64" s="1"/>
      <c r="D64" s="281" t="s">
        <v>2567</v>
      </c>
      <c r="E64" s="67">
        <f>'Stage 10-11 Dashboard'!B8</f>
        <v>0</v>
      </c>
      <c r="F64" s="282" t="s">
        <v>2568</v>
      </c>
      <c r="G64" s="1"/>
      <c r="H64" s="1"/>
      <c r="I64" s="1"/>
      <c r="J64" s="1"/>
      <c r="K64" s="1"/>
      <c r="L64" s="1"/>
      <c r="M64" s="1"/>
      <c r="N64" s="1"/>
      <c r="O64" s="1"/>
      <c r="P64" s="1"/>
      <c r="Q64" s="1"/>
      <c r="R64" s="1"/>
      <c r="S64" s="1"/>
      <c r="T64" s="1"/>
      <c r="U64" s="1"/>
      <c r="V64" s="1"/>
      <c r="W64" s="1"/>
      <c r="X64" s="1"/>
      <c r="Y64" s="1"/>
      <c r="Z64" s="1"/>
    </row>
    <row r="65" spans="1:26" ht="60">
      <c r="A65" s="1"/>
      <c r="B65" s="1"/>
      <c r="C65" s="1"/>
      <c r="D65" s="281" t="s">
        <v>2569</v>
      </c>
      <c r="E65" s="41">
        <f>'Stage 10-11 Dashboard'!B12</f>
        <v>30</v>
      </c>
      <c r="F65" s="282" t="s">
        <v>2570</v>
      </c>
      <c r="G65" s="1"/>
      <c r="H65" s="1"/>
      <c r="I65" s="1"/>
      <c r="J65" s="1"/>
      <c r="K65" s="1"/>
      <c r="L65" s="1"/>
      <c r="M65" s="1"/>
      <c r="N65" s="1"/>
      <c r="O65" s="1"/>
      <c r="P65" s="1"/>
      <c r="Q65" s="1"/>
      <c r="R65" s="1"/>
      <c r="S65" s="1"/>
      <c r="T65" s="1"/>
      <c r="U65" s="1"/>
      <c r="V65" s="1"/>
      <c r="W65" s="1"/>
      <c r="X65" s="1"/>
      <c r="Y65" s="1"/>
      <c r="Z65" s="1"/>
    </row>
    <row r="66" spans="1:26" ht="60">
      <c r="A66" s="1"/>
      <c r="B66" s="1"/>
      <c r="C66" s="1"/>
      <c r="D66" s="283" t="s">
        <v>2571</v>
      </c>
      <c r="E66" s="284">
        <f>'Stage 10-11 Dashboard'!B17+'Stage 10-11 Dashboard'!B20</f>
        <v>36</v>
      </c>
      <c r="F66" s="285" t="s">
        <v>2572</v>
      </c>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7.149999999999999" customHeight="1">
      <c r="A69" s="1"/>
      <c r="B69" s="1"/>
      <c r="C69" s="1"/>
      <c r="D69" s="338" t="s">
        <v>2573</v>
      </c>
      <c r="E69" s="339" t="s">
        <v>2484</v>
      </c>
      <c r="F69" s="340" t="s">
        <v>2504</v>
      </c>
      <c r="G69" s="1"/>
      <c r="H69" s="1"/>
      <c r="I69" s="1"/>
      <c r="J69" s="1"/>
      <c r="K69" s="1"/>
      <c r="L69" s="1"/>
      <c r="M69" s="1"/>
      <c r="N69" s="1"/>
      <c r="O69" s="1"/>
      <c r="P69" s="1"/>
      <c r="Q69" s="1"/>
      <c r="R69" s="1"/>
      <c r="S69" s="1"/>
      <c r="T69" s="1"/>
      <c r="U69" s="1"/>
      <c r="V69" s="1"/>
      <c r="W69" s="1"/>
      <c r="X69" s="1"/>
      <c r="Y69" s="1"/>
      <c r="Z69" s="1"/>
    </row>
    <row r="70" spans="1:26" ht="48">
      <c r="A70" s="1"/>
      <c r="B70" s="1"/>
      <c r="C70" s="1"/>
      <c r="D70" s="341" t="s">
        <v>2574</v>
      </c>
      <c r="E70" s="370">
        <f>'AI Amendment Dashboard'!B5</f>
        <v>0.70000000000000018</v>
      </c>
      <c r="F70" s="343" t="s">
        <v>2575</v>
      </c>
      <c r="G70" s="1"/>
      <c r="H70" s="1"/>
      <c r="I70" s="1"/>
      <c r="J70" s="1"/>
      <c r="K70" s="1"/>
      <c r="L70" s="1"/>
      <c r="M70" s="1"/>
      <c r="N70" s="1"/>
      <c r="O70" s="1"/>
      <c r="P70" s="1"/>
      <c r="Q70" s="1"/>
      <c r="R70" s="1"/>
      <c r="S70" s="1"/>
      <c r="T70" s="1"/>
      <c r="U70" s="1"/>
      <c r="V70" s="1"/>
      <c r="W70" s="1"/>
      <c r="X70" s="1"/>
      <c r="Y70" s="1"/>
      <c r="Z70" s="1"/>
    </row>
    <row r="71" spans="1:26" ht="60">
      <c r="A71" s="1"/>
      <c r="B71" s="1"/>
      <c r="C71" s="1"/>
      <c r="D71" s="344" t="s">
        <v>2576</v>
      </c>
      <c r="E71" s="67">
        <f>'AI Amendment Dashboard'!B6</f>
        <v>3.6363636363636369E-2</v>
      </c>
      <c r="F71" s="345" t="s">
        <v>2577</v>
      </c>
      <c r="G71" s="1"/>
      <c r="H71" s="1"/>
      <c r="I71" s="1"/>
      <c r="J71" s="1"/>
      <c r="K71" s="1"/>
      <c r="L71" s="1"/>
      <c r="M71" s="1"/>
      <c r="N71" s="1"/>
      <c r="O71" s="1"/>
      <c r="P71" s="1"/>
      <c r="Q71" s="1"/>
      <c r="R71" s="1"/>
      <c r="S71" s="1"/>
      <c r="T71" s="1"/>
      <c r="U71" s="1"/>
      <c r="V71" s="1"/>
      <c r="W71" s="1"/>
      <c r="X71" s="1"/>
      <c r="Y71" s="1"/>
      <c r="Z71" s="1"/>
    </row>
    <row r="72" spans="1:26" ht="48">
      <c r="A72" s="1"/>
      <c r="B72" s="1"/>
      <c r="C72" s="1"/>
      <c r="D72" s="344" t="s">
        <v>2578</v>
      </c>
      <c r="E72" s="41">
        <f>'AI Amendment Dashboard'!B10</f>
        <v>5</v>
      </c>
      <c r="F72" s="345" t="s">
        <v>2579</v>
      </c>
      <c r="G72" s="1"/>
      <c r="H72" s="1"/>
      <c r="I72" s="1"/>
      <c r="J72" s="1"/>
      <c r="K72" s="1"/>
      <c r="L72" s="1"/>
      <c r="M72" s="1"/>
      <c r="N72" s="1"/>
      <c r="O72" s="1"/>
      <c r="P72" s="1"/>
      <c r="Q72" s="1"/>
      <c r="R72" s="1"/>
      <c r="S72" s="1"/>
      <c r="T72" s="1"/>
      <c r="U72" s="1"/>
      <c r="V72" s="1"/>
      <c r="W72" s="1"/>
      <c r="X72" s="1"/>
      <c r="Y72" s="1"/>
      <c r="Z72" s="1"/>
    </row>
    <row r="73" spans="1:26" ht="36">
      <c r="A73" s="1"/>
      <c r="B73" s="1"/>
      <c r="C73" s="1"/>
      <c r="D73" s="344" t="s">
        <v>2580</v>
      </c>
      <c r="E73" s="41">
        <f>'AI Amendment Dashboard'!B11</f>
        <v>15</v>
      </c>
      <c r="F73" s="345" t="s">
        <v>2581</v>
      </c>
      <c r="G73" s="1"/>
      <c r="H73" s="1"/>
      <c r="I73" s="1"/>
      <c r="J73" s="1"/>
      <c r="K73" s="1"/>
      <c r="L73" s="1"/>
      <c r="M73" s="1"/>
      <c r="N73" s="1"/>
      <c r="O73" s="1"/>
      <c r="P73" s="1"/>
      <c r="Q73" s="1"/>
      <c r="R73" s="1"/>
      <c r="S73" s="1"/>
      <c r="T73" s="1"/>
      <c r="U73" s="1"/>
      <c r="V73" s="1"/>
      <c r="W73" s="1"/>
      <c r="X73" s="1"/>
      <c r="Y73" s="1"/>
      <c r="Z73" s="1"/>
    </row>
    <row r="74" spans="1:26" ht="24">
      <c r="A74" s="1"/>
      <c r="B74" s="1"/>
      <c r="C74" s="1"/>
      <c r="D74" s="344" t="s">
        <v>2582</v>
      </c>
      <c r="E74" s="41">
        <f>'AI Amendment Dashboard'!B13</f>
        <v>25</v>
      </c>
      <c r="F74" s="345" t="s">
        <v>2583</v>
      </c>
      <c r="G74" s="1"/>
      <c r="H74" s="1"/>
      <c r="I74" s="1"/>
      <c r="J74" s="1"/>
      <c r="K74" s="1"/>
      <c r="L74" s="1"/>
      <c r="M74" s="1"/>
      <c r="N74" s="1"/>
      <c r="O74" s="1"/>
      <c r="P74" s="1"/>
      <c r="Q74" s="1"/>
      <c r="R74" s="1"/>
      <c r="S74" s="1"/>
      <c r="T74" s="1"/>
      <c r="U74" s="1"/>
      <c r="V74" s="1"/>
      <c r="W74" s="1"/>
      <c r="X74" s="1"/>
      <c r="Y74" s="1"/>
      <c r="Z74" s="1"/>
    </row>
    <row r="75" spans="1:26" ht="36">
      <c r="A75" s="1"/>
      <c r="B75" s="1"/>
      <c r="C75" s="1"/>
      <c r="D75" s="346" t="s">
        <v>2584</v>
      </c>
      <c r="E75" s="347">
        <f>'AI Amendment Dashboard'!B14</f>
        <v>18</v>
      </c>
      <c r="F75" s="348" t="s">
        <v>2585</v>
      </c>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7.149999999999999" customHeight="1">
      <c r="A78" s="1"/>
      <c r="B78" s="1"/>
      <c r="C78" s="1"/>
      <c r="D78" s="416" t="s">
        <v>2586</v>
      </c>
      <c r="E78" s="417" t="s">
        <v>2484</v>
      </c>
      <c r="F78" s="418" t="s">
        <v>2504</v>
      </c>
      <c r="G78" s="1"/>
      <c r="H78" s="1"/>
      <c r="I78" s="1"/>
      <c r="J78" s="1"/>
      <c r="K78" s="1"/>
      <c r="L78" s="1"/>
      <c r="M78" s="1"/>
      <c r="N78" s="1"/>
      <c r="O78" s="1"/>
      <c r="P78" s="1"/>
      <c r="Q78" s="1"/>
      <c r="R78" s="1"/>
      <c r="S78" s="1"/>
      <c r="T78" s="1"/>
      <c r="U78" s="1"/>
      <c r="V78" s="1"/>
      <c r="W78" s="1"/>
      <c r="X78" s="1"/>
      <c r="Y78" s="1"/>
      <c r="Z78" s="1"/>
    </row>
    <row r="79" spans="1:26" ht="48">
      <c r="A79" s="1"/>
      <c r="B79" s="1"/>
      <c r="C79" s="1"/>
      <c r="D79" s="419" t="s">
        <v>2587</v>
      </c>
      <c r="E79" s="427">
        <f>'Stage 12 Dashboard'!B5</f>
        <v>1</v>
      </c>
      <c r="F79" s="421" t="s">
        <v>2588</v>
      </c>
      <c r="G79" s="1"/>
      <c r="H79" s="1"/>
      <c r="I79" s="1"/>
      <c r="J79" s="1"/>
      <c r="K79" s="1"/>
      <c r="L79" s="1"/>
      <c r="M79" s="1"/>
      <c r="N79" s="1"/>
      <c r="O79" s="1"/>
      <c r="P79" s="1"/>
      <c r="Q79" s="1"/>
      <c r="R79" s="1"/>
      <c r="S79" s="1"/>
      <c r="T79" s="1"/>
      <c r="U79" s="1"/>
      <c r="V79" s="1"/>
      <c r="W79" s="1"/>
      <c r="X79" s="1"/>
      <c r="Y79" s="1"/>
      <c r="Z79" s="1"/>
    </row>
    <row r="80" spans="1:26" ht="36">
      <c r="A80" s="1"/>
      <c r="B80" s="1"/>
      <c r="C80" s="1"/>
      <c r="D80" s="422" t="s">
        <v>2589</v>
      </c>
      <c r="E80" s="67">
        <f>'Stage 12 Dashboard'!B6</f>
        <v>0.1111111111111111</v>
      </c>
      <c r="F80" s="423" t="s">
        <v>2590</v>
      </c>
      <c r="G80" s="1"/>
      <c r="H80" s="1"/>
      <c r="I80" s="1"/>
      <c r="J80" s="1"/>
      <c r="K80" s="1"/>
      <c r="L80" s="1"/>
      <c r="M80" s="1"/>
      <c r="N80" s="1"/>
      <c r="O80" s="1"/>
      <c r="P80" s="1"/>
      <c r="Q80" s="1"/>
      <c r="R80" s="1"/>
      <c r="S80" s="1"/>
      <c r="T80" s="1"/>
      <c r="U80" s="1"/>
      <c r="V80" s="1"/>
      <c r="W80" s="1"/>
      <c r="X80" s="1"/>
      <c r="Y80" s="1"/>
      <c r="Z80" s="1"/>
    </row>
    <row r="81" spans="1:26" ht="24">
      <c r="A81" s="1"/>
      <c r="B81" s="1"/>
      <c r="C81" s="1"/>
      <c r="D81" s="422" t="s">
        <v>2591</v>
      </c>
      <c r="E81" s="67">
        <f>'Stage 12 Dashboard'!B7</f>
        <v>1</v>
      </c>
      <c r="F81" s="423" t="s">
        <v>2592</v>
      </c>
      <c r="G81" s="1"/>
      <c r="H81" s="1"/>
      <c r="I81" s="1"/>
      <c r="J81" s="1"/>
      <c r="K81" s="1"/>
      <c r="L81" s="1"/>
      <c r="M81" s="1"/>
      <c r="N81" s="1"/>
      <c r="O81" s="1"/>
      <c r="P81" s="1"/>
      <c r="Q81" s="1"/>
      <c r="R81" s="1"/>
      <c r="S81" s="1"/>
      <c r="T81" s="1"/>
      <c r="U81" s="1"/>
      <c r="V81" s="1"/>
      <c r="W81" s="1"/>
      <c r="X81" s="1"/>
      <c r="Y81" s="1"/>
      <c r="Z81" s="1"/>
    </row>
    <row r="82" spans="1:26" ht="36">
      <c r="A82" s="1"/>
      <c r="B82" s="1"/>
      <c r="C82" s="1"/>
      <c r="D82" s="422" t="s">
        <v>2593</v>
      </c>
      <c r="E82" s="67">
        <f>'Stage 12 Dashboard'!B8</f>
        <v>0</v>
      </c>
      <c r="F82" s="423" t="s">
        <v>2594</v>
      </c>
      <c r="G82" s="1"/>
      <c r="H82" s="1"/>
      <c r="I82" s="1"/>
      <c r="J82" s="1"/>
      <c r="K82" s="1"/>
      <c r="L82" s="1"/>
      <c r="M82" s="1"/>
      <c r="N82" s="1"/>
      <c r="O82" s="1"/>
      <c r="P82" s="1"/>
      <c r="Q82" s="1"/>
      <c r="R82" s="1"/>
      <c r="S82" s="1"/>
      <c r="T82" s="1"/>
      <c r="U82" s="1"/>
      <c r="V82" s="1"/>
      <c r="W82" s="1"/>
      <c r="X82" s="1"/>
      <c r="Y82" s="1"/>
      <c r="Z82" s="1"/>
    </row>
    <row r="83" spans="1:26" ht="36">
      <c r="A83" s="1"/>
      <c r="B83" s="1"/>
      <c r="C83" s="1"/>
      <c r="D83" s="422" t="s">
        <v>2595</v>
      </c>
      <c r="E83" s="67">
        <f>'Stage 12 Dashboard'!B9</f>
        <v>3.4285714285714287E-2</v>
      </c>
      <c r="F83" s="423" t="s">
        <v>2596</v>
      </c>
      <c r="G83" s="1"/>
      <c r="H83" s="1"/>
      <c r="I83" s="1"/>
      <c r="J83" s="1"/>
      <c r="K83" s="1"/>
      <c r="L83" s="1"/>
      <c r="M83" s="1"/>
      <c r="N83" s="1"/>
      <c r="O83" s="1"/>
      <c r="P83" s="1"/>
      <c r="Q83" s="1"/>
      <c r="R83" s="1"/>
      <c r="S83" s="1"/>
      <c r="T83" s="1"/>
      <c r="U83" s="1"/>
      <c r="V83" s="1"/>
      <c r="W83" s="1"/>
      <c r="X83" s="1"/>
      <c r="Y83" s="1"/>
      <c r="Z83" s="1"/>
    </row>
    <row r="84" spans="1:26" ht="24">
      <c r="A84" s="1"/>
      <c r="B84" s="1"/>
      <c r="C84" s="1"/>
      <c r="D84" s="422" t="s">
        <v>2578</v>
      </c>
      <c r="E84" s="41">
        <f>'Stage 12 Dashboard'!B11</f>
        <v>4</v>
      </c>
      <c r="F84" s="423" t="s">
        <v>2597</v>
      </c>
      <c r="G84" s="1"/>
      <c r="H84" s="1"/>
      <c r="I84" s="1"/>
      <c r="J84" s="1"/>
      <c r="K84" s="1"/>
      <c r="L84" s="1"/>
      <c r="M84" s="1"/>
      <c r="N84" s="1"/>
      <c r="O84" s="1"/>
      <c r="P84" s="1"/>
      <c r="Q84" s="1"/>
      <c r="R84" s="1"/>
      <c r="S84" s="1"/>
      <c r="T84" s="1"/>
      <c r="U84" s="1"/>
      <c r="V84" s="1"/>
      <c r="W84" s="1"/>
      <c r="X84" s="1"/>
      <c r="Y84" s="1"/>
      <c r="Z84" s="1"/>
    </row>
    <row r="85" spans="1:26" ht="36">
      <c r="A85" s="1"/>
      <c r="B85" s="1"/>
      <c r="C85" s="1"/>
      <c r="D85" s="422" t="s">
        <v>2598</v>
      </c>
      <c r="E85" s="41">
        <f>'Stage 12 Dashboard'!B13</f>
        <v>12</v>
      </c>
      <c r="F85" s="423" t="s">
        <v>2599</v>
      </c>
      <c r="G85" s="1"/>
      <c r="H85" s="1"/>
      <c r="I85" s="1"/>
      <c r="J85" s="1"/>
      <c r="K85" s="1"/>
      <c r="L85" s="1"/>
      <c r="M85" s="1"/>
      <c r="N85" s="1"/>
      <c r="O85" s="1"/>
      <c r="P85" s="1"/>
      <c r="Q85" s="1"/>
      <c r="R85" s="1"/>
      <c r="S85" s="1"/>
      <c r="T85" s="1"/>
      <c r="U85" s="1"/>
      <c r="V85" s="1"/>
      <c r="W85" s="1"/>
      <c r="X85" s="1"/>
      <c r="Y85" s="1"/>
      <c r="Z85" s="1"/>
    </row>
    <row r="86" spans="1:26" ht="24">
      <c r="A86" s="1"/>
      <c r="B86" s="1"/>
      <c r="C86" s="1"/>
      <c r="D86" s="424" t="s">
        <v>2600</v>
      </c>
      <c r="E86" s="425">
        <f>'Stage 12 Dashboard'!B16</f>
        <v>0</v>
      </c>
      <c r="F86" s="426" t="s">
        <v>2601</v>
      </c>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7.149999999999999" customHeight="1">
      <c r="A89" s="1"/>
      <c r="B89" s="1"/>
      <c r="C89" s="1"/>
      <c r="D89" s="507" t="s">
        <v>2602</v>
      </c>
      <c r="E89" s="507" t="s">
        <v>2484</v>
      </c>
      <c r="F89" s="507" t="s">
        <v>2504</v>
      </c>
      <c r="G89" s="1"/>
      <c r="H89" s="1"/>
      <c r="I89" s="1"/>
      <c r="J89" s="1"/>
      <c r="K89" s="1"/>
      <c r="L89" s="1"/>
      <c r="M89" s="1"/>
      <c r="N89" s="1"/>
      <c r="O89" s="1"/>
      <c r="P89" s="1"/>
      <c r="Q89" s="1"/>
      <c r="R89" s="1"/>
      <c r="S89" s="1"/>
      <c r="T89" s="1"/>
      <c r="U89" s="1"/>
      <c r="V89" s="1"/>
      <c r="W89" s="1"/>
      <c r="X89" s="1"/>
      <c r="Y89" s="1"/>
      <c r="Z89" s="1"/>
    </row>
    <row r="90" spans="1:26" ht="48">
      <c r="A90" s="1"/>
      <c r="B90" s="1"/>
      <c r="C90" s="1"/>
      <c r="D90" s="496" t="s">
        <v>2603</v>
      </c>
      <c r="E90" s="508">
        <f>'Stage 12A Repo Assessment'!B5</f>
        <v>0.25384615384615383</v>
      </c>
      <c r="F90" s="498" t="s">
        <v>2604</v>
      </c>
      <c r="G90" s="1"/>
      <c r="H90" s="1"/>
      <c r="I90" s="1"/>
      <c r="J90" s="1"/>
      <c r="K90" s="1"/>
      <c r="L90" s="1"/>
      <c r="M90" s="1"/>
      <c r="N90" s="1"/>
      <c r="O90" s="1"/>
      <c r="P90" s="1"/>
      <c r="Q90" s="1"/>
      <c r="R90" s="1"/>
      <c r="S90" s="1"/>
      <c r="T90" s="1"/>
      <c r="U90" s="1"/>
      <c r="V90" s="1"/>
      <c r="W90" s="1"/>
      <c r="X90" s="1"/>
      <c r="Y90" s="1"/>
      <c r="Z90" s="1"/>
    </row>
    <row r="91" spans="1:26" ht="36">
      <c r="A91" s="1"/>
      <c r="B91" s="1"/>
      <c r="C91" s="1"/>
      <c r="D91" s="499" t="s">
        <v>2605</v>
      </c>
      <c r="E91" s="41">
        <f>'Stage 12A Repo Assessment'!B7</f>
        <v>17</v>
      </c>
      <c r="F91" s="500" t="s">
        <v>2606</v>
      </c>
      <c r="G91" s="1"/>
      <c r="H91" s="1"/>
      <c r="I91" s="1"/>
      <c r="J91" s="1"/>
      <c r="K91" s="1"/>
      <c r="L91" s="1"/>
      <c r="M91" s="1"/>
      <c r="N91" s="1"/>
      <c r="O91" s="1"/>
      <c r="P91" s="1"/>
      <c r="Q91" s="1"/>
      <c r="R91" s="1"/>
      <c r="S91" s="1"/>
      <c r="T91" s="1"/>
      <c r="U91" s="1"/>
      <c r="V91" s="1"/>
      <c r="W91" s="1"/>
      <c r="X91" s="1"/>
      <c r="Y91" s="1"/>
      <c r="Z91" s="1"/>
    </row>
    <row r="92" spans="1:26" ht="36">
      <c r="A92" s="1"/>
      <c r="B92" s="1"/>
      <c r="C92" s="1"/>
      <c r="D92" s="499" t="s">
        <v>2607</v>
      </c>
      <c r="E92" s="41">
        <f>'Stage 12A Repo Assessment'!B8</f>
        <v>15</v>
      </c>
      <c r="F92" s="500" t="s">
        <v>2608</v>
      </c>
      <c r="G92" s="1"/>
      <c r="H92" s="1"/>
      <c r="I92" s="1"/>
      <c r="J92" s="1"/>
      <c r="K92" s="1"/>
      <c r="L92" s="1"/>
      <c r="M92" s="1"/>
      <c r="N92" s="1"/>
      <c r="O92" s="1"/>
      <c r="P92" s="1"/>
      <c r="Q92" s="1"/>
      <c r="R92" s="1"/>
      <c r="S92" s="1"/>
      <c r="T92" s="1"/>
      <c r="U92" s="1"/>
      <c r="V92" s="1"/>
      <c r="W92" s="1"/>
      <c r="X92" s="1"/>
      <c r="Y92" s="1"/>
      <c r="Z92" s="1"/>
    </row>
    <row r="93" spans="1:26" ht="48">
      <c r="A93" s="1"/>
      <c r="B93" s="1"/>
      <c r="C93" s="1"/>
      <c r="D93" s="499" t="s">
        <v>2609</v>
      </c>
      <c r="E93" s="67">
        <f>'Stage 12A Repo Assessment'!B13</f>
        <v>4.0000000000000008E-2</v>
      </c>
      <c r="F93" s="500" t="s">
        <v>2610</v>
      </c>
      <c r="G93" s="1"/>
      <c r="H93" s="1"/>
      <c r="I93" s="1"/>
      <c r="J93" s="1"/>
      <c r="K93" s="1"/>
      <c r="L93" s="1"/>
      <c r="M93" s="1"/>
      <c r="N93" s="1"/>
      <c r="O93" s="1"/>
      <c r="P93" s="1"/>
      <c r="Q93" s="1"/>
      <c r="R93" s="1"/>
      <c r="S93" s="1"/>
      <c r="T93" s="1"/>
      <c r="U93" s="1"/>
      <c r="V93" s="1"/>
      <c r="W93" s="1"/>
      <c r="X93" s="1"/>
      <c r="Y93" s="1"/>
      <c r="Z93" s="1"/>
    </row>
    <row r="94" spans="1:26" ht="36">
      <c r="A94" s="1"/>
      <c r="B94" s="1"/>
      <c r="C94" s="1"/>
      <c r="D94" s="501" t="s">
        <v>2611</v>
      </c>
      <c r="E94" s="509">
        <f>'Stage 12A Hardening Gate'!M8</f>
        <v>0</v>
      </c>
      <c r="F94" s="503" t="s">
        <v>2612</v>
      </c>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16">
    <mergeCell ref="B32:J32"/>
    <mergeCell ref="B27:J27"/>
    <mergeCell ref="B28:J28"/>
    <mergeCell ref="B29:J29"/>
    <mergeCell ref="B30:J30"/>
    <mergeCell ref="B31:J31"/>
    <mergeCell ref="F7:J7"/>
    <mergeCell ref="F8:J8"/>
    <mergeCell ref="F9:J9"/>
    <mergeCell ref="A24:J24"/>
    <mergeCell ref="B26:J26"/>
    <mergeCell ref="A1:J1"/>
    <mergeCell ref="A2:J2"/>
    <mergeCell ref="E4:J4"/>
    <mergeCell ref="F5:J5"/>
    <mergeCell ref="F6:J6"/>
  </mergeCells>
  <conditionalFormatting sqref="B10:B13">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{A8C29B92-7E5D-F1FD-AD1F-1BC96FBD399E}</x14:id>
        </ext>
      </extLst>
    </cfRule>
  </conditionalFormatting>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A8C29B92-7E5D-F1FD-AD1F-1BC96FBD399E}">
            <x14:dataBar>
              <x14:cfvo type="min"/>
              <x14:cfvo type="max"/>
              <x14:negativeFillColor auto="1"/>
              <x14:axisColor auto="1"/>
            </x14:dataBar>
          </x14:cfRule>
          <xm:sqref>B10:B13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200"/>
  <sheetViews>
    <sheetView workbookViewId="0">
      <pane ySplit="4" topLeftCell="A5" activePane="bottomLeft" state="frozen"/>
      <selection pane="bottomLeft"/>
    </sheetView>
  </sheetViews>
  <sheetFormatPr defaultRowHeight="14.15"/>
  <cols>
    <col min="1" max="1" width="12" customWidth="1"/>
    <col min="2" max="2" width="40" customWidth="1"/>
    <col min="3" max="3" width="26" customWidth="1"/>
    <col min="4" max="4" width="58" customWidth="1"/>
    <col min="5" max="5" width="64" customWidth="1"/>
    <col min="6" max="6" width="12" customWidth="1"/>
    <col min="7" max="7" width="42" customWidth="1"/>
  </cols>
  <sheetData>
    <row r="1" spans="1:26" ht="17.149999999999999" customHeight="1">
      <c r="A1" s="532" t="s">
        <v>152</v>
      </c>
      <c r="B1" s="532"/>
      <c r="C1" s="532"/>
      <c r="D1" s="532"/>
      <c r="E1" s="532"/>
      <c r="F1" s="532"/>
      <c r="G1" s="532"/>
      <c r="H1" s="533"/>
      <c r="I1" s="6"/>
      <c r="J1" s="6"/>
      <c r="K1" s="6"/>
      <c r="L1" s="6"/>
      <c r="M1" s="6"/>
      <c r="N1" s="6"/>
      <c r="O1" s="6"/>
      <c r="P1" s="6"/>
      <c r="Q1" s="6"/>
      <c r="R1" s="6"/>
      <c r="S1" s="6"/>
      <c r="T1" s="6"/>
      <c r="U1" s="6"/>
      <c r="V1" s="6"/>
      <c r="W1" s="6"/>
      <c r="X1" s="6"/>
      <c r="Y1" s="6"/>
      <c r="Z1" s="6"/>
    </row>
    <row r="2" spans="1:26" ht="19.399999999999999" customHeight="1">
      <c r="A2" s="534" t="s">
        <v>2613</v>
      </c>
      <c r="B2" s="534"/>
      <c r="C2" s="534"/>
      <c r="D2" s="534"/>
      <c r="E2" s="534"/>
      <c r="F2" s="534"/>
      <c r="G2" s="534"/>
      <c r="H2" s="525"/>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6" customHeight="1">
      <c r="A4" s="33" t="s">
        <v>2614</v>
      </c>
      <c r="B4" s="34" t="s">
        <v>2615</v>
      </c>
      <c r="C4" s="34" t="s">
        <v>2616</v>
      </c>
      <c r="D4" s="34" t="s">
        <v>2617</v>
      </c>
      <c r="E4" s="34" t="s">
        <v>1101</v>
      </c>
      <c r="F4" s="34" t="s">
        <v>1509</v>
      </c>
      <c r="G4" s="35" t="s">
        <v>2618</v>
      </c>
      <c r="H4" s="1"/>
      <c r="I4" s="1"/>
      <c r="J4" s="1"/>
      <c r="K4" s="1"/>
      <c r="L4" s="1"/>
      <c r="M4" s="1"/>
      <c r="N4" s="1"/>
      <c r="O4" s="1"/>
      <c r="P4" s="1"/>
      <c r="Q4" s="1"/>
      <c r="R4" s="1"/>
      <c r="S4" s="1"/>
      <c r="T4" s="1"/>
      <c r="U4" s="1"/>
      <c r="V4" s="1"/>
      <c r="W4" s="1"/>
      <c r="X4" s="1"/>
      <c r="Y4" s="1"/>
      <c r="Z4" s="1"/>
    </row>
    <row r="5" spans="1:26" ht="24">
      <c r="A5" s="38" t="s">
        <v>2619</v>
      </c>
      <c r="B5" s="39" t="s">
        <v>2620</v>
      </c>
      <c r="C5" s="39" t="s">
        <v>2621</v>
      </c>
      <c r="D5" s="39" t="s">
        <v>2622</v>
      </c>
      <c r="E5" s="39" t="s">
        <v>2623</v>
      </c>
      <c r="F5" s="39" t="s">
        <v>1109</v>
      </c>
      <c r="G5" s="52" t="s">
        <v>2624</v>
      </c>
      <c r="H5" s="1"/>
      <c r="I5" s="1"/>
      <c r="J5" s="1"/>
      <c r="K5" s="1"/>
      <c r="L5" s="1"/>
      <c r="M5" s="1"/>
      <c r="N5" s="1"/>
      <c r="O5" s="1"/>
      <c r="P5" s="1"/>
      <c r="Q5" s="1"/>
      <c r="R5" s="1"/>
      <c r="S5" s="1"/>
      <c r="T5" s="1"/>
      <c r="U5" s="1"/>
      <c r="V5" s="1"/>
      <c r="W5" s="1"/>
      <c r="X5" s="1"/>
      <c r="Y5" s="1"/>
      <c r="Z5" s="1"/>
    </row>
    <row r="6" spans="1:26">
      <c r="A6" s="46" t="s">
        <v>2625</v>
      </c>
      <c r="B6" s="47" t="s">
        <v>2626</v>
      </c>
      <c r="C6" s="47" t="s">
        <v>2621</v>
      </c>
      <c r="D6" s="47" t="s">
        <v>2627</v>
      </c>
      <c r="E6" s="47" t="s">
        <v>2628</v>
      </c>
      <c r="F6" s="47" t="s">
        <v>1109</v>
      </c>
      <c r="G6" s="48" t="s">
        <v>2624</v>
      </c>
      <c r="H6" s="1"/>
      <c r="I6" s="1"/>
      <c r="J6" s="1"/>
      <c r="K6" s="1"/>
      <c r="L6" s="1"/>
      <c r="M6" s="1"/>
      <c r="N6" s="1"/>
      <c r="O6" s="1"/>
      <c r="P6" s="1"/>
      <c r="Q6" s="1"/>
      <c r="R6" s="1"/>
      <c r="S6" s="1"/>
      <c r="T6" s="1"/>
      <c r="U6" s="1"/>
      <c r="V6" s="1"/>
      <c r="W6" s="1"/>
      <c r="X6" s="1"/>
      <c r="Y6" s="1"/>
      <c r="Z6" s="1"/>
    </row>
    <row r="7" spans="1:26">
      <c r="A7" s="40" t="s">
        <v>2629</v>
      </c>
      <c r="B7" s="41" t="s">
        <v>2630</v>
      </c>
      <c r="C7" s="41" t="s">
        <v>2621</v>
      </c>
      <c r="D7" s="41" t="s">
        <v>2631</v>
      </c>
      <c r="E7" s="41" t="s">
        <v>2632</v>
      </c>
      <c r="F7" s="41" t="s">
        <v>1109</v>
      </c>
      <c r="G7" s="42" t="s">
        <v>2624</v>
      </c>
      <c r="H7" s="1"/>
      <c r="I7" s="1"/>
      <c r="J7" s="1"/>
      <c r="K7" s="1"/>
      <c r="L7" s="1"/>
      <c r="M7" s="1"/>
      <c r="N7" s="1"/>
      <c r="O7" s="1"/>
      <c r="P7" s="1"/>
      <c r="Q7" s="1"/>
      <c r="R7" s="1"/>
      <c r="S7" s="1"/>
      <c r="T7" s="1"/>
      <c r="U7" s="1"/>
      <c r="V7" s="1"/>
      <c r="W7" s="1"/>
      <c r="X7" s="1"/>
      <c r="Y7" s="1"/>
      <c r="Z7" s="1"/>
    </row>
    <row r="8" spans="1:26" ht="24">
      <c r="A8" s="46" t="s">
        <v>2633</v>
      </c>
      <c r="B8" s="47" t="s">
        <v>2634</v>
      </c>
      <c r="C8" s="47" t="s">
        <v>2621</v>
      </c>
      <c r="D8" s="47" t="s">
        <v>2635</v>
      </c>
      <c r="E8" s="47" t="s">
        <v>2636</v>
      </c>
      <c r="F8" s="47" t="s">
        <v>1109</v>
      </c>
      <c r="G8" s="48" t="s">
        <v>2624</v>
      </c>
      <c r="H8" s="1"/>
      <c r="I8" s="1"/>
      <c r="J8" s="1"/>
      <c r="K8" s="1"/>
      <c r="L8" s="1"/>
      <c r="M8" s="1"/>
      <c r="N8" s="1"/>
      <c r="O8" s="1"/>
      <c r="P8" s="1"/>
      <c r="Q8" s="1"/>
      <c r="R8" s="1"/>
      <c r="S8" s="1"/>
      <c r="T8" s="1"/>
      <c r="U8" s="1"/>
      <c r="V8" s="1"/>
      <c r="W8" s="1"/>
      <c r="X8" s="1"/>
      <c r="Y8" s="1"/>
      <c r="Z8" s="1"/>
    </row>
    <row r="9" spans="1:26">
      <c r="A9" s="40" t="s">
        <v>2637</v>
      </c>
      <c r="B9" s="41" t="s">
        <v>2638</v>
      </c>
      <c r="C9" s="41" t="s">
        <v>2621</v>
      </c>
      <c r="D9" s="41" t="s">
        <v>2639</v>
      </c>
      <c r="E9" s="41" t="s">
        <v>2640</v>
      </c>
      <c r="F9" s="41" t="s">
        <v>1109</v>
      </c>
      <c r="G9" s="42" t="s">
        <v>2624</v>
      </c>
      <c r="H9" s="1"/>
      <c r="I9" s="1"/>
      <c r="J9" s="1"/>
      <c r="K9" s="1"/>
      <c r="L9" s="1"/>
      <c r="M9" s="1"/>
      <c r="N9" s="1"/>
      <c r="O9" s="1"/>
      <c r="P9" s="1"/>
      <c r="Q9" s="1"/>
      <c r="R9" s="1"/>
      <c r="S9" s="1"/>
      <c r="T9" s="1"/>
      <c r="U9" s="1"/>
      <c r="V9" s="1"/>
      <c r="W9" s="1"/>
      <c r="X9" s="1"/>
      <c r="Y9" s="1"/>
      <c r="Z9" s="1"/>
    </row>
    <row r="10" spans="1:26">
      <c r="A10" s="46" t="s">
        <v>2641</v>
      </c>
      <c r="B10" s="47" t="s">
        <v>2642</v>
      </c>
      <c r="C10" s="47" t="s">
        <v>2643</v>
      </c>
      <c r="D10" s="47" t="s">
        <v>2644</v>
      </c>
      <c r="E10" s="47" t="s">
        <v>1110</v>
      </c>
      <c r="F10" s="47" t="s">
        <v>1109</v>
      </c>
      <c r="G10" s="48" t="s">
        <v>2645</v>
      </c>
      <c r="H10" s="1"/>
      <c r="I10" s="1"/>
      <c r="J10" s="1"/>
      <c r="K10" s="1"/>
      <c r="L10" s="1"/>
      <c r="M10" s="1"/>
      <c r="N10" s="1"/>
      <c r="O10" s="1"/>
      <c r="P10" s="1"/>
      <c r="Q10" s="1"/>
      <c r="R10" s="1"/>
      <c r="S10" s="1"/>
      <c r="T10" s="1"/>
      <c r="U10" s="1"/>
      <c r="V10" s="1"/>
      <c r="W10" s="1"/>
      <c r="X10" s="1"/>
      <c r="Y10" s="1"/>
      <c r="Z10" s="1"/>
    </row>
    <row r="11" spans="1:26">
      <c r="A11" s="40" t="s">
        <v>2646</v>
      </c>
      <c r="B11" s="41" t="s">
        <v>2647</v>
      </c>
      <c r="C11" s="41" t="s">
        <v>2643</v>
      </c>
      <c r="D11" s="41" t="s">
        <v>2648</v>
      </c>
      <c r="E11" s="41" t="s">
        <v>2649</v>
      </c>
      <c r="F11" s="41" t="s">
        <v>1141</v>
      </c>
      <c r="G11" s="42" t="s">
        <v>2650</v>
      </c>
      <c r="H11" s="1"/>
      <c r="I11" s="1"/>
      <c r="J11" s="1"/>
      <c r="K11" s="1"/>
      <c r="L11" s="1"/>
      <c r="M11" s="1"/>
      <c r="N11" s="1"/>
      <c r="O11" s="1"/>
      <c r="P11" s="1"/>
      <c r="Q11" s="1"/>
      <c r="R11" s="1"/>
      <c r="S11" s="1"/>
      <c r="T11" s="1"/>
      <c r="U11" s="1"/>
      <c r="V11" s="1"/>
      <c r="W11" s="1"/>
      <c r="X11" s="1"/>
      <c r="Y11" s="1"/>
      <c r="Z11" s="1"/>
    </row>
    <row r="12" spans="1:26">
      <c r="A12" s="46" t="s">
        <v>2651</v>
      </c>
      <c r="B12" s="47" t="s">
        <v>2652</v>
      </c>
      <c r="C12" s="47" t="s">
        <v>2643</v>
      </c>
      <c r="D12" s="47" t="s">
        <v>2653</v>
      </c>
      <c r="E12" s="47" t="s">
        <v>1118</v>
      </c>
      <c r="F12" s="47" t="s">
        <v>1109</v>
      </c>
      <c r="G12" s="48" t="s">
        <v>2654</v>
      </c>
      <c r="H12" s="1"/>
      <c r="I12" s="1"/>
      <c r="J12" s="1"/>
      <c r="K12" s="1"/>
      <c r="L12" s="1"/>
      <c r="M12" s="1"/>
      <c r="N12" s="1"/>
      <c r="O12" s="1"/>
      <c r="P12" s="1"/>
      <c r="Q12" s="1"/>
      <c r="R12" s="1"/>
      <c r="S12" s="1"/>
      <c r="T12" s="1"/>
      <c r="U12" s="1"/>
      <c r="V12" s="1"/>
      <c r="W12" s="1"/>
      <c r="X12" s="1"/>
      <c r="Y12" s="1"/>
      <c r="Z12" s="1"/>
    </row>
    <row r="13" spans="1:26">
      <c r="A13" s="40" t="s">
        <v>2655</v>
      </c>
      <c r="B13" s="41" t="s">
        <v>2656</v>
      </c>
      <c r="C13" s="41" t="s">
        <v>2657</v>
      </c>
      <c r="D13" s="41" t="s">
        <v>2658</v>
      </c>
      <c r="E13" s="41" t="s">
        <v>1126</v>
      </c>
      <c r="F13" s="41" t="s">
        <v>1109</v>
      </c>
      <c r="G13" s="42" t="s">
        <v>2659</v>
      </c>
      <c r="H13" s="1"/>
      <c r="I13" s="1"/>
      <c r="J13" s="1"/>
      <c r="K13" s="1"/>
      <c r="L13" s="1"/>
      <c r="M13" s="1"/>
      <c r="N13" s="1"/>
      <c r="O13" s="1"/>
      <c r="P13" s="1"/>
      <c r="Q13" s="1"/>
      <c r="R13" s="1"/>
      <c r="S13" s="1"/>
      <c r="T13" s="1"/>
      <c r="U13" s="1"/>
      <c r="V13" s="1"/>
      <c r="W13" s="1"/>
      <c r="X13" s="1"/>
      <c r="Y13" s="1"/>
      <c r="Z13" s="1"/>
    </row>
    <row r="14" spans="1:26" ht="24">
      <c r="A14" s="46" t="s">
        <v>2660</v>
      </c>
      <c r="B14" s="47" t="s">
        <v>2661</v>
      </c>
      <c r="C14" s="47" t="s">
        <v>2657</v>
      </c>
      <c r="D14" s="47" t="s">
        <v>2662</v>
      </c>
      <c r="E14" s="47" t="s">
        <v>2663</v>
      </c>
      <c r="F14" s="47" t="s">
        <v>1109</v>
      </c>
      <c r="G14" s="48" t="s">
        <v>2664</v>
      </c>
      <c r="H14" s="1"/>
      <c r="I14" s="1"/>
      <c r="J14" s="1"/>
      <c r="K14" s="1"/>
      <c r="L14" s="1"/>
      <c r="M14" s="1"/>
      <c r="N14" s="1"/>
      <c r="O14" s="1"/>
      <c r="P14" s="1"/>
      <c r="Q14" s="1"/>
      <c r="R14" s="1"/>
      <c r="S14" s="1"/>
      <c r="T14" s="1"/>
      <c r="U14" s="1"/>
      <c r="V14" s="1"/>
      <c r="W14" s="1"/>
      <c r="X14" s="1"/>
      <c r="Y14" s="1"/>
      <c r="Z14" s="1"/>
    </row>
    <row r="15" spans="1:26">
      <c r="A15" s="40" t="s">
        <v>2665</v>
      </c>
      <c r="B15" s="41" t="s">
        <v>1128</v>
      </c>
      <c r="C15" s="41" t="s">
        <v>2657</v>
      </c>
      <c r="D15" s="41" t="s">
        <v>2666</v>
      </c>
      <c r="E15" s="41" t="s">
        <v>1134</v>
      </c>
      <c r="F15" s="41" t="s">
        <v>1109</v>
      </c>
      <c r="G15" s="42" t="s">
        <v>2667</v>
      </c>
      <c r="H15" s="1"/>
      <c r="I15" s="1"/>
      <c r="J15" s="1"/>
      <c r="K15" s="1"/>
      <c r="L15" s="1"/>
      <c r="M15" s="1"/>
      <c r="N15" s="1"/>
      <c r="O15" s="1"/>
      <c r="P15" s="1"/>
      <c r="Q15" s="1"/>
      <c r="R15" s="1"/>
      <c r="S15" s="1"/>
      <c r="T15" s="1"/>
      <c r="U15" s="1"/>
      <c r="V15" s="1"/>
      <c r="W15" s="1"/>
      <c r="X15" s="1"/>
      <c r="Y15" s="1"/>
      <c r="Z15" s="1"/>
    </row>
    <row r="16" spans="1:26">
      <c r="A16" s="46" t="s">
        <v>2668</v>
      </c>
      <c r="B16" s="47" t="s">
        <v>1150</v>
      </c>
      <c r="C16" s="47" t="s">
        <v>2669</v>
      </c>
      <c r="D16" s="47" t="s">
        <v>2670</v>
      </c>
      <c r="E16" s="47" t="s">
        <v>1156</v>
      </c>
      <c r="F16" s="47" t="s">
        <v>1141</v>
      </c>
      <c r="G16" s="48" t="s">
        <v>2671</v>
      </c>
      <c r="H16" s="1"/>
      <c r="I16" s="1"/>
      <c r="J16" s="1"/>
      <c r="K16" s="1"/>
      <c r="L16" s="1"/>
      <c r="M16" s="1"/>
      <c r="N16" s="1"/>
      <c r="O16" s="1"/>
      <c r="P16" s="1"/>
      <c r="Q16" s="1"/>
      <c r="R16" s="1"/>
      <c r="S16" s="1"/>
      <c r="T16" s="1"/>
      <c r="U16" s="1"/>
      <c r="V16" s="1"/>
      <c r="W16" s="1"/>
      <c r="X16" s="1"/>
      <c r="Y16" s="1"/>
      <c r="Z16" s="1"/>
    </row>
    <row r="17" spans="1:26">
      <c r="A17" s="40" t="s">
        <v>2672</v>
      </c>
      <c r="B17" s="41" t="s">
        <v>2673</v>
      </c>
      <c r="C17" s="41" t="s">
        <v>2669</v>
      </c>
      <c r="D17" s="41" t="s">
        <v>2674</v>
      </c>
      <c r="E17" s="41" t="s">
        <v>2675</v>
      </c>
      <c r="F17" s="41" t="s">
        <v>1141</v>
      </c>
      <c r="G17" s="42" t="s">
        <v>2676</v>
      </c>
      <c r="H17" s="1"/>
      <c r="I17" s="1"/>
      <c r="J17" s="1"/>
      <c r="K17" s="1"/>
      <c r="L17" s="1"/>
      <c r="M17" s="1"/>
      <c r="N17" s="1"/>
      <c r="O17" s="1"/>
      <c r="P17" s="1"/>
      <c r="Q17" s="1"/>
      <c r="R17" s="1"/>
      <c r="S17" s="1"/>
      <c r="T17" s="1"/>
      <c r="U17" s="1"/>
      <c r="V17" s="1"/>
      <c r="W17" s="1"/>
      <c r="X17" s="1"/>
      <c r="Y17" s="1"/>
      <c r="Z17" s="1"/>
    </row>
    <row r="18" spans="1:26">
      <c r="A18" s="46" t="s">
        <v>2677</v>
      </c>
      <c r="B18" s="47" t="s">
        <v>2678</v>
      </c>
      <c r="C18" s="47" t="s">
        <v>2643</v>
      </c>
      <c r="D18" s="47" t="s">
        <v>2679</v>
      </c>
      <c r="E18" s="47" t="s">
        <v>1142</v>
      </c>
      <c r="F18" s="47" t="s">
        <v>1141</v>
      </c>
      <c r="G18" s="48" t="s">
        <v>2680</v>
      </c>
      <c r="H18" s="1"/>
      <c r="I18" s="1"/>
      <c r="J18" s="1"/>
      <c r="K18" s="1"/>
      <c r="L18" s="1"/>
      <c r="M18" s="1"/>
      <c r="N18" s="1"/>
      <c r="O18" s="1"/>
      <c r="P18" s="1"/>
      <c r="Q18" s="1"/>
      <c r="R18" s="1"/>
      <c r="S18" s="1"/>
      <c r="T18" s="1"/>
      <c r="U18" s="1"/>
      <c r="V18" s="1"/>
      <c r="W18" s="1"/>
      <c r="X18" s="1"/>
      <c r="Y18" s="1"/>
      <c r="Z18" s="1"/>
    </row>
    <row r="19" spans="1:26">
      <c r="A19" s="40" t="s">
        <v>2681</v>
      </c>
      <c r="B19" s="41" t="s">
        <v>1143</v>
      </c>
      <c r="C19" s="41" t="s">
        <v>2643</v>
      </c>
      <c r="D19" s="41" t="s">
        <v>2682</v>
      </c>
      <c r="E19" s="41" t="s">
        <v>1149</v>
      </c>
      <c r="F19" s="41" t="s">
        <v>1141</v>
      </c>
      <c r="G19" s="42" t="s">
        <v>2683</v>
      </c>
      <c r="H19" s="1"/>
      <c r="I19" s="1"/>
      <c r="J19" s="1"/>
      <c r="K19" s="1"/>
      <c r="L19" s="1"/>
      <c r="M19" s="1"/>
      <c r="N19" s="1"/>
      <c r="O19" s="1"/>
      <c r="P19" s="1"/>
      <c r="Q19" s="1"/>
      <c r="R19" s="1"/>
      <c r="S19" s="1"/>
      <c r="T19" s="1"/>
      <c r="U19" s="1"/>
      <c r="V19" s="1"/>
      <c r="W19" s="1"/>
      <c r="X19" s="1"/>
      <c r="Y19" s="1"/>
      <c r="Z19" s="1"/>
    </row>
    <row r="20" spans="1:26">
      <c r="A20" s="46" t="s">
        <v>2684</v>
      </c>
      <c r="B20" s="47" t="s">
        <v>2685</v>
      </c>
      <c r="C20" s="47" t="s">
        <v>2643</v>
      </c>
      <c r="D20" s="47" t="s">
        <v>2686</v>
      </c>
      <c r="E20" s="47" t="s">
        <v>1178</v>
      </c>
      <c r="F20" s="47" t="s">
        <v>1109</v>
      </c>
      <c r="G20" s="48" t="s">
        <v>2687</v>
      </c>
      <c r="H20" s="1"/>
      <c r="I20" s="1"/>
      <c r="J20" s="1"/>
      <c r="K20" s="1"/>
      <c r="L20" s="1"/>
      <c r="M20" s="1"/>
      <c r="N20" s="1"/>
      <c r="O20" s="1"/>
      <c r="P20" s="1"/>
      <c r="Q20" s="1"/>
      <c r="R20" s="1"/>
      <c r="S20" s="1"/>
      <c r="T20" s="1"/>
      <c r="U20" s="1"/>
      <c r="V20" s="1"/>
      <c r="W20" s="1"/>
      <c r="X20" s="1"/>
      <c r="Y20" s="1"/>
      <c r="Z20" s="1"/>
    </row>
    <row r="21" spans="1:26">
      <c r="A21" s="40" t="s">
        <v>2688</v>
      </c>
      <c r="B21" s="41" t="s">
        <v>2689</v>
      </c>
      <c r="C21" s="41" t="s">
        <v>2643</v>
      </c>
      <c r="D21" s="41" t="s">
        <v>2690</v>
      </c>
      <c r="E21" s="41" t="s">
        <v>2691</v>
      </c>
      <c r="F21" s="41" t="s">
        <v>1141</v>
      </c>
      <c r="G21" s="42" t="s">
        <v>2692</v>
      </c>
      <c r="H21" s="1"/>
      <c r="I21" s="1"/>
      <c r="J21" s="1"/>
      <c r="K21" s="1"/>
      <c r="L21" s="1"/>
      <c r="M21" s="1"/>
      <c r="N21" s="1"/>
      <c r="O21" s="1"/>
      <c r="P21" s="1"/>
      <c r="Q21" s="1"/>
      <c r="R21" s="1"/>
      <c r="S21" s="1"/>
      <c r="T21" s="1"/>
      <c r="U21" s="1"/>
      <c r="V21" s="1"/>
      <c r="W21" s="1"/>
      <c r="X21" s="1"/>
      <c r="Y21" s="1"/>
      <c r="Z21" s="1"/>
    </row>
    <row r="22" spans="1:26">
      <c r="A22" s="46" t="s">
        <v>2693</v>
      </c>
      <c r="B22" s="47" t="s">
        <v>2694</v>
      </c>
      <c r="C22" s="47" t="s">
        <v>2643</v>
      </c>
      <c r="D22" s="47" t="s">
        <v>2695</v>
      </c>
      <c r="E22" s="47" t="s">
        <v>1186</v>
      </c>
      <c r="F22" s="47" t="s">
        <v>1109</v>
      </c>
      <c r="G22" s="48" t="s">
        <v>2687</v>
      </c>
      <c r="H22" s="1"/>
      <c r="I22" s="1"/>
      <c r="J22" s="1"/>
      <c r="K22" s="1"/>
      <c r="L22" s="1"/>
      <c r="M22" s="1"/>
      <c r="N22" s="1"/>
      <c r="O22" s="1"/>
      <c r="P22" s="1"/>
      <c r="Q22" s="1"/>
      <c r="R22" s="1"/>
      <c r="S22" s="1"/>
      <c r="T22" s="1"/>
      <c r="U22" s="1"/>
      <c r="V22" s="1"/>
      <c r="W22" s="1"/>
      <c r="X22" s="1"/>
      <c r="Y22" s="1"/>
      <c r="Z22" s="1"/>
    </row>
    <row r="23" spans="1:26">
      <c r="A23" s="40" t="s">
        <v>2696</v>
      </c>
      <c r="B23" s="41" t="s">
        <v>2697</v>
      </c>
      <c r="C23" s="41" t="s">
        <v>2643</v>
      </c>
      <c r="D23" s="41" t="s">
        <v>2698</v>
      </c>
      <c r="E23" s="41" t="s">
        <v>2699</v>
      </c>
      <c r="F23" s="41" t="s">
        <v>1141</v>
      </c>
      <c r="G23" s="42" t="s">
        <v>2700</v>
      </c>
      <c r="H23" s="1"/>
      <c r="I23" s="1"/>
      <c r="J23" s="1"/>
      <c r="K23" s="1"/>
      <c r="L23" s="1"/>
      <c r="M23" s="1"/>
      <c r="N23" s="1"/>
      <c r="O23" s="1"/>
      <c r="P23" s="1"/>
      <c r="Q23" s="1"/>
      <c r="R23" s="1"/>
      <c r="S23" s="1"/>
      <c r="T23" s="1"/>
      <c r="U23" s="1"/>
      <c r="V23" s="1"/>
      <c r="W23" s="1"/>
      <c r="X23" s="1"/>
      <c r="Y23" s="1"/>
      <c r="Z23" s="1"/>
    </row>
    <row r="24" spans="1:26">
      <c r="A24" s="46" t="s">
        <v>2701</v>
      </c>
      <c r="B24" s="47" t="s">
        <v>2702</v>
      </c>
      <c r="C24" s="47" t="s">
        <v>2643</v>
      </c>
      <c r="D24" s="47" t="s">
        <v>2703</v>
      </c>
      <c r="E24" s="47" t="s">
        <v>2704</v>
      </c>
      <c r="F24" s="47" t="s">
        <v>1141</v>
      </c>
      <c r="G24" s="48" t="s">
        <v>2705</v>
      </c>
      <c r="H24" s="1"/>
      <c r="I24" s="1"/>
      <c r="J24" s="1"/>
      <c r="K24" s="1"/>
      <c r="L24" s="1"/>
      <c r="M24" s="1"/>
      <c r="N24" s="1"/>
      <c r="O24" s="1"/>
      <c r="P24" s="1"/>
      <c r="Q24" s="1"/>
      <c r="R24" s="1"/>
      <c r="S24" s="1"/>
      <c r="T24" s="1"/>
      <c r="U24" s="1"/>
      <c r="V24" s="1"/>
      <c r="W24" s="1"/>
      <c r="X24" s="1"/>
      <c r="Y24" s="1"/>
      <c r="Z24" s="1"/>
    </row>
    <row r="25" spans="1:26">
      <c r="A25" s="40" t="s">
        <v>2706</v>
      </c>
      <c r="B25" s="41" t="s">
        <v>1188</v>
      </c>
      <c r="C25" s="41" t="s">
        <v>2643</v>
      </c>
      <c r="D25" s="41" t="s">
        <v>2707</v>
      </c>
      <c r="E25" s="41" t="s">
        <v>1194</v>
      </c>
      <c r="F25" s="41" t="s">
        <v>1141</v>
      </c>
      <c r="G25" s="42" t="s">
        <v>2708</v>
      </c>
      <c r="H25" s="1"/>
      <c r="I25" s="1"/>
      <c r="J25" s="1"/>
      <c r="K25" s="1"/>
      <c r="L25" s="1"/>
      <c r="M25" s="1"/>
      <c r="N25" s="1"/>
      <c r="O25" s="1"/>
      <c r="P25" s="1"/>
      <c r="Q25" s="1"/>
      <c r="R25" s="1"/>
      <c r="S25" s="1"/>
      <c r="T25" s="1"/>
      <c r="U25" s="1"/>
      <c r="V25" s="1"/>
      <c r="W25" s="1"/>
      <c r="X25" s="1"/>
      <c r="Y25" s="1"/>
      <c r="Z25" s="1"/>
    </row>
    <row r="26" spans="1:26">
      <c r="A26" s="46" t="s">
        <v>2709</v>
      </c>
      <c r="B26" s="47" t="s">
        <v>2710</v>
      </c>
      <c r="C26" s="47" t="s">
        <v>2643</v>
      </c>
      <c r="D26" s="47" t="s">
        <v>2711</v>
      </c>
      <c r="E26" s="47" t="s">
        <v>1201</v>
      </c>
      <c r="F26" s="47" t="s">
        <v>1109</v>
      </c>
      <c r="G26" s="48" t="s">
        <v>2712</v>
      </c>
      <c r="H26" s="1"/>
      <c r="I26" s="1"/>
      <c r="J26" s="1"/>
      <c r="K26" s="1"/>
      <c r="L26" s="1"/>
      <c r="M26" s="1"/>
      <c r="N26" s="1"/>
      <c r="O26" s="1"/>
      <c r="P26" s="1"/>
      <c r="Q26" s="1"/>
      <c r="R26" s="1"/>
      <c r="S26" s="1"/>
      <c r="T26" s="1"/>
      <c r="U26" s="1"/>
      <c r="V26" s="1"/>
      <c r="W26" s="1"/>
      <c r="X26" s="1"/>
      <c r="Y26" s="1"/>
      <c r="Z26" s="1"/>
    </row>
    <row r="27" spans="1:26">
      <c r="A27" s="40" t="s">
        <v>2713</v>
      </c>
      <c r="B27" s="41" t="s">
        <v>2714</v>
      </c>
      <c r="C27" s="41" t="s">
        <v>2643</v>
      </c>
      <c r="D27" s="41" t="s">
        <v>2715</v>
      </c>
      <c r="E27" s="41" t="s">
        <v>2716</v>
      </c>
      <c r="F27" s="41" t="s">
        <v>1109</v>
      </c>
      <c r="G27" s="42" t="s">
        <v>2717</v>
      </c>
      <c r="H27" s="1"/>
      <c r="I27" s="1"/>
      <c r="J27" s="1"/>
      <c r="K27" s="1"/>
      <c r="L27" s="1"/>
      <c r="M27" s="1"/>
      <c r="N27" s="1"/>
      <c r="O27" s="1"/>
      <c r="P27" s="1"/>
      <c r="Q27" s="1"/>
      <c r="R27" s="1"/>
      <c r="S27" s="1"/>
      <c r="T27" s="1"/>
      <c r="U27" s="1"/>
      <c r="V27" s="1"/>
      <c r="W27" s="1"/>
      <c r="X27" s="1"/>
      <c r="Y27" s="1"/>
      <c r="Z27" s="1"/>
    </row>
    <row r="28" spans="1:26">
      <c r="A28" s="46" t="s">
        <v>2718</v>
      </c>
      <c r="B28" s="47" t="s">
        <v>2719</v>
      </c>
      <c r="C28" s="47" t="s">
        <v>2643</v>
      </c>
      <c r="D28" s="47" t="s">
        <v>2720</v>
      </c>
      <c r="E28" s="47" t="s">
        <v>1209</v>
      </c>
      <c r="F28" s="47" t="s">
        <v>1109</v>
      </c>
      <c r="G28" s="48" t="s">
        <v>2721</v>
      </c>
      <c r="H28" s="1"/>
      <c r="I28" s="1"/>
      <c r="J28" s="1"/>
      <c r="K28" s="1"/>
      <c r="L28" s="1"/>
      <c r="M28" s="1"/>
      <c r="N28" s="1"/>
      <c r="O28" s="1"/>
      <c r="P28" s="1"/>
      <c r="Q28" s="1"/>
      <c r="R28" s="1"/>
      <c r="S28" s="1"/>
      <c r="T28" s="1"/>
      <c r="U28" s="1"/>
      <c r="V28" s="1"/>
      <c r="W28" s="1"/>
      <c r="X28" s="1"/>
      <c r="Y28" s="1"/>
      <c r="Z28" s="1"/>
    </row>
    <row r="29" spans="1:26">
      <c r="A29" s="40" t="s">
        <v>2722</v>
      </c>
      <c r="B29" s="41" t="s">
        <v>2723</v>
      </c>
      <c r="C29" s="41" t="s">
        <v>2643</v>
      </c>
      <c r="D29" s="41" t="s">
        <v>2724</v>
      </c>
      <c r="E29" s="41" t="s">
        <v>2725</v>
      </c>
      <c r="F29" s="41" t="s">
        <v>1141</v>
      </c>
      <c r="G29" s="42" t="s">
        <v>2726</v>
      </c>
      <c r="H29" s="1"/>
      <c r="I29" s="1"/>
      <c r="J29" s="1"/>
      <c r="K29" s="1"/>
      <c r="L29" s="1"/>
      <c r="M29" s="1"/>
      <c r="N29" s="1"/>
      <c r="O29" s="1"/>
      <c r="P29" s="1"/>
      <c r="Q29" s="1"/>
      <c r="R29" s="1"/>
      <c r="S29" s="1"/>
      <c r="T29" s="1"/>
      <c r="U29" s="1"/>
      <c r="V29" s="1"/>
      <c r="W29" s="1"/>
      <c r="X29" s="1"/>
      <c r="Y29" s="1"/>
      <c r="Z29" s="1"/>
    </row>
    <row r="30" spans="1:26">
      <c r="A30" s="46" t="s">
        <v>2727</v>
      </c>
      <c r="B30" s="47" t="s">
        <v>2728</v>
      </c>
      <c r="C30" s="47" t="s">
        <v>2643</v>
      </c>
      <c r="D30" s="47" t="s">
        <v>2729</v>
      </c>
      <c r="E30" s="47" t="s">
        <v>1216</v>
      </c>
      <c r="F30" s="47" t="s">
        <v>1109</v>
      </c>
      <c r="G30" s="48" t="s">
        <v>2730</v>
      </c>
      <c r="H30" s="1"/>
      <c r="I30" s="1"/>
      <c r="J30" s="1"/>
      <c r="K30" s="1"/>
      <c r="L30" s="1"/>
      <c r="M30" s="1"/>
      <c r="N30" s="1"/>
      <c r="O30" s="1"/>
      <c r="P30" s="1"/>
      <c r="Q30" s="1"/>
      <c r="R30" s="1"/>
      <c r="S30" s="1"/>
      <c r="T30" s="1"/>
      <c r="U30" s="1"/>
      <c r="V30" s="1"/>
      <c r="W30" s="1"/>
      <c r="X30" s="1"/>
      <c r="Y30" s="1"/>
      <c r="Z30" s="1"/>
    </row>
    <row r="31" spans="1:26">
      <c r="A31" s="40" t="s">
        <v>2731</v>
      </c>
      <c r="B31" s="41" t="s">
        <v>2732</v>
      </c>
      <c r="C31" s="41" t="s">
        <v>2643</v>
      </c>
      <c r="D31" s="41" t="s">
        <v>2733</v>
      </c>
      <c r="E31" s="41" t="s">
        <v>2734</v>
      </c>
      <c r="F31" s="41" t="s">
        <v>1109</v>
      </c>
      <c r="G31" s="42" t="s">
        <v>2735</v>
      </c>
      <c r="H31" s="1"/>
      <c r="I31" s="1"/>
      <c r="J31" s="1"/>
      <c r="K31" s="1"/>
      <c r="L31" s="1"/>
      <c r="M31" s="1"/>
      <c r="N31" s="1"/>
      <c r="O31" s="1"/>
      <c r="P31" s="1"/>
      <c r="Q31" s="1"/>
      <c r="R31" s="1"/>
      <c r="S31" s="1"/>
      <c r="T31" s="1"/>
      <c r="U31" s="1"/>
      <c r="V31" s="1"/>
      <c r="W31" s="1"/>
      <c r="X31" s="1"/>
      <c r="Y31" s="1"/>
      <c r="Z31" s="1"/>
    </row>
    <row r="32" spans="1:26">
      <c r="A32" s="46" t="s">
        <v>2736</v>
      </c>
      <c r="B32" s="47" t="s">
        <v>2737</v>
      </c>
      <c r="C32" s="47" t="s">
        <v>2643</v>
      </c>
      <c r="D32" s="47" t="s">
        <v>2738</v>
      </c>
      <c r="E32" s="47" t="s">
        <v>2739</v>
      </c>
      <c r="F32" s="47" t="s">
        <v>1141</v>
      </c>
      <c r="G32" s="48" t="s">
        <v>2740</v>
      </c>
      <c r="H32" s="1"/>
      <c r="I32" s="1"/>
      <c r="J32" s="1"/>
      <c r="K32" s="1"/>
      <c r="L32" s="1"/>
      <c r="M32" s="1"/>
      <c r="N32" s="1"/>
      <c r="O32" s="1"/>
      <c r="P32" s="1"/>
      <c r="Q32" s="1"/>
      <c r="R32" s="1"/>
      <c r="S32" s="1"/>
      <c r="T32" s="1"/>
      <c r="U32" s="1"/>
      <c r="V32" s="1"/>
      <c r="W32" s="1"/>
      <c r="X32" s="1"/>
      <c r="Y32" s="1"/>
      <c r="Z32" s="1"/>
    </row>
    <row r="33" spans="1:26">
      <c r="A33" s="40" t="s">
        <v>2741</v>
      </c>
      <c r="B33" s="41" t="s">
        <v>2742</v>
      </c>
      <c r="C33" s="41" t="s">
        <v>2643</v>
      </c>
      <c r="D33" s="41" t="s">
        <v>2743</v>
      </c>
      <c r="E33" s="41" t="s">
        <v>1224</v>
      </c>
      <c r="F33" s="41" t="s">
        <v>1109</v>
      </c>
      <c r="G33" s="42" t="s">
        <v>2744</v>
      </c>
      <c r="H33" s="1"/>
      <c r="I33" s="1"/>
      <c r="J33" s="1"/>
      <c r="K33" s="1"/>
      <c r="L33" s="1"/>
      <c r="M33" s="1"/>
      <c r="N33" s="1"/>
      <c r="O33" s="1"/>
      <c r="P33" s="1"/>
      <c r="Q33" s="1"/>
      <c r="R33" s="1"/>
      <c r="S33" s="1"/>
      <c r="T33" s="1"/>
      <c r="U33" s="1"/>
      <c r="V33" s="1"/>
      <c r="W33" s="1"/>
      <c r="X33" s="1"/>
      <c r="Y33" s="1"/>
      <c r="Z33" s="1"/>
    </row>
    <row r="34" spans="1:26">
      <c r="A34" s="46" t="s">
        <v>2745</v>
      </c>
      <c r="B34" s="47" t="s">
        <v>2746</v>
      </c>
      <c r="C34" s="47" t="s">
        <v>2643</v>
      </c>
      <c r="D34" s="47" t="s">
        <v>2747</v>
      </c>
      <c r="E34" s="47" t="s">
        <v>2748</v>
      </c>
      <c r="F34" s="47" t="s">
        <v>1141</v>
      </c>
      <c r="G34" s="48" t="s">
        <v>2749</v>
      </c>
      <c r="H34" s="1"/>
      <c r="I34" s="1"/>
      <c r="J34" s="1"/>
      <c r="K34" s="1"/>
      <c r="L34" s="1"/>
      <c r="M34" s="1"/>
      <c r="N34" s="1"/>
      <c r="O34" s="1"/>
      <c r="P34" s="1"/>
      <c r="Q34" s="1"/>
      <c r="R34" s="1"/>
      <c r="S34" s="1"/>
      <c r="T34" s="1"/>
      <c r="U34" s="1"/>
      <c r="V34" s="1"/>
      <c r="W34" s="1"/>
      <c r="X34" s="1"/>
      <c r="Y34" s="1"/>
      <c r="Z34" s="1"/>
    </row>
    <row r="35" spans="1:26" ht="24">
      <c r="A35" s="40" t="s">
        <v>2750</v>
      </c>
      <c r="B35" s="41" t="s">
        <v>2751</v>
      </c>
      <c r="C35" s="41" t="s">
        <v>2752</v>
      </c>
      <c r="D35" s="41" t="s">
        <v>2753</v>
      </c>
      <c r="E35" s="41" t="s">
        <v>1259</v>
      </c>
      <c r="F35" s="41" t="s">
        <v>1109</v>
      </c>
      <c r="G35" s="42" t="s">
        <v>2754</v>
      </c>
      <c r="H35" s="1"/>
      <c r="I35" s="1"/>
      <c r="J35" s="1"/>
      <c r="K35" s="1"/>
      <c r="L35" s="1"/>
      <c r="M35" s="1"/>
      <c r="N35" s="1"/>
      <c r="O35" s="1"/>
      <c r="P35" s="1"/>
      <c r="Q35" s="1"/>
      <c r="R35" s="1"/>
      <c r="S35" s="1"/>
      <c r="T35" s="1"/>
      <c r="U35" s="1"/>
      <c r="V35" s="1"/>
      <c r="W35" s="1"/>
      <c r="X35" s="1"/>
      <c r="Y35" s="1"/>
      <c r="Z35" s="1"/>
    </row>
    <row r="36" spans="1:26">
      <c r="A36" s="46" t="s">
        <v>2755</v>
      </c>
      <c r="B36" s="47" t="s">
        <v>2756</v>
      </c>
      <c r="C36" s="47" t="s">
        <v>2757</v>
      </c>
      <c r="D36" s="47" t="s">
        <v>2758</v>
      </c>
      <c r="E36" s="47" t="s">
        <v>1268</v>
      </c>
      <c r="F36" s="47" t="s">
        <v>1109</v>
      </c>
      <c r="G36" s="48" t="s">
        <v>2759</v>
      </c>
      <c r="H36" s="1"/>
      <c r="I36" s="1"/>
      <c r="J36" s="1"/>
      <c r="K36" s="1"/>
      <c r="L36" s="1"/>
      <c r="M36" s="1"/>
      <c r="N36" s="1"/>
      <c r="O36" s="1"/>
      <c r="P36" s="1"/>
      <c r="Q36" s="1"/>
      <c r="R36" s="1"/>
      <c r="S36" s="1"/>
      <c r="T36" s="1"/>
      <c r="U36" s="1"/>
      <c r="V36" s="1"/>
      <c r="W36" s="1"/>
      <c r="X36" s="1"/>
      <c r="Y36" s="1"/>
      <c r="Z36" s="1"/>
    </row>
    <row r="37" spans="1:26">
      <c r="A37" s="40" t="s">
        <v>2760</v>
      </c>
      <c r="B37" s="41" t="s">
        <v>2761</v>
      </c>
      <c r="C37" s="41" t="s">
        <v>2757</v>
      </c>
      <c r="D37" s="41" t="s">
        <v>2762</v>
      </c>
      <c r="E37" s="41" t="s">
        <v>1277</v>
      </c>
      <c r="F37" s="41" t="s">
        <v>1141</v>
      </c>
      <c r="G37" s="42" t="s">
        <v>2763</v>
      </c>
      <c r="H37" s="1"/>
      <c r="I37" s="1"/>
      <c r="J37" s="1"/>
      <c r="K37" s="1"/>
      <c r="L37" s="1"/>
      <c r="M37" s="1"/>
      <c r="N37" s="1"/>
      <c r="O37" s="1"/>
      <c r="P37" s="1"/>
      <c r="Q37" s="1"/>
      <c r="R37" s="1"/>
      <c r="S37" s="1"/>
      <c r="T37" s="1"/>
      <c r="U37" s="1"/>
      <c r="V37" s="1"/>
      <c r="W37" s="1"/>
      <c r="X37" s="1"/>
      <c r="Y37" s="1"/>
      <c r="Z37" s="1"/>
    </row>
    <row r="38" spans="1:26">
      <c r="A38" s="46" t="s">
        <v>2764</v>
      </c>
      <c r="B38" s="47" t="s">
        <v>2765</v>
      </c>
      <c r="C38" s="47" t="s">
        <v>2757</v>
      </c>
      <c r="D38" s="47" t="s">
        <v>2766</v>
      </c>
      <c r="E38" s="47" t="s">
        <v>1285</v>
      </c>
      <c r="F38" s="47" t="s">
        <v>1141</v>
      </c>
      <c r="G38" s="48" t="s">
        <v>2767</v>
      </c>
      <c r="H38" s="1"/>
      <c r="I38" s="1"/>
      <c r="J38" s="1"/>
      <c r="K38" s="1"/>
      <c r="L38" s="1"/>
      <c r="M38" s="1"/>
      <c r="N38" s="1"/>
      <c r="O38" s="1"/>
      <c r="P38" s="1"/>
      <c r="Q38" s="1"/>
      <c r="R38" s="1"/>
      <c r="S38" s="1"/>
      <c r="T38" s="1"/>
      <c r="U38" s="1"/>
      <c r="V38" s="1"/>
      <c r="W38" s="1"/>
      <c r="X38" s="1"/>
      <c r="Y38" s="1"/>
      <c r="Z38" s="1"/>
    </row>
    <row r="39" spans="1:26">
      <c r="A39" s="40" t="s">
        <v>2768</v>
      </c>
      <c r="B39" s="41" t="s">
        <v>2769</v>
      </c>
      <c r="C39" s="41" t="s">
        <v>2757</v>
      </c>
      <c r="D39" s="41" t="s">
        <v>2770</v>
      </c>
      <c r="E39" s="41" t="s">
        <v>1295</v>
      </c>
      <c r="F39" s="41" t="s">
        <v>1109</v>
      </c>
      <c r="G39" s="42" t="s">
        <v>2771</v>
      </c>
      <c r="H39" s="1"/>
      <c r="I39" s="1"/>
      <c r="J39" s="1"/>
      <c r="K39" s="1"/>
      <c r="L39" s="1"/>
      <c r="M39" s="1"/>
      <c r="N39" s="1"/>
      <c r="O39" s="1"/>
      <c r="P39" s="1"/>
      <c r="Q39" s="1"/>
      <c r="R39" s="1"/>
      <c r="S39" s="1"/>
      <c r="T39" s="1"/>
      <c r="U39" s="1"/>
      <c r="V39" s="1"/>
      <c r="W39" s="1"/>
      <c r="X39" s="1"/>
      <c r="Y39" s="1"/>
      <c r="Z39" s="1"/>
    </row>
    <row r="40" spans="1:26">
      <c r="A40" s="46" t="s">
        <v>2772</v>
      </c>
      <c r="B40" s="47" t="s">
        <v>2773</v>
      </c>
      <c r="C40" s="47" t="s">
        <v>2757</v>
      </c>
      <c r="D40" s="47" t="s">
        <v>2774</v>
      </c>
      <c r="E40" s="47" t="s">
        <v>1305</v>
      </c>
      <c r="F40" s="47" t="s">
        <v>1141</v>
      </c>
      <c r="G40" s="48" t="s">
        <v>2775</v>
      </c>
      <c r="H40" s="1"/>
      <c r="I40" s="1"/>
      <c r="J40" s="1"/>
      <c r="K40" s="1"/>
      <c r="L40" s="1"/>
      <c r="M40" s="1"/>
      <c r="N40" s="1"/>
      <c r="O40" s="1"/>
      <c r="P40" s="1"/>
      <c r="Q40" s="1"/>
      <c r="R40" s="1"/>
      <c r="S40" s="1"/>
      <c r="T40" s="1"/>
      <c r="U40" s="1"/>
      <c r="V40" s="1"/>
      <c r="W40" s="1"/>
      <c r="X40" s="1"/>
      <c r="Y40" s="1"/>
      <c r="Z40" s="1"/>
    </row>
    <row r="41" spans="1:26">
      <c r="A41" s="40" t="s">
        <v>2776</v>
      </c>
      <c r="B41" s="41" t="s">
        <v>2777</v>
      </c>
      <c r="C41" s="41" t="s">
        <v>2757</v>
      </c>
      <c r="D41" s="41" t="s">
        <v>2778</v>
      </c>
      <c r="E41" s="41" t="s">
        <v>1314</v>
      </c>
      <c r="F41" s="41" t="s">
        <v>1141</v>
      </c>
      <c r="G41" s="42" t="s">
        <v>2779</v>
      </c>
      <c r="H41" s="1"/>
      <c r="I41" s="1"/>
      <c r="J41" s="1"/>
      <c r="K41" s="1"/>
      <c r="L41" s="1"/>
      <c r="M41" s="1"/>
      <c r="N41" s="1"/>
      <c r="O41" s="1"/>
      <c r="P41" s="1"/>
      <c r="Q41" s="1"/>
      <c r="R41" s="1"/>
      <c r="S41" s="1"/>
      <c r="T41" s="1"/>
      <c r="U41" s="1"/>
      <c r="V41" s="1"/>
      <c r="W41" s="1"/>
      <c r="X41" s="1"/>
      <c r="Y41" s="1"/>
      <c r="Z41" s="1"/>
    </row>
    <row r="42" spans="1:26">
      <c r="A42" s="46" t="s">
        <v>2780</v>
      </c>
      <c r="B42" s="47" t="s">
        <v>2781</v>
      </c>
      <c r="C42" s="47" t="s">
        <v>2757</v>
      </c>
      <c r="D42" s="47" t="s">
        <v>2782</v>
      </c>
      <c r="E42" s="47" t="s">
        <v>1324</v>
      </c>
      <c r="F42" s="47" t="s">
        <v>1109</v>
      </c>
      <c r="G42" s="48" t="s">
        <v>2783</v>
      </c>
      <c r="H42" s="1"/>
      <c r="I42" s="1"/>
      <c r="J42" s="1"/>
      <c r="K42" s="1"/>
      <c r="L42" s="1"/>
      <c r="M42" s="1"/>
      <c r="N42" s="1"/>
      <c r="O42" s="1"/>
      <c r="P42" s="1"/>
      <c r="Q42" s="1"/>
      <c r="R42" s="1"/>
      <c r="S42" s="1"/>
      <c r="T42" s="1"/>
      <c r="U42" s="1"/>
      <c r="V42" s="1"/>
      <c r="W42" s="1"/>
      <c r="X42" s="1"/>
      <c r="Y42" s="1"/>
      <c r="Z42" s="1"/>
    </row>
    <row r="43" spans="1:26" ht="24">
      <c r="A43" s="40" t="s">
        <v>2784</v>
      </c>
      <c r="B43" s="41" t="s">
        <v>2785</v>
      </c>
      <c r="C43" s="41" t="s">
        <v>2786</v>
      </c>
      <c r="D43" s="41" t="s">
        <v>2787</v>
      </c>
      <c r="E43" s="41" t="s">
        <v>1333</v>
      </c>
      <c r="F43" s="41" t="s">
        <v>1109</v>
      </c>
      <c r="G43" s="42" t="s">
        <v>2788</v>
      </c>
      <c r="H43" s="1"/>
      <c r="I43" s="1"/>
      <c r="J43" s="1"/>
      <c r="K43" s="1"/>
      <c r="L43" s="1"/>
      <c r="M43" s="1"/>
      <c r="N43" s="1"/>
      <c r="O43" s="1"/>
      <c r="P43" s="1"/>
      <c r="Q43" s="1"/>
      <c r="R43" s="1"/>
      <c r="S43" s="1"/>
      <c r="T43" s="1"/>
      <c r="U43" s="1"/>
      <c r="V43" s="1"/>
      <c r="W43" s="1"/>
      <c r="X43" s="1"/>
      <c r="Y43" s="1"/>
      <c r="Z43" s="1"/>
    </row>
    <row r="44" spans="1:26">
      <c r="A44" s="46" t="s">
        <v>2789</v>
      </c>
      <c r="B44" s="47" t="s">
        <v>2790</v>
      </c>
      <c r="C44" s="47" t="s">
        <v>2757</v>
      </c>
      <c r="D44" s="47" t="s">
        <v>2791</v>
      </c>
      <c r="E44" s="47" t="s">
        <v>1342</v>
      </c>
      <c r="F44" s="47" t="s">
        <v>1141</v>
      </c>
      <c r="G44" s="48" t="s">
        <v>2792</v>
      </c>
      <c r="H44" s="1"/>
      <c r="I44" s="1"/>
      <c r="J44" s="1"/>
      <c r="K44" s="1"/>
      <c r="L44" s="1"/>
      <c r="M44" s="1"/>
      <c r="N44" s="1"/>
      <c r="O44" s="1"/>
      <c r="P44" s="1"/>
      <c r="Q44" s="1"/>
      <c r="R44" s="1"/>
      <c r="S44" s="1"/>
      <c r="T44" s="1"/>
      <c r="U44" s="1"/>
      <c r="V44" s="1"/>
      <c r="W44" s="1"/>
      <c r="X44" s="1"/>
      <c r="Y44" s="1"/>
      <c r="Z44" s="1"/>
    </row>
    <row r="45" spans="1:26">
      <c r="A45" s="40" t="s">
        <v>2793</v>
      </c>
      <c r="B45" s="41" t="s">
        <v>2794</v>
      </c>
      <c r="C45" s="41" t="s">
        <v>2795</v>
      </c>
      <c r="D45" s="41" t="s">
        <v>2796</v>
      </c>
      <c r="E45" s="41" t="s">
        <v>1352</v>
      </c>
      <c r="F45" s="41" t="s">
        <v>1109</v>
      </c>
      <c r="G45" s="42" t="s">
        <v>2797</v>
      </c>
      <c r="H45" s="1"/>
      <c r="I45" s="1"/>
      <c r="J45" s="1"/>
      <c r="K45" s="1"/>
      <c r="L45" s="1"/>
      <c r="M45" s="1"/>
      <c r="N45" s="1"/>
      <c r="O45" s="1"/>
      <c r="P45" s="1"/>
      <c r="Q45" s="1"/>
      <c r="R45" s="1"/>
      <c r="S45" s="1"/>
      <c r="T45" s="1"/>
      <c r="U45" s="1"/>
      <c r="V45" s="1"/>
      <c r="W45" s="1"/>
      <c r="X45" s="1"/>
      <c r="Y45" s="1"/>
      <c r="Z45" s="1"/>
    </row>
    <row r="46" spans="1:26">
      <c r="A46" s="46" t="s">
        <v>2798</v>
      </c>
      <c r="B46" s="47" t="s">
        <v>2799</v>
      </c>
      <c r="C46" s="47" t="s">
        <v>2795</v>
      </c>
      <c r="D46" s="47" t="s">
        <v>2800</v>
      </c>
      <c r="E46" s="47" t="s">
        <v>1362</v>
      </c>
      <c r="F46" s="47" t="s">
        <v>1109</v>
      </c>
      <c r="G46" s="48" t="s">
        <v>2801</v>
      </c>
      <c r="H46" s="1"/>
      <c r="I46" s="1"/>
      <c r="J46" s="1"/>
      <c r="K46" s="1"/>
      <c r="L46" s="1"/>
      <c r="M46" s="1"/>
      <c r="N46" s="1"/>
      <c r="O46" s="1"/>
      <c r="P46" s="1"/>
      <c r="Q46" s="1"/>
      <c r="R46" s="1"/>
      <c r="S46" s="1"/>
      <c r="T46" s="1"/>
      <c r="U46" s="1"/>
      <c r="V46" s="1"/>
      <c r="W46" s="1"/>
      <c r="X46" s="1"/>
      <c r="Y46" s="1"/>
      <c r="Z46" s="1"/>
    </row>
    <row r="47" spans="1:26">
      <c r="A47" s="40" t="s">
        <v>2802</v>
      </c>
      <c r="B47" s="41" t="s">
        <v>2803</v>
      </c>
      <c r="C47" s="41" t="s">
        <v>2795</v>
      </c>
      <c r="D47" s="41" t="s">
        <v>2804</v>
      </c>
      <c r="E47" s="41" t="s">
        <v>1372</v>
      </c>
      <c r="F47" s="41" t="s">
        <v>1109</v>
      </c>
      <c r="G47" s="42" t="s">
        <v>2805</v>
      </c>
      <c r="H47" s="1"/>
      <c r="I47" s="1"/>
      <c r="J47" s="1"/>
      <c r="K47" s="1"/>
      <c r="L47" s="1"/>
      <c r="M47" s="1"/>
      <c r="N47" s="1"/>
      <c r="O47" s="1"/>
      <c r="P47" s="1"/>
      <c r="Q47" s="1"/>
      <c r="R47" s="1"/>
      <c r="S47" s="1"/>
      <c r="T47" s="1"/>
      <c r="U47" s="1"/>
      <c r="V47" s="1"/>
      <c r="W47" s="1"/>
      <c r="X47" s="1"/>
      <c r="Y47" s="1"/>
      <c r="Z47" s="1"/>
    </row>
    <row r="48" spans="1:26">
      <c r="A48" s="46" t="s">
        <v>2806</v>
      </c>
      <c r="B48" s="47" t="s">
        <v>2807</v>
      </c>
      <c r="C48" s="47" t="s">
        <v>2757</v>
      </c>
      <c r="D48" s="47" t="s">
        <v>2808</v>
      </c>
      <c r="E48" s="47" t="s">
        <v>1382</v>
      </c>
      <c r="F48" s="47" t="s">
        <v>1109</v>
      </c>
      <c r="G48" s="48" t="s">
        <v>2809</v>
      </c>
      <c r="H48" s="1"/>
      <c r="I48" s="1"/>
      <c r="J48" s="1"/>
      <c r="K48" s="1"/>
      <c r="L48" s="1"/>
      <c r="M48" s="1"/>
      <c r="N48" s="1"/>
      <c r="O48" s="1"/>
      <c r="P48" s="1"/>
      <c r="Q48" s="1"/>
      <c r="R48" s="1"/>
      <c r="S48" s="1"/>
      <c r="T48" s="1"/>
      <c r="U48" s="1"/>
      <c r="V48" s="1"/>
      <c r="W48" s="1"/>
      <c r="X48" s="1"/>
      <c r="Y48" s="1"/>
      <c r="Z48" s="1"/>
    </row>
    <row r="49" spans="1:26">
      <c r="A49" s="40" t="s">
        <v>2810</v>
      </c>
      <c r="B49" s="41" t="s">
        <v>2811</v>
      </c>
      <c r="C49" s="41" t="s">
        <v>2757</v>
      </c>
      <c r="D49" s="41" t="s">
        <v>2812</v>
      </c>
      <c r="E49" s="41" t="s">
        <v>1392</v>
      </c>
      <c r="F49" s="41" t="s">
        <v>1141</v>
      </c>
      <c r="G49" s="42" t="s">
        <v>2813</v>
      </c>
      <c r="H49" s="1"/>
      <c r="I49" s="1"/>
      <c r="J49" s="1"/>
      <c r="K49" s="1"/>
      <c r="L49" s="1"/>
      <c r="M49" s="1"/>
      <c r="N49" s="1"/>
      <c r="O49" s="1"/>
      <c r="P49" s="1"/>
      <c r="Q49" s="1"/>
      <c r="R49" s="1"/>
      <c r="S49" s="1"/>
      <c r="T49" s="1"/>
      <c r="U49" s="1"/>
      <c r="V49" s="1"/>
      <c r="W49" s="1"/>
      <c r="X49" s="1"/>
      <c r="Y49" s="1"/>
      <c r="Z49" s="1"/>
    </row>
    <row r="50" spans="1:26">
      <c r="A50" s="46" t="s">
        <v>2814</v>
      </c>
      <c r="B50" s="47" t="s">
        <v>2815</v>
      </c>
      <c r="C50" s="47" t="s">
        <v>2757</v>
      </c>
      <c r="D50" s="47" t="s">
        <v>2816</v>
      </c>
      <c r="E50" s="47" t="s">
        <v>1400</v>
      </c>
      <c r="F50" s="47" t="s">
        <v>1141</v>
      </c>
      <c r="G50" s="48" t="s">
        <v>2817</v>
      </c>
      <c r="H50" s="1"/>
      <c r="I50" s="1"/>
      <c r="J50" s="1"/>
      <c r="K50" s="1"/>
      <c r="L50" s="1"/>
      <c r="M50" s="1"/>
      <c r="N50" s="1"/>
      <c r="O50" s="1"/>
      <c r="P50" s="1"/>
      <c r="Q50" s="1"/>
      <c r="R50" s="1"/>
      <c r="S50" s="1"/>
      <c r="T50" s="1"/>
      <c r="U50" s="1"/>
      <c r="V50" s="1"/>
      <c r="W50" s="1"/>
      <c r="X50" s="1"/>
      <c r="Y50" s="1"/>
      <c r="Z50" s="1"/>
    </row>
    <row r="51" spans="1:26">
      <c r="A51" s="40" t="s">
        <v>2818</v>
      </c>
      <c r="B51" s="41" t="s">
        <v>1157</v>
      </c>
      <c r="C51" s="41" t="s">
        <v>2669</v>
      </c>
      <c r="D51" s="41" t="s">
        <v>2819</v>
      </c>
      <c r="E51" s="41" t="s">
        <v>1163</v>
      </c>
      <c r="F51" s="41" t="s">
        <v>1109</v>
      </c>
      <c r="G51" s="42" t="s">
        <v>2820</v>
      </c>
      <c r="H51" s="1"/>
      <c r="I51" s="1"/>
      <c r="J51" s="1"/>
      <c r="K51" s="1"/>
      <c r="L51" s="1"/>
      <c r="M51" s="1"/>
      <c r="N51" s="1"/>
      <c r="O51" s="1"/>
      <c r="P51" s="1"/>
      <c r="Q51" s="1"/>
      <c r="R51" s="1"/>
      <c r="S51" s="1"/>
      <c r="T51" s="1"/>
      <c r="U51" s="1"/>
      <c r="V51" s="1"/>
      <c r="W51" s="1"/>
      <c r="X51" s="1"/>
      <c r="Y51" s="1"/>
      <c r="Z51" s="1"/>
    </row>
    <row r="52" spans="1:26">
      <c r="A52" s="46" t="s">
        <v>2821</v>
      </c>
      <c r="B52" s="47" t="s">
        <v>1165</v>
      </c>
      <c r="C52" s="47" t="s">
        <v>2669</v>
      </c>
      <c r="D52" s="47" t="s">
        <v>2822</v>
      </c>
      <c r="E52" s="47" t="s">
        <v>1171</v>
      </c>
      <c r="F52" s="47" t="s">
        <v>1141</v>
      </c>
      <c r="G52" s="48" t="s">
        <v>2823</v>
      </c>
      <c r="H52" s="1"/>
      <c r="I52" s="1"/>
      <c r="J52" s="1"/>
      <c r="K52" s="1"/>
      <c r="L52" s="1"/>
      <c r="M52" s="1"/>
      <c r="N52" s="1"/>
      <c r="O52" s="1"/>
      <c r="P52" s="1"/>
      <c r="Q52" s="1"/>
      <c r="R52" s="1"/>
      <c r="S52" s="1"/>
      <c r="T52" s="1"/>
      <c r="U52" s="1"/>
      <c r="V52" s="1"/>
      <c r="W52" s="1"/>
      <c r="X52" s="1"/>
      <c r="Y52" s="1"/>
      <c r="Z52" s="1"/>
    </row>
    <row r="53" spans="1:26">
      <c r="A53" s="40" t="s">
        <v>2824</v>
      </c>
      <c r="B53" s="41" t="s">
        <v>2825</v>
      </c>
      <c r="C53" s="41" t="s">
        <v>2669</v>
      </c>
      <c r="D53" s="41" t="s">
        <v>2826</v>
      </c>
      <c r="E53" s="41" t="s">
        <v>2827</v>
      </c>
      <c r="F53" s="41" t="s">
        <v>1109</v>
      </c>
      <c r="G53" s="42" t="s">
        <v>2828</v>
      </c>
      <c r="H53" s="1"/>
      <c r="I53" s="1"/>
      <c r="J53" s="1"/>
      <c r="K53" s="1"/>
      <c r="L53" s="1"/>
      <c r="M53" s="1"/>
      <c r="N53" s="1"/>
      <c r="O53" s="1"/>
      <c r="P53" s="1"/>
      <c r="Q53" s="1"/>
      <c r="R53" s="1"/>
      <c r="S53" s="1"/>
      <c r="T53" s="1"/>
      <c r="U53" s="1"/>
      <c r="V53" s="1"/>
      <c r="W53" s="1"/>
      <c r="X53" s="1"/>
      <c r="Y53" s="1"/>
      <c r="Z53" s="1"/>
    </row>
    <row r="54" spans="1:26">
      <c r="A54" s="46" t="s">
        <v>2829</v>
      </c>
      <c r="B54" s="47" t="s">
        <v>2830</v>
      </c>
      <c r="C54" s="47" t="s">
        <v>2669</v>
      </c>
      <c r="D54" s="47" t="s">
        <v>2831</v>
      </c>
      <c r="E54" s="47" t="s">
        <v>1231</v>
      </c>
      <c r="F54" s="47" t="s">
        <v>1109</v>
      </c>
      <c r="G54" s="48" t="s">
        <v>2832</v>
      </c>
      <c r="H54" s="1"/>
      <c r="I54" s="1"/>
      <c r="J54" s="1"/>
      <c r="K54" s="1"/>
      <c r="L54" s="1"/>
      <c r="M54" s="1"/>
      <c r="N54" s="1"/>
      <c r="O54" s="1"/>
      <c r="P54" s="1"/>
      <c r="Q54" s="1"/>
      <c r="R54" s="1"/>
      <c r="S54" s="1"/>
      <c r="T54" s="1"/>
      <c r="U54" s="1"/>
      <c r="V54" s="1"/>
      <c r="W54" s="1"/>
      <c r="X54" s="1"/>
      <c r="Y54" s="1"/>
      <c r="Z54" s="1"/>
    </row>
    <row r="55" spans="1:26">
      <c r="A55" s="40" t="s">
        <v>2833</v>
      </c>
      <c r="B55" s="41" t="s">
        <v>2834</v>
      </c>
      <c r="C55" s="41" t="s">
        <v>2669</v>
      </c>
      <c r="D55" s="41" t="s">
        <v>2835</v>
      </c>
      <c r="E55" s="41" t="s">
        <v>2836</v>
      </c>
      <c r="F55" s="41" t="s">
        <v>1109</v>
      </c>
      <c r="G55" s="42" t="s">
        <v>2837</v>
      </c>
      <c r="H55" s="1"/>
      <c r="I55" s="1"/>
      <c r="J55" s="1"/>
      <c r="K55" s="1"/>
      <c r="L55" s="1"/>
      <c r="M55" s="1"/>
      <c r="N55" s="1"/>
      <c r="O55" s="1"/>
      <c r="P55" s="1"/>
      <c r="Q55" s="1"/>
      <c r="R55" s="1"/>
      <c r="S55" s="1"/>
      <c r="T55" s="1"/>
      <c r="U55" s="1"/>
      <c r="V55" s="1"/>
      <c r="W55" s="1"/>
      <c r="X55" s="1"/>
      <c r="Y55" s="1"/>
      <c r="Z55" s="1"/>
    </row>
    <row r="56" spans="1:26">
      <c r="A56" s="46" t="s">
        <v>2838</v>
      </c>
      <c r="B56" s="47" t="s">
        <v>2839</v>
      </c>
      <c r="C56" s="47" t="s">
        <v>2840</v>
      </c>
      <c r="D56" s="47" t="s">
        <v>2841</v>
      </c>
      <c r="E56" s="47" t="s">
        <v>2842</v>
      </c>
      <c r="F56" s="47" t="s">
        <v>1109</v>
      </c>
      <c r="G56" s="48" t="s">
        <v>2843</v>
      </c>
      <c r="H56" s="1"/>
      <c r="I56" s="1"/>
      <c r="J56" s="1"/>
      <c r="K56" s="1"/>
      <c r="L56" s="1"/>
      <c r="M56" s="1"/>
      <c r="N56" s="1"/>
      <c r="O56" s="1"/>
      <c r="P56" s="1"/>
      <c r="Q56" s="1"/>
      <c r="R56" s="1"/>
      <c r="S56" s="1"/>
      <c r="T56" s="1"/>
      <c r="U56" s="1"/>
      <c r="V56" s="1"/>
      <c r="W56" s="1"/>
      <c r="X56" s="1"/>
      <c r="Y56" s="1"/>
      <c r="Z56" s="1"/>
    </row>
    <row r="57" spans="1:26">
      <c r="A57" s="40" t="s">
        <v>2844</v>
      </c>
      <c r="B57" s="41" t="s">
        <v>2845</v>
      </c>
      <c r="C57" s="41" t="s">
        <v>2669</v>
      </c>
      <c r="D57" s="41" t="s">
        <v>2846</v>
      </c>
      <c r="E57" s="41" t="s">
        <v>2847</v>
      </c>
      <c r="F57" s="41" t="s">
        <v>1109</v>
      </c>
      <c r="G57" s="42" t="s">
        <v>2848</v>
      </c>
      <c r="H57" s="1"/>
      <c r="I57" s="1"/>
      <c r="J57" s="1"/>
      <c r="K57" s="1"/>
      <c r="L57" s="1"/>
      <c r="M57" s="1"/>
      <c r="N57" s="1"/>
      <c r="O57" s="1"/>
      <c r="P57" s="1"/>
      <c r="Q57" s="1"/>
      <c r="R57" s="1"/>
      <c r="S57" s="1"/>
      <c r="T57" s="1"/>
      <c r="U57" s="1"/>
      <c r="V57" s="1"/>
      <c r="W57" s="1"/>
      <c r="X57" s="1"/>
      <c r="Y57" s="1"/>
      <c r="Z57" s="1"/>
    </row>
    <row r="58" spans="1:26">
      <c r="A58" s="46" t="s">
        <v>2849</v>
      </c>
      <c r="B58" s="47" t="s">
        <v>2850</v>
      </c>
      <c r="C58" s="47" t="s">
        <v>2669</v>
      </c>
      <c r="D58" s="47" t="s">
        <v>2851</v>
      </c>
      <c r="E58" s="47" t="s">
        <v>2852</v>
      </c>
      <c r="F58" s="47" t="s">
        <v>1109</v>
      </c>
      <c r="G58" s="48" t="s">
        <v>2853</v>
      </c>
      <c r="H58" s="1"/>
      <c r="I58" s="1"/>
      <c r="J58" s="1"/>
      <c r="K58" s="1"/>
      <c r="L58" s="1"/>
      <c r="M58" s="1"/>
      <c r="N58" s="1"/>
      <c r="O58" s="1"/>
      <c r="P58" s="1"/>
      <c r="Q58" s="1"/>
      <c r="R58" s="1"/>
      <c r="S58" s="1"/>
      <c r="T58" s="1"/>
      <c r="U58" s="1"/>
      <c r="V58" s="1"/>
      <c r="W58" s="1"/>
      <c r="X58" s="1"/>
      <c r="Y58" s="1"/>
      <c r="Z58" s="1"/>
    </row>
    <row r="59" spans="1:26">
      <c r="A59" s="40" t="s">
        <v>2854</v>
      </c>
      <c r="B59" s="41" t="s">
        <v>2855</v>
      </c>
      <c r="C59" s="41" t="s">
        <v>2856</v>
      </c>
      <c r="D59" s="41" t="s">
        <v>2857</v>
      </c>
      <c r="E59" s="41" t="s">
        <v>2858</v>
      </c>
      <c r="F59" s="41" t="s">
        <v>1141</v>
      </c>
      <c r="G59" s="42" t="s">
        <v>2859</v>
      </c>
      <c r="H59" s="1"/>
      <c r="I59" s="1"/>
      <c r="J59" s="1"/>
      <c r="K59" s="1"/>
      <c r="L59" s="1"/>
      <c r="M59" s="1"/>
      <c r="N59" s="1"/>
      <c r="O59" s="1"/>
      <c r="P59" s="1"/>
      <c r="Q59" s="1"/>
      <c r="R59" s="1"/>
      <c r="S59" s="1"/>
      <c r="T59" s="1"/>
      <c r="U59" s="1"/>
      <c r="V59" s="1"/>
      <c r="W59" s="1"/>
      <c r="X59" s="1"/>
      <c r="Y59" s="1"/>
      <c r="Z59" s="1"/>
    </row>
    <row r="60" spans="1:26">
      <c r="A60" s="46" t="s">
        <v>2860</v>
      </c>
      <c r="B60" s="47" t="s">
        <v>2861</v>
      </c>
      <c r="C60" s="47" t="s">
        <v>2669</v>
      </c>
      <c r="D60" s="47" t="s">
        <v>2862</v>
      </c>
      <c r="E60" s="47" t="s">
        <v>2863</v>
      </c>
      <c r="F60" s="47" t="s">
        <v>1109</v>
      </c>
      <c r="G60" s="48" t="s">
        <v>2864</v>
      </c>
      <c r="H60" s="1"/>
      <c r="I60" s="1"/>
      <c r="J60" s="1"/>
      <c r="K60" s="1"/>
      <c r="L60" s="1"/>
      <c r="M60" s="1"/>
      <c r="N60" s="1"/>
      <c r="O60" s="1"/>
      <c r="P60" s="1"/>
      <c r="Q60" s="1"/>
      <c r="R60" s="1"/>
      <c r="S60" s="1"/>
      <c r="T60" s="1"/>
      <c r="U60" s="1"/>
      <c r="V60" s="1"/>
      <c r="W60" s="1"/>
      <c r="X60" s="1"/>
      <c r="Y60" s="1"/>
      <c r="Z60" s="1"/>
    </row>
    <row r="61" spans="1:26" ht="24">
      <c r="A61" s="40" t="s">
        <v>2865</v>
      </c>
      <c r="B61" s="41" t="s">
        <v>2866</v>
      </c>
      <c r="C61" s="41" t="s">
        <v>2840</v>
      </c>
      <c r="D61" s="41" t="s">
        <v>2867</v>
      </c>
      <c r="E61" s="41" t="s">
        <v>2868</v>
      </c>
      <c r="F61" s="41" t="s">
        <v>1141</v>
      </c>
      <c r="G61" s="42" t="s">
        <v>2869</v>
      </c>
      <c r="H61" s="1"/>
      <c r="I61" s="1"/>
      <c r="J61" s="1"/>
      <c r="K61" s="1"/>
      <c r="L61" s="1"/>
      <c r="M61" s="1"/>
      <c r="N61" s="1"/>
      <c r="O61" s="1"/>
      <c r="P61" s="1"/>
      <c r="Q61" s="1"/>
      <c r="R61" s="1"/>
      <c r="S61" s="1"/>
      <c r="T61" s="1"/>
      <c r="U61" s="1"/>
      <c r="V61" s="1"/>
      <c r="W61" s="1"/>
      <c r="X61" s="1"/>
      <c r="Y61" s="1"/>
      <c r="Z61" s="1"/>
    </row>
    <row r="62" spans="1:26">
      <c r="A62" s="46" t="s">
        <v>2870</v>
      </c>
      <c r="B62" s="47" t="s">
        <v>1615</v>
      </c>
      <c r="C62" s="47" t="s">
        <v>2669</v>
      </c>
      <c r="D62" s="47" t="s">
        <v>2871</v>
      </c>
      <c r="E62" s="47" t="s">
        <v>2872</v>
      </c>
      <c r="F62" s="47" t="s">
        <v>1109</v>
      </c>
      <c r="G62" s="48" t="s">
        <v>2873</v>
      </c>
      <c r="H62" s="1"/>
      <c r="I62" s="1"/>
      <c r="J62" s="1"/>
      <c r="K62" s="1"/>
      <c r="L62" s="1"/>
      <c r="M62" s="1"/>
      <c r="N62" s="1"/>
      <c r="O62" s="1"/>
      <c r="P62" s="1"/>
      <c r="Q62" s="1"/>
      <c r="R62" s="1"/>
      <c r="S62" s="1"/>
      <c r="T62" s="1"/>
      <c r="U62" s="1"/>
      <c r="V62" s="1"/>
      <c r="W62" s="1"/>
      <c r="X62" s="1"/>
      <c r="Y62" s="1"/>
      <c r="Z62" s="1"/>
    </row>
    <row r="63" spans="1:26">
      <c r="A63" s="40" t="s">
        <v>2874</v>
      </c>
      <c r="B63" s="41" t="s">
        <v>2875</v>
      </c>
      <c r="C63" s="41" t="s">
        <v>2757</v>
      </c>
      <c r="D63" s="41" t="s">
        <v>2876</v>
      </c>
      <c r="E63" s="41" t="s">
        <v>2877</v>
      </c>
      <c r="F63" s="41" t="s">
        <v>1141</v>
      </c>
      <c r="G63" s="42" t="s">
        <v>2878</v>
      </c>
      <c r="H63" s="1"/>
      <c r="I63" s="1"/>
      <c r="J63" s="1"/>
      <c r="K63" s="1"/>
      <c r="L63" s="1"/>
      <c r="M63" s="1"/>
      <c r="N63" s="1"/>
      <c r="O63" s="1"/>
      <c r="P63" s="1"/>
      <c r="Q63" s="1"/>
      <c r="R63" s="1"/>
      <c r="S63" s="1"/>
      <c r="T63" s="1"/>
      <c r="U63" s="1"/>
      <c r="V63" s="1"/>
      <c r="W63" s="1"/>
      <c r="X63" s="1"/>
      <c r="Y63" s="1"/>
      <c r="Z63" s="1"/>
    </row>
    <row r="64" spans="1:26">
      <c r="A64" s="46" t="s">
        <v>2879</v>
      </c>
      <c r="B64" s="47" t="s">
        <v>2880</v>
      </c>
      <c r="C64" s="47" t="s">
        <v>2669</v>
      </c>
      <c r="D64" s="47" t="s">
        <v>2881</v>
      </c>
      <c r="E64" s="47" t="s">
        <v>2882</v>
      </c>
      <c r="F64" s="47" t="s">
        <v>1141</v>
      </c>
      <c r="G64" s="48" t="s">
        <v>2883</v>
      </c>
      <c r="H64" s="1"/>
      <c r="I64" s="1"/>
      <c r="J64" s="1"/>
      <c r="K64" s="1"/>
      <c r="L64" s="1"/>
      <c r="M64" s="1"/>
      <c r="N64" s="1"/>
      <c r="O64" s="1"/>
      <c r="P64" s="1"/>
      <c r="Q64" s="1"/>
      <c r="R64" s="1"/>
      <c r="S64" s="1"/>
      <c r="T64" s="1"/>
      <c r="U64" s="1"/>
      <c r="V64" s="1"/>
      <c r="W64" s="1"/>
      <c r="X64" s="1"/>
      <c r="Y64" s="1"/>
      <c r="Z64" s="1"/>
    </row>
    <row r="65" spans="1:26">
      <c r="A65" s="40" t="s">
        <v>2884</v>
      </c>
      <c r="B65" s="41" t="s">
        <v>2885</v>
      </c>
      <c r="C65" s="41" t="s">
        <v>2886</v>
      </c>
      <c r="D65" s="41" t="s">
        <v>2887</v>
      </c>
      <c r="E65" s="41" t="s">
        <v>2888</v>
      </c>
      <c r="F65" s="41" t="s">
        <v>1109</v>
      </c>
      <c r="G65" s="42" t="s">
        <v>2889</v>
      </c>
      <c r="H65" s="1"/>
      <c r="I65" s="1"/>
      <c r="J65" s="1"/>
      <c r="K65" s="1"/>
      <c r="L65" s="1"/>
      <c r="M65" s="1"/>
      <c r="N65" s="1"/>
      <c r="O65" s="1"/>
      <c r="P65" s="1"/>
      <c r="Q65" s="1"/>
      <c r="R65" s="1"/>
      <c r="S65" s="1"/>
      <c r="T65" s="1"/>
      <c r="U65" s="1"/>
      <c r="V65" s="1"/>
      <c r="W65" s="1"/>
      <c r="X65" s="1"/>
      <c r="Y65" s="1"/>
      <c r="Z65" s="1"/>
    </row>
    <row r="66" spans="1:26" ht="24">
      <c r="A66" s="46" t="s">
        <v>2890</v>
      </c>
      <c r="B66" s="47" t="s">
        <v>2891</v>
      </c>
      <c r="C66" s="47" t="s">
        <v>2892</v>
      </c>
      <c r="D66" s="47" t="s">
        <v>2893</v>
      </c>
      <c r="E66" s="47" t="s">
        <v>2894</v>
      </c>
      <c r="F66" s="47" t="s">
        <v>1141</v>
      </c>
      <c r="G66" s="48" t="s">
        <v>2895</v>
      </c>
      <c r="H66" s="1"/>
      <c r="I66" s="1"/>
      <c r="J66" s="1"/>
      <c r="K66" s="1"/>
      <c r="L66" s="1"/>
      <c r="M66" s="1"/>
      <c r="N66" s="1"/>
      <c r="O66" s="1"/>
      <c r="P66" s="1"/>
      <c r="Q66" s="1"/>
      <c r="R66" s="1"/>
      <c r="S66" s="1"/>
      <c r="T66" s="1"/>
      <c r="U66" s="1"/>
      <c r="V66" s="1"/>
      <c r="W66" s="1"/>
      <c r="X66" s="1"/>
      <c r="Y66" s="1"/>
      <c r="Z66" s="1"/>
    </row>
    <row r="67" spans="1:26">
      <c r="A67" s="40" t="s">
        <v>2896</v>
      </c>
      <c r="B67" s="41" t="s">
        <v>2897</v>
      </c>
      <c r="C67" s="41" t="s">
        <v>2669</v>
      </c>
      <c r="D67" s="41" t="s">
        <v>2898</v>
      </c>
      <c r="E67" s="41" t="s">
        <v>2899</v>
      </c>
      <c r="F67" s="41" t="s">
        <v>1109</v>
      </c>
      <c r="G67" s="42" t="s">
        <v>2900</v>
      </c>
      <c r="H67" s="1"/>
      <c r="I67" s="1"/>
      <c r="J67" s="1"/>
      <c r="K67" s="1"/>
      <c r="L67" s="1"/>
      <c r="M67" s="1"/>
      <c r="N67" s="1"/>
      <c r="O67" s="1"/>
      <c r="P67" s="1"/>
      <c r="Q67" s="1"/>
      <c r="R67" s="1"/>
      <c r="S67" s="1"/>
      <c r="T67" s="1"/>
      <c r="U67" s="1"/>
      <c r="V67" s="1"/>
      <c r="W67" s="1"/>
      <c r="X67" s="1"/>
      <c r="Y67" s="1"/>
      <c r="Z67" s="1"/>
    </row>
    <row r="68" spans="1:26">
      <c r="A68" s="46" t="s">
        <v>2901</v>
      </c>
      <c r="B68" s="47" t="s">
        <v>2902</v>
      </c>
      <c r="C68" s="47" t="s">
        <v>2669</v>
      </c>
      <c r="D68" s="47" t="s">
        <v>2903</v>
      </c>
      <c r="E68" s="47" t="s">
        <v>2904</v>
      </c>
      <c r="F68" s="47" t="s">
        <v>1109</v>
      </c>
      <c r="G68" s="48" t="s">
        <v>2905</v>
      </c>
      <c r="H68" s="1"/>
      <c r="I68" s="1"/>
      <c r="J68" s="1"/>
      <c r="K68" s="1"/>
      <c r="L68" s="1"/>
      <c r="M68" s="1"/>
      <c r="N68" s="1"/>
      <c r="O68" s="1"/>
      <c r="P68" s="1"/>
      <c r="Q68" s="1"/>
      <c r="R68" s="1"/>
      <c r="S68" s="1"/>
      <c r="T68" s="1"/>
      <c r="U68" s="1"/>
      <c r="V68" s="1"/>
      <c r="W68" s="1"/>
      <c r="X68" s="1"/>
      <c r="Y68" s="1"/>
      <c r="Z68" s="1"/>
    </row>
    <row r="69" spans="1:26">
      <c r="A69" s="40" t="s">
        <v>2906</v>
      </c>
      <c r="B69" s="41" t="s">
        <v>1980</v>
      </c>
      <c r="C69" s="41" t="s">
        <v>2669</v>
      </c>
      <c r="D69" s="41" t="s">
        <v>2907</v>
      </c>
      <c r="E69" s="41" t="s">
        <v>2908</v>
      </c>
      <c r="F69" s="41" t="s">
        <v>1109</v>
      </c>
      <c r="G69" s="42" t="s">
        <v>2909</v>
      </c>
      <c r="H69" s="1"/>
      <c r="I69" s="1"/>
      <c r="J69" s="1"/>
      <c r="K69" s="1"/>
      <c r="L69" s="1"/>
      <c r="M69" s="1"/>
      <c r="N69" s="1"/>
      <c r="O69" s="1"/>
      <c r="P69" s="1"/>
      <c r="Q69" s="1"/>
      <c r="R69" s="1"/>
      <c r="S69" s="1"/>
      <c r="T69" s="1"/>
      <c r="U69" s="1"/>
      <c r="V69" s="1"/>
      <c r="W69" s="1"/>
      <c r="X69" s="1"/>
      <c r="Y69" s="1"/>
      <c r="Z69" s="1"/>
    </row>
    <row r="70" spans="1:26">
      <c r="A70" s="46" t="s">
        <v>2910</v>
      </c>
      <c r="B70" s="47" t="s">
        <v>2911</v>
      </c>
      <c r="C70" s="47" t="s">
        <v>2669</v>
      </c>
      <c r="D70" s="47" t="s">
        <v>2912</v>
      </c>
      <c r="E70" s="47" t="s">
        <v>2913</v>
      </c>
      <c r="F70" s="47" t="s">
        <v>1109</v>
      </c>
      <c r="G70" s="48" t="s">
        <v>2914</v>
      </c>
      <c r="H70" s="1"/>
      <c r="I70" s="1"/>
      <c r="J70" s="1"/>
      <c r="K70" s="1"/>
      <c r="L70" s="1"/>
      <c r="M70" s="1"/>
      <c r="N70" s="1"/>
      <c r="O70" s="1"/>
      <c r="P70" s="1"/>
      <c r="Q70" s="1"/>
      <c r="R70" s="1"/>
      <c r="S70" s="1"/>
      <c r="T70" s="1"/>
      <c r="U70" s="1"/>
      <c r="V70" s="1"/>
      <c r="W70" s="1"/>
      <c r="X70" s="1"/>
      <c r="Y70" s="1"/>
      <c r="Z70" s="1"/>
    </row>
    <row r="71" spans="1:26">
      <c r="A71" s="40" t="s">
        <v>2915</v>
      </c>
      <c r="B71" s="41" t="s">
        <v>2916</v>
      </c>
      <c r="C71" s="41" t="s">
        <v>2669</v>
      </c>
      <c r="D71" s="41" t="s">
        <v>2917</v>
      </c>
      <c r="E71" s="41" t="s">
        <v>2918</v>
      </c>
      <c r="F71" s="41" t="s">
        <v>1109</v>
      </c>
      <c r="G71" s="42" t="s">
        <v>2919</v>
      </c>
      <c r="H71" s="1"/>
      <c r="I71" s="1"/>
      <c r="J71" s="1"/>
      <c r="K71" s="1"/>
      <c r="L71" s="1"/>
      <c r="M71" s="1"/>
      <c r="N71" s="1"/>
      <c r="O71" s="1"/>
      <c r="P71" s="1"/>
      <c r="Q71" s="1"/>
      <c r="R71" s="1"/>
      <c r="S71" s="1"/>
      <c r="T71" s="1"/>
      <c r="U71" s="1"/>
      <c r="V71" s="1"/>
      <c r="W71" s="1"/>
      <c r="X71" s="1"/>
      <c r="Y71" s="1"/>
      <c r="Z71" s="1"/>
    </row>
    <row r="72" spans="1:26">
      <c r="A72" s="46" t="s">
        <v>2920</v>
      </c>
      <c r="B72" s="47" t="s">
        <v>2921</v>
      </c>
      <c r="C72" s="47" t="s">
        <v>2669</v>
      </c>
      <c r="D72" s="47" t="s">
        <v>2922</v>
      </c>
      <c r="E72" s="47" t="s">
        <v>2923</v>
      </c>
      <c r="F72" s="47" t="s">
        <v>1109</v>
      </c>
      <c r="G72" s="48" t="s">
        <v>2924</v>
      </c>
      <c r="H72" s="1"/>
      <c r="I72" s="1"/>
      <c r="J72" s="1"/>
      <c r="K72" s="1"/>
      <c r="L72" s="1"/>
      <c r="M72" s="1"/>
      <c r="N72" s="1"/>
      <c r="O72" s="1"/>
      <c r="P72" s="1"/>
      <c r="Q72" s="1"/>
      <c r="R72" s="1"/>
      <c r="S72" s="1"/>
      <c r="T72" s="1"/>
      <c r="U72" s="1"/>
      <c r="V72" s="1"/>
      <c r="W72" s="1"/>
      <c r="X72" s="1"/>
      <c r="Y72" s="1"/>
      <c r="Z72" s="1"/>
    </row>
    <row r="73" spans="1:26">
      <c r="A73" s="40" t="s">
        <v>2925</v>
      </c>
      <c r="B73" s="41" t="s">
        <v>2926</v>
      </c>
      <c r="C73" s="41" t="s">
        <v>2669</v>
      </c>
      <c r="D73" s="41" t="s">
        <v>2927</v>
      </c>
      <c r="E73" s="41" t="s">
        <v>2928</v>
      </c>
      <c r="F73" s="41" t="s">
        <v>1109</v>
      </c>
      <c r="G73" s="42" t="s">
        <v>2929</v>
      </c>
      <c r="H73" s="1"/>
      <c r="I73" s="1"/>
      <c r="J73" s="1"/>
      <c r="K73" s="1"/>
      <c r="L73" s="1"/>
      <c r="M73" s="1"/>
      <c r="N73" s="1"/>
      <c r="O73" s="1"/>
      <c r="P73" s="1"/>
      <c r="Q73" s="1"/>
      <c r="R73" s="1"/>
      <c r="S73" s="1"/>
      <c r="T73" s="1"/>
      <c r="U73" s="1"/>
      <c r="V73" s="1"/>
      <c r="W73" s="1"/>
      <c r="X73" s="1"/>
      <c r="Y73" s="1"/>
      <c r="Z73" s="1"/>
    </row>
    <row r="74" spans="1:26">
      <c r="A74" s="46" t="s">
        <v>2930</v>
      </c>
      <c r="B74" s="47" t="s">
        <v>2931</v>
      </c>
      <c r="C74" s="47" t="s">
        <v>2669</v>
      </c>
      <c r="D74" s="47" t="s">
        <v>2932</v>
      </c>
      <c r="E74" s="47" t="s">
        <v>2933</v>
      </c>
      <c r="F74" s="47" t="s">
        <v>1109</v>
      </c>
      <c r="G74" s="48" t="s">
        <v>2934</v>
      </c>
      <c r="H74" s="1"/>
      <c r="I74" s="1"/>
      <c r="J74" s="1"/>
      <c r="K74" s="1"/>
      <c r="L74" s="1"/>
      <c r="M74" s="1"/>
      <c r="N74" s="1"/>
      <c r="O74" s="1"/>
      <c r="P74" s="1"/>
      <c r="Q74" s="1"/>
      <c r="R74" s="1"/>
      <c r="S74" s="1"/>
      <c r="T74" s="1"/>
      <c r="U74" s="1"/>
      <c r="V74" s="1"/>
      <c r="W74" s="1"/>
      <c r="X74" s="1"/>
      <c r="Y74" s="1"/>
      <c r="Z74" s="1"/>
    </row>
    <row r="75" spans="1:26">
      <c r="A75" s="40" t="s">
        <v>2935</v>
      </c>
      <c r="B75" s="41" t="s">
        <v>2936</v>
      </c>
      <c r="C75" s="41" t="s">
        <v>2669</v>
      </c>
      <c r="D75" s="41" t="s">
        <v>2937</v>
      </c>
      <c r="E75" s="41" t="s">
        <v>2938</v>
      </c>
      <c r="F75" s="41" t="s">
        <v>1141</v>
      </c>
      <c r="G75" s="42" t="s">
        <v>2939</v>
      </c>
      <c r="H75" s="1"/>
      <c r="I75" s="1"/>
      <c r="J75" s="1"/>
      <c r="K75" s="1"/>
      <c r="L75" s="1"/>
      <c r="M75" s="1"/>
      <c r="N75" s="1"/>
      <c r="O75" s="1"/>
      <c r="P75" s="1"/>
      <c r="Q75" s="1"/>
      <c r="R75" s="1"/>
      <c r="S75" s="1"/>
      <c r="T75" s="1"/>
      <c r="U75" s="1"/>
      <c r="V75" s="1"/>
      <c r="W75" s="1"/>
      <c r="X75" s="1"/>
      <c r="Y75" s="1"/>
      <c r="Z75" s="1"/>
    </row>
    <row r="76" spans="1:26">
      <c r="A76" s="46" t="s">
        <v>2940</v>
      </c>
      <c r="B76" s="47" t="s">
        <v>2941</v>
      </c>
      <c r="C76" s="47" t="s">
        <v>2942</v>
      </c>
      <c r="D76" s="47" t="s">
        <v>2943</v>
      </c>
      <c r="E76" s="47" t="s">
        <v>2944</v>
      </c>
      <c r="F76" s="47" t="s">
        <v>1238</v>
      </c>
      <c r="G76" s="48" t="s">
        <v>2945</v>
      </c>
      <c r="H76" s="1"/>
      <c r="I76" s="1"/>
      <c r="J76" s="1"/>
      <c r="K76" s="1"/>
      <c r="L76" s="1"/>
      <c r="M76" s="1"/>
      <c r="N76" s="1"/>
      <c r="O76" s="1"/>
      <c r="P76" s="1"/>
      <c r="Q76" s="1"/>
      <c r="R76" s="1"/>
      <c r="S76" s="1"/>
      <c r="T76" s="1"/>
      <c r="U76" s="1"/>
      <c r="V76" s="1"/>
      <c r="W76" s="1"/>
      <c r="X76" s="1"/>
      <c r="Y76" s="1"/>
      <c r="Z76" s="1"/>
    </row>
    <row r="77" spans="1:26" ht="24">
      <c r="A77" s="40" t="s">
        <v>2946</v>
      </c>
      <c r="B77" s="41" t="s">
        <v>2947</v>
      </c>
      <c r="C77" s="41" t="s">
        <v>2948</v>
      </c>
      <c r="D77" s="41" t="s">
        <v>2949</v>
      </c>
      <c r="E77" s="41" t="s">
        <v>2950</v>
      </c>
      <c r="F77" s="41" t="s">
        <v>1238</v>
      </c>
      <c r="G77" s="42" t="s">
        <v>2951</v>
      </c>
      <c r="H77" s="1"/>
      <c r="I77" s="1"/>
      <c r="J77" s="1"/>
      <c r="K77" s="1"/>
      <c r="L77" s="1"/>
      <c r="M77" s="1"/>
      <c r="N77" s="1"/>
      <c r="O77" s="1"/>
      <c r="P77" s="1"/>
      <c r="Q77" s="1"/>
      <c r="R77" s="1"/>
      <c r="S77" s="1"/>
      <c r="T77" s="1"/>
      <c r="U77" s="1"/>
      <c r="V77" s="1"/>
      <c r="W77" s="1"/>
      <c r="X77" s="1"/>
      <c r="Y77" s="1"/>
      <c r="Z77" s="1"/>
    </row>
    <row r="78" spans="1:26" ht="24">
      <c r="A78" s="46" t="s">
        <v>2952</v>
      </c>
      <c r="B78" s="47" t="s">
        <v>2953</v>
      </c>
      <c r="C78" s="47" t="s">
        <v>2948</v>
      </c>
      <c r="D78" s="47" t="s">
        <v>2954</v>
      </c>
      <c r="E78" s="47" t="s">
        <v>2955</v>
      </c>
      <c r="F78" s="47" t="s">
        <v>1238</v>
      </c>
      <c r="G78" s="48" t="s">
        <v>2956</v>
      </c>
      <c r="H78" s="1"/>
      <c r="I78" s="1"/>
      <c r="J78" s="1"/>
      <c r="K78" s="1"/>
      <c r="L78" s="1"/>
      <c r="M78" s="1"/>
      <c r="N78" s="1"/>
      <c r="O78" s="1"/>
      <c r="P78" s="1"/>
      <c r="Q78" s="1"/>
      <c r="R78" s="1"/>
      <c r="S78" s="1"/>
      <c r="T78" s="1"/>
      <c r="U78" s="1"/>
      <c r="V78" s="1"/>
      <c r="W78" s="1"/>
      <c r="X78" s="1"/>
      <c r="Y78" s="1"/>
      <c r="Z78" s="1"/>
    </row>
    <row r="79" spans="1:26" ht="24">
      <c r="A79" s="40" t="s">
        <v>2957</v>
      </c>
      <c r="B79" s="41" t="s">
        <v>2958</v>
      </c>
      <c r="C79" s="41" t="s">
        <v>2959</v>
      </c>
      <c r="D79" s="41" t="s">
        <v>2960</v>
      </c>
      <c r="E79" s="41" t="s">
        <v>2961</v>
      </c>
      <c r="F79" s="41" t="s">
        <v>1109</v>
      </c>
      <c r="G79" s="42" t="s">
        <v>2962</v>
      </c>
      <c r="H79" s="1"/>
      <c r="I79" s="1"/>
      <c r="J79" s="1"/>
      <c r="K79" s="1"/>
      <c r="L79" s="1"/>
      <c r="M79" s="1"/>
      <c r="N79" s="1"/>
      <c r="O79" s="1"/>
      <c r="P79" s="1"/>
      <c r="Q79" s="1"/>
      <c r="R79" s="1"/>
      <c r="S79" s="1"/>
      <c r="T79" s="1"/>
      <c r="U79" s="1"/>
      <c r="V79" s="1"/>
      <c r="W79" s="1"/>
      <c r="X79" s="1"/>
      <c r="Y79" s="1"/>
      <c r="Z79" s="1"/>
    </row>
    <row r="80" spans="1:26">
      <c r="A80" s="46" t="s">
        <v>2963</v>
      </c>
      <c r="B80" s="47" t="s">
        <v>2964</v>
      </c>
      <c r="C80" s="47" t="s">
        <v>2965</v>
      </c>
      <c r="D80" s="47" t="s">
        <v>2966</v>
      </c>
      <c r="E80" s="47" t="s">
        <v>2967</v>
      </c>
      <c r="F80" s="47" t="s">
        <v>1109</v>
      </c>
      <c r="G80" s="48" t="s">
        <v>2968</v>
      </c>
      <c r="H80" s="1"/>
      <c r="I80" s="1"/>
      <c r="J80" s="1"/>
      <c r="K80" s="1"/>
      <c r="L80" s="1"/>
      <c r="M80" s="1"/>
      <c r="N80" s="1"/>
      <c r="O80" s="1"/>
      <c r="P80" s="1"/>
      <c r="Q80" s="1"/>
      <c r="R80" s="1"/>
      <c r="S80" s="1"/>
      <c r="T80" s="1"/>
      <c r="U80" s="1"/>
      <c r="V80" s="1"/>
      <c r="W80" s="1"/>
      <c r="X80" s="1"/>
      <c r="Y80" s="1"/>
      <c r="Z80" s="1"/>
    </row>
    <row r="81" spans="1:26">
      <c r="A81" s="40" t="s">
        <v>2969</v>
      </c>
      <c r="B81" s="41" t="s">
        <v>2970</v>
      </c>
      <c r="C81" s="41" t="s">
        <v>2971</v>
      </c>
      <c r="D81" s="41" t="s">
        <v>2972</v>
      </c>
      <c r="E81" s="41" t="s">
        <v>2973</v>
      </c>
      <c r="F81" s="41" t="s">
        <v>1109</v>
      </c>
      <c r="G81" s="42" t="s">
        <v>2974</v>
      </c>
      <c r="H81" s="1"/>
      <c r="I81" s="1"/>
      <c r="J81" s="1"/>
      <c r="K81" s="1"/>
      <c r="L81" s="1"/>
      <c r="M81" s="1"/>
      <c r="N81" s="1"/>
      <c r="O81" s="1"/>
      <c r="P81" s="1"/>
      <c r="Q81" s="1"/>
      <c r="R81" s="1"/>
      <c r="S81" s="1"/>
      <c r="T81" s="1"/>
      <c r="U81" s="1"/>
      <c r="V81" s="1"/>
      <c r="W81" s="1"/>
      <c r="X81" s="1"/>
      <c r="Y81" s="1"/>
      <c r="Z81" s="1"/>
    </row>
    <row r="82" spans="1:26">
      <c r="A82" s="46" t="s">
        <v>2975</v>
      </c>
      <c r="B82" s="47" t="s">
        <v>2976</v>
      </c>
      <c r="C82" s="47" t="s">
        <v>2971</v>
      </c>
      <c r="D82" s="47" t="s">
        <v>2977</v>
      </c>
      <c r="E82" s="47" t="s">
        <v>2978</v>
      </c>
      <c r="F82" s="47" t="s">
        <v>1109</v>
      </c>
      <c r="G82" s="48" t="s">
        <v>2979</v>
      </c>
      <c r="H82" s="1"/>
      <c r="I82" s="1"/>
      <c r="J82" s="1"/>
      <c r="K82" s="1"/>
      <c r="L82" s="1"/>
      <c r="M82" s="1"/>
      <c r="N82" s="1"/>
      <c r="O82" s="1"/>
      <c r="P82" s="1"/>
      <c r="Q82" s="1"/>
      <c r="R82" s="1"/>
      <c r="S82" s="1"/>
      <c r="T82" s="1"/>
      <c r="U82" s="1"/>
      <c r="V82" s="1"/>
      <c r="W82" s="1"/>
      <c r="X82" s="1"/>
      <c r="Y82" s="1"/>
      <c r="Z82" s="1"/>
    </row>
    <row r="83" spans="1:26">
      <c r="A83" s="40" t="s">
        <v>2980</v>
      </c>
      <c r="B83" s="41" t="s">
        <v>2981</v>
      </c>
      <c r="C83" s="41" t="s">
        <v>2982</v>
      </c>
      <c r="D83" s="41" t="s">
        <v>2983</v>
      </c>
      <c r="E83" s="41" t="s">
        <v>2984</v>
      </c>
      <c r="F83" s="41" t="s">
        <v>1109</v>
      </c>
      <c r="G83" s="42" t="s">
        <v>2985</v>
      </c>
      <c r="H83" s="1"/>
      <c r="I83" s="1"/>
      <c r="J83" s="1"/>
      <c r="K83" s="1"/>
      <c r="L83" s="1"/>
      <c r="M83" s="1"/>
      <c r="N83" s="1"/>
      <c r="O83" s="1"/>
      <c r="P83" s="1"/>
      <c r="Q83" s="1"/>
      <c r="R83" s="1"/>
      <c r="S83" s="1"/>
      <c r="T83" s="1"/>
      <c r="U83" s="1"/>
      <c r="V83" s="1"/>
      <c r="W83" s="1"/>
      <c r="X83" s="1"/>
      <c r="Y83" s="1"/>
      <c r="Z83" s="1"/>
    </row>
    <row r="84" spans="1:26" ht="24">
      <c r="A84" s="46" t="s">
        <v>2986</v>
      </c>
      <c r="B84" s="47" t="s">
        <v>2987</v>
      </c>
      <c r="C84" s="47" t="s">
        <v>2982</v>
      </c>
      <c r="D84" s="47" t="s">
        <v>2988</v>
      </c>
      <c r="E84" s="47" t="s">
        <v>2989</v>
      </c>
      <c r="F84" s="47" t="s">
        <v>1109</v>
      </c>
      <c r="G84" s="48" t="s">
        <v>2990</v>
      </c>
      <c r="H84" s="1"/>
      <c r="I84" s="1"/>
      <c r="J84" s="1"/>
      <c r="K84" s="1"/>
      <c r="L84" s="1"/>
      <c r="M84" s="1"/>
      <c r="N84" s="1"/>
      <c r="O84" s="1"/>
      <c r="P84" s="1"/>
      <c r="Q84" s="1"/>
      <c r="R84" s="1"/>
      <c r="S84" s="1"/>
      <c r="T84" s="1"/>
      <c r="U84" s="1"/>
      <c r="V84" s="1"/>
      <c r="W84" s="1"/>
      <c r="X84" s="1"/>
      <c r="Y84" s="1"/>
      <c r="Z84" s="1"/>
    </row>
    <row r="85" spans="1:26">
      <c r="A85" s="40" t="s">
        <v>2991</v>
      </c>
      <c r="B85" s="41" t="s">
        <v>2992</v>
      </c>
      <c r="C85" s="41" t="s">
        <v>2982</v>
      </c>
      <c r="D85" s="41" t="s">
        <v>2993</v>
      </c>
      <c r="E85" s="41" t="s">
        <v>2994</v>
      </c>
      <c r="F85" s="41" t="s">
        <v>1141</v>
      </c>
      <c r="G85" s="42" t="s">
        <v>2995</v>
      </c>
      <c r="H85" s="1"/>
      <c r="I85" s="1"/>
      <c r="J85" s="1"/>
      <c r="K85" s="1"/>
      <c r="L85" s="1"/>
      <c r="M85" s="1"/>
      <c r="N85" s="1"/>
      <c r="O85" s="1"/>
      <c r="P85" s="1"/>
      <c r="Q85" s="1"/>
      <c r="R85" s="1"/>
      <c r="S85" s="1"/>
      <c r="T85" s="1"/>
      <c r="U85" s="1"/>
      <c r="V85" s="1"/>
      <c r="W85" s="1"/>
      <c r="X85" s="1"/>
      <c r="Y85" s="1"/>
      <c r="Z85" s="1"/>
    </row>
    <row r="86" spans="1:26" ht="24">
      <c r="A86" s="49" t="s">
        <v>2996</v>
      </c>
      <c r="B86" s="50" t="s">
        <v>2997</v>
      </c>
      <c r="C86" s="50" t="s">
        <v>2998</v>
      </c>
      <c r="D86" s="50" t="s">
        <v>2999</v>
      </c>
      <c r="E86" s="50" t="s">
        <v>3000</v>
      </c>
      <c r="F86" s="50" t="s">
        <v>1141</v>
      </c>
      <c r="G86" s="51" t="s">
        <v>3001</v>
      </c>
      <c r="H86" s="1"/>
      <c r="I86" s="1"/>
      <c r="J86" s="1"/>
      <c r="K86" s="1"/>
      <c r="L86" s="1"/>
      <c r="M86" s="1"/>
      <c r="N86" s="1"/>
      <c r="O86" s="1"/>
      <c r="P86" s="1"/>
      <c r="Q86" s="1"/>
      <c r="R86" s="1"/>
      <c r="S86" s="1"/>
      <c r="T86" s="1"/>
      <c r="U86" s="1"/>
      <c r="V86" s="1"/>
      <c r="W86" s="1"/>
      <c r="X86" s="1"/>
      <c r="Y86" s="1"/>
      <c r="Z86" s="1"/>
    </row>
    <row r="87" spans="1:26">
      <c r="A87" s="100" t="s">
        <v>3002</v>
      </c>
      <c r="B87" s="101" t="s">
        <v>3003</v>
      </c>
      <c r="C87" s="101" t="s">
        <v>2643</v>
      </c>
      <c r="D87" s="101" t="s">
        <v>3004</v>
      </c>
      <c r="E87" s="101" t="s">
        <v>1178</v>
      </c>
      <c r="F87" s="101" t="s">
        <v>1109</v>
      </c>
      <c r="G87" s="102" t="s">
        <v>3005</v>
      </c>
      <c r="H87" s="1"/>
      <c r="I87" s="1"/>
      <c r="J87" s="1"/>
      <c r="K87" s="1"/>
      <c r="L87" s="1"/>
      <c r="M87" s="1"/>
      <c r="N87" s="1"/>
      <c r="O87" s="1"/>
      <c r="P87" s="1"/>
      <c r="Q87" s="1"/>
      <c r="R87" s="1"/>
      <c r="S87" s="1"/>
      <c r="T87" s="1"/>
      <c r="U87" s="1"/>
      <c r="V87" s="1"/>
      <c r="W87" s="1"/>
      <c r="X87" s="1"/>
      <c r="Y87" s="1"/>
      <c r="Z87" s="1"/>
    </row>
    <row r="88" spans="1:26">
      <c r="A88" s="107" t="s">
        <v>3006</v>
      </c>
      <c r="B88" s="108" t="s">
        <v>3007</v>
      </c>
      <c r="C88" s="108" t="s">
        <v>2643</v>
      </c>
      <c r="D88" s="108" t="s">
        <v>3008</v>
      </c>
      <c r="E88" s="108" t="s">
        <v>1186</v>
      </c>
      <c r="F88" s="108" t="s">
        <v>1109</v>
      </c>
      <c r="G88" s="109" t="s">
        <v>3005</v>
      </c>
      <c r="H88" s="1"/>
      <c r="I88" s="1"/>
      <c r="J88" s="1"/>
      <c r="K88" s="1"/>
      <c r="L88" s="1"/>
      <c r="M88" s="1"/>
      <c r="N88" s="1"/>
      <c r="O88" s="1"/>
      <c r="P88" s="1"/>
      <c r="Q88" s="1"/>
      <c r="R88" s="1"/>
      <c r="S88" s="1"/>
      <c r="T88" s="1"/>
      <c r="U88" s="1"/>
      <c r="V88" s="1"/>
      <c r="W88" s="1"/>
      <c r="X88" s="1"/>
      <c r="Y88" s="1"/>
      <c r="Z88" s="1"/>
    </row>
    <row r="89" spans="1:26">
      <c r="A89" s="103" t="s">
        <v>3009</v>
      </c>
      <c r="B89" s="41" t="s">
        <v>2710</v>
      </c>
      <c r="C89" s="41" t="s">
        <v>2643</v>
      </c>
      <c r="D89" s="41" t="s">
        <v>3010</v>
      </c>
      <c r="E89" s="41" t="s">
        <v>1201</v>
      </c>
      <c r="F89" s="41" t="s">
        <v>1109</v>
      </c>
      <c r="G89" s="104" t="s">
        <v>3005</v>
      </c>
      <c r="H89" s="1"/>
      <c r="I89" s="1"/>
      <c r="J89" s="1"/>
      <c r="K89" s="1"/>
      <c r="L89" s="1"/>
      <c r="M89" s="1"/>
      <c r="N89" s="1"/>
      <c r="O89" s="1"/>
      <c r="P89" s="1"/>
      <c r="Q89" s="1"/>
      <c r="R89" s="1"/>
      <c r="S89" s="1"/>
      <c r="T89" s="1"/>
      <c r="U89" s="1"/>
      <c r="V89" s="1"/>
      <c r="W89" s="1"/>
      <c r="X89" s="1"/>
      <c r="Y89" s="1"/>
      <c r="Z89" s="1"/>
    </row>
    <row r="90" spans="1:26">
      <c r="A90" s="107" t="s">
        <v>3011</v>
      </c>
      <c r="B90" s="108" t="s">
        <v>2719</v>
      </c>
      <c r="C90" s="108" t="s">
        <v>2643</v>
      </c>
      <c r="D90" s="108" t="s">
        <v>3012</v>
      </c>
      <c r="E90" s="108" t="s">
        <v>1209</v>
      </c>
      <c r="F90" s="108" t="s">
        <v>1109</v>
      </c>
      <c r="G90" s="109" t="s">
        <v>3005</v>
      </c>
      <c r="H90" s="1"/>
      <c r="I90" s="1"/>
      <c r="J90" s="1"/>
      <c r="K90" s="1"/>
      <c r="L90" s="1"/>
      <c r="M90" s="1"/>
      <c r="N90" s="1"/>
      <c r="O90" s="1"/>
      <c r="P90" s="1"/>
      <c r="Q90" s="1"/>
      <c r="R90" s="1"/>
      <c r="S90" s="1"/>
      <c r="T90" s="1"/>
      <c r="U90" s="1"/>
      <c r="V90" s="1"/>
      <c r="W90" s="1"/>
      <c r="X90" s="1"/>
      <c r="Y90" s="1"/>
      <c r="Z90" s="1"/>
    </row>
    <row r="91" spans="1:26">
      <c r="A91" s="103" t="s">
        <v>3013</v>
      </c>
      <c r="B91" s="41" t="s">
        <v>2728</v>
      </c>
      <c r="C91" s="41" t="s">
        <v>2643</v>
      </c>
      <c r="D91" s="41" t="s">
        <v>3014</v>
      </c>
      <c r="E91" s="41" t="s">
        <v>1216</v>
      </c>
      <c r="F91" s="41" t="s">
        <v>1109</v>
      </c>
      <c r="G91" s="104" t="s">
        <v>3005</v>
      </c>
      <c r="H91" s="1"/>
      <c r="I91" s="1"/>
      <c r="J91" s="1"/>
      <c r="K91" s="1"/>
      <c r="L91" s="1"/>
      <c r="M91" s="1"/>
      <c r="N91" s="1"/>
      <c r="O91" s="1"/>
      <c r="P91" s="1"/>
      <c r="Q91" s="1"/>
      <c r="R91" s="1"/>
      <c r="S91" s="1"/>
      <c r="T91" s="1"/>
      <c r="U91" s="1"/>
      <c r="V91" s="1"/>
      <c r="W91" s="1"/>
      <c r="X91" s="1"/>
      <c r="Y91" s="1"/>
      <c r="Z91" s="1"/>
    </row>
    <row r="92" spans="1:26">
      <c r="A92" s="107" t="s">
        <v>3015</v>
      </c>
      <c r="B92" s="108" t="s">
        <v>2742</v>
      </c>
      <c r="C92" s="108" t="s">
        <v>2643</v>
      </c>
      <c r="D92" s="108" t="s">
        <v>3016</v>
      </c>
      <c r="E92" s="108" t="s">
        <v>1224</v>
      </c>
      <c r="F92" s="108" t="s">
        <v>1109</v>
      </c>
      <c r="G92" s="109" t="s">
        <v>3005</v>
      </c>
      <c r="H92" s="1"/>
      <c r="I92" s="1"/>
      <c r="J92" s="1"/>
      <c r="K92" s="1"/>
      <c r="L92" s="1"/>
      <c r="M92" s="1"/>
      <c r="N92" s="1"/>
      <c r="O92" s="1"/>
      <c r="P92" s="1"/>
      <c r="Q92" s="1"/>
      <c r="R92" s="1"/>
      <c r="S92" s="1"/>
      <c r="T92" s="1"/>
      <c r="U92" s="1"/>
      <c r="V92" s="1"/>
      <c r="W92" s="1"/>
      <c r="X92" s="1"/>
      <c r="Y92" s="1"/>
      <c r="Z92" s="1"/>
    </row>
    <row r="93" spans="1:26">
      <c r="A93" s="103" t="s">
        <v>3017</v>
      </c>
      <c r="B93" s="41" t="s">
        <v>3018</v>
      </c>
      <c r="C93" s="41" t="s">
        <v>3019</v>
      </c>
      <c r="D93" s="41" t="s">
        <v>3020</v>
      </c>
      <c r="E93" s="41" t="s">
        <v>3021</v>
      </c>
      <c r="F93" s="41" t="s">
        <v>1109</v>
      </c>
      <c r="G93" s="104" t="s">
        <v>3022</v>
      </c>
      <c r="H93" s="1"/>
      <c r="I93" s="1"/>
      <c r="J93" s="1"/>
      <c r="K93" s="1"/>
      <c r="L93" s="1"/>
      <c r="M93" s="1"/>
      <c r="N93" s="1"/>
      <c r="O93" s="1"/>
      <c r="P93" s="1"/>
      <c r="Q93" s="1"/>
      <c r="R93" s="1"/>
      <c r="S93" s="1"/>
      <c r="T93" s="1"/>
      <c r="U93" s="1"/>
      <c r="V93" s="1"/>
      <c r="W93" s="1"/>
      <c r="X93" s="1"/>
      <c r="Y93" s="1"/>
      <c r="Z93" s="1"/>
    </row>
    <row r="94" spans="1:26">
      <c r="A94" s="107" t="s">
        <v>3023</v>
      </c>
      <c r="B94" s="108" t="s">
        <v>3024</v>
      </c>
      <c r="C94" s="108" t="s">
        <v>3019</v>
      </c>
      <c r="D94" s="108" t="s">
        <v>3025</v>
      </c>
      <c r="E94" s="108" t="s">
        <v>3026</v>
      </c>
      <c r="F94" s="108" t="s">
        <v>1109</v>
      </c>
      <c r="G94" s="109" t="s">
        <v>3027</v>
      </c>
      <c r="H94" s="1"/>
      <c r="I94" s="1"/>
      <c r="J94" s="1"/>
      <c r="K94" s="1"/>
      <c r="L94" s="1"/>
      <c r="M94" s="1"/>
      <c r="N94" s="1"/>
      <c r="O94" s="1"/>
      <c r="P94" s="1"/>
      <c r="Q94" s="1"/>
      <c r="R94" s="1"/>
      <c r="S94" s="1"/>
      <c r="T94" s="1"/>
      <c r="U94" s="1"/>
      <c r="V94" s="1"/>
      <c r="W94" s="1"/>
      <c r="X94" s="1"/>
      <c r="Y94" s="1"/>
      <c r="Z94" s="1"/>
    </row>
    <row r="95" spans="1:26">
      <c r="A95" s="103" t="s">
        <v>3028</v>
      </c>
      <c r="B95" s="41" t="s">
        <v>2839</v>
      </c>
      <c r="C95" s="41" t="s">
        <v>3019</v>
      </c>
      <c r="D95" s="41" t="s">
        <v>3029</v>
      </c>
      <c r="E95" s="41" t="s">
        <v>2842</v>
      </c>
      <c r="F95" s="41" t="s">
        <v>1109</v>
      </c>
      <c r="G95" s="104" t="s">
        <v>3030</v>
      </c>
      <c r="H95" s="1"/>
      <c r="I95" s="1"/>
      <c r="J95" s="1"/>
      <c r="K95" s="1"/>
      <c r="L95" s="1"/>
      <c r="M95" s="1"/>
      <c r="N95" s="1"/>
      <c r="O95" s="1"/>
      <c r="P95" s="1"/>
      <c r="Q95" s="1"/>
      <c r="R95" s="1"/>
      <c r="S95" s="1"/>
      <c r="T95" s="1"/>
      <c r="U95" s="1"/>
      <c r="V95" s="1"/>
      <c r="W95" s="1"/>
      <c r="X95" s="1"/>
      <c r="Y95" s="1"/>
      <c r="Z95" s="1"/>
    </row>
    <row r="96" spans="1:26" ht="24">
      <c r="A96" s="107" t="s">
        <v>3031</v>
      </c>
      <c r="B96" s="108" t="s">
        <v>3032</v>
      </c>
      <c r="C96" s="108" t="s">
        <v>3033</v>
      </c>
      <c r="D96" s="108" t="s">
        <v>3034</v>
      </c>
      <c r="E96" s="108" t="s">
        <v>3035</v>
      </c>
      <c r="F96" s="108" t="s">
        <v>1109</v>
      </c>
      <c r="G96" s="109" t="s">
        <v>3036</v>
      </c>
      <c r="H96" s="1"/>
      <c r="I96" s="1"/>
      <c r="J96" s="1"/>
      <c r="K96" s="1"/>
      <c r="L96" s="1"/>
      <c r="M96" s="1"/>
      <c r="N96" s="1"/>
      <c r="O96" s="1"/>
      <c r="P96" s="1"/>
      <c r="Q96" s="1"/>
      <c r="R96" s="1"/>
      <c r="S96" s="1"/>
      <c r="T96" s="1"/>
      <c r="U96" s="1"/>
      <c r="V96" s="1"/>
      <c r="W96" s="1"/>
      <c r="X96" s="1"/>
      <c r="Y96" s="1"/>
      <c r="Z96" s="1"/>
    </row>
    <row r="97" spans="1:26">
      <c r="A97" s="103" t="s">
        <v>3037</v>
      </c>
      <c r="B97" s="41" t="s">
        <v>3038</v>
      </c>
      <c r="C97" s="41" t="s">
        <v>3039</v>
      </c>
      <c r="D97" s="41" t="s">
        <v>3040</v>
      </c>
      <c r="E97" s="41" t="s">
        <v>3041</v>
      </c>
      <c r="F97" s="41" t="s">
        <v>1109</v>
      </c>
      <c r="G97" s="104" t="s">
        <v>3042</v>
      </c>
      <c r="H97" s="1"/>
      <c r="I97" s="1"/>
      <c r="J97" s="1"/>
      <c r="K97" s="1"/>
      <c r="L97" s="1"/>
      <c r="M97" s="1"/>
      <c r="N97" s="1"/>
      <c r="O97" s="1"/>
      <c r="P97" s="1"/>
      <c r="Q97" s="1"/>
      <c r="R97" s="1"/>
      <c r="S97" s="1"/>
      <c r="T97" s="1"/>
      <c r="U97" s="1"/>
      <c r="V97" s="1"/>
      <c r="W97" s="1"/>
      <c r="X97" s="1"/>
      <c r="Y97" s="1"/>
      <c r="Z97" s="1"/>
    </row>
    <row r="98" spans="1:26">
      <c r="A98" s="107" t="s">
        <v>3043</v>
      </c>
      <c r="B98" s="108" t="s">
        <v>3044</v>
      </c>
      <c r="C98" s="108" t="s">
        <v>3039</v>
      </c>
      <c r="D98" s="108" t="s">
        <v>3045</v>
      </c>
      <c r="E98" s="108" t="s">
        <v>3046</v>
      </c>
      <c r="F98" s="108" t="s">
        <v>1109</v>
      </c>
      <c r="G98" s="109" t="s">
        <v>3042</v>
      </c>
      <c r="H98" s="1"/>
      <c r="I98" s="1"/>
      <c r="J98" s="1"/>
      <c r="K98" s="1"/>
      <c r="L98" s="1"/>
      <c r="M98" s="1"/>
      <c r="N98" s="1"/>
      <c r="O98" s="1"/>
      <c r="P98" s="1"/>
      <c r="Q98" s="1"/>
      <c r="R98" s="1"/>
      <c r="S98" s="1"/>
      <c r="T98" s="1"/>
      <c r="U98" s="1"/>
      <c r="V98" s="1"/>
      <c r="W98" s="1"/>
      <c r="X98" s="1"/>
      <c r="Y98" s="1"/>
      <c r="Z98" s="1"/>
    </row>
    <row r="99" spans="1:26">
      <c r="A99" s="103" t="s">
        <v>3047</v>
      </c>
      <c r="B99" s="41" t="s">
        <v>3048</v>
      </c>
      <c r="C99" s="41" t="s">
        <v>3049</v>
      </c>
      <c r="D99" s="41" t="s">
        <v>3050</v>
      </c>
      <c r="E99" s="41" t="s">
        <v>3051</v>
      </c>
      <c r="F99" s="41" t="s">
        <v>1109</v>
      </c>
      <c r="G99" s="104" t="s">
        <v>3052</v>
      </c>
      <c r="H99" s="1"/>
      <c r="I99" s="1"/>
      <c r="J99" s="1"/>
      <c r="K99" s="1"/>
      <c r="L99" s="1"/>
      <c r="M99" s="1"/>
      <c r="N99" s="1"/>
      <c r="O99" s="1"/>
      <c r="P99" s="1"/>
      <c r="Q99" s="1"/>
      <c r="R99" s="1"/>
      <c r="S99" s="1"/>
      <c r="T99" s="1"/>
      <c r="U99" s="1"/>
      <c r="V99" s="1"/>
      <c r="W99" s="1"/>
      <c r="X99" s="1"/>
      <c r="Y99" s="1"/>
      <c r="Z99" s="1"/>
    </row>
    <row r="100" spans="1:26">
      <c r="A100" s="113" t="s">
        <v>3053</v>
      </c>
      <c r="B100" s="114" t="s">
        <v>3054</v>
      </c>
      <c r="C100" s="114" t="s">
        <v>3049</v>
      </c>
      <c r="D100" s="114" t="s">
        <v>3055</v>
      </c>
      <c r="E100" s="114" t="s">
        <v>3056</v>
      </c>
      <c r="F100" s="114" t="s">
        <v>1109</v>
      </c>
      <c r="G100" s="115" t="s">
        <v>3052</v>
      </c>
      <c r="H100" s="1"/>
      <c r="I100" s="1"/>
      <c r="J100" s="1"/>
      <c r="K100" s="1"/>
      <c r="L100" s="1"/>
      <c r="M100" s="1"/>
      <c r="N100" s="1"/>
      <c r="O100" s="1"/>
      <c r="P100" s="1"/>
      <c r="Q100" s="1"/>
      <c r="R100" s="1"/>
      <c r="S100" s="1"/>
      <c r="T100" s="1"/>
      <c r="U100" s="1"/>
      <c r="V100" s="1"/>
      <c r="W100" s="1"/>
      <c r="X100" s="1"/>
      <c r="Y100" s="1"/>
      <c r="Z100" s="1"/>
    </row>
    <row r="101" spans="1:26">
      <c r="A101" s="145" t="s">
        <v>3057</v>
      </c>
      <c r="B101" s="146" t="s">
        <v>3058</v>
      </c>
      <c r="C101" s="146" t="s">
        <v>2669</v>
      </c>
      <c r="D101" s="146" t="s">
        <v>3059</v>
      </c>
      <c r="E101" s="146" t="s">
        <v>3060</v>
      </c>
      <c r="F101" s="146" t="s">
        <v>1109</v>
      </c>
      <c r="G101" s="147" t="s">
        <v>3061</v>
      </c>
      <c r="H101" s="1"/>
      <c r="I101" s="1"/>
      <c r="J101" s="1"/>
      <c r="K101" s="1"/>
      <c r="L101" s="1"/>
      <c r="M101" s="1"/>
      <c r="N101" s="1"/>
      <c r="O101" s="1"/>
      <c r="P101" s="1"/>
      <c r="Q101" s="1"/>
      <c r="R101" s="1"/>
      <c r="S101" s="1"/>
      <c r="T101" s="1"/>
      <c r="U101" s="1"/>
      <c r="V101" s="1"/>
      <c r="W101" s="1"/>
      <c r="X101" s="1"/>
      <c r="Y101" s="1"/>
      <c r="Z101" s="1"/>
    </row>
    <row r="102" spans="1:26">
      <c r="A102" s="154" t="s">
        <v>3062</v>
      </c>
      <c r="B102" s="155" t="s">
        <v>3063</v>
      </c>
      <c r="C102" s="155" t="s">
        <v>2669</v>
      </c>
      <c r="D102" s="155" t="s">
        <v>3064</v>
      </c>
      <c r="E102" s="155" t="s">
        <v>3065</v>
      </c>
      <c r="F102" s="155" t="s">
        <v>1109</v>
      </c>
      <c r="G102" s="156" t="s">
        <v>3066</v>
      </c>
      <c r="H102" s="1"/>
      <c r="I102" s="1"/>
      <c r="J102" s="1"/>
      <c r="K102" s="1"/>
      <c r="L102" s="1"/>
      <c r="M102" s="1"/>
      <c r="N102" s="1"/>
      <c r="O102" s="1"/>
      <c r="P102" s="1"/>
      <c r="Q102" s="1"/>
      <c r="R102" s="1"/>
      <c r="S102" s="1"/>
      <c r="T102" s="1"/>
      <c r="U102" s="1"/>
      <c r="V102" s="1"/>
      <c r="W102" s="1"/>
      <c r="X102" s="1"/>
      <c r="Y102" s="1"/>
      <c r="Z102" s="1"/>
    </row>
    <row r="103" spans="1:26">
      <c r="A103" s="148" t="s">
        <v>3067</v>
      </c>
      <c r="B103" s="41" t="s">
        <v>3068</v>
      </c>
      <c r="C103" s="41" t="s">
        <v>2669</v>
      </c>
      <c r="D103" s="41" t="s">
        <v>3069</v>
      </c>
      <c r="E103" s="41" t="s">
        <v>3070</v>
      </c>
      <c r="F103" s="41" t="s">
        <v>1109</v>
      </c>
      <c r="G103" s="149" t="s">
        <v>3071</v>
      </c>
      <c r="H103" s="1"/>
      <c r="I103" s="1"/>
      <c r="J103" s="1"/>
      <c r="K103" s="1"/>
      <c r="L103" s="1"/>
      <c r="M103" s="1"/>
      <c r="N103" s="1"/>
      <c r="O103" s="1"/>
      <c r="P103" s="1"/>
      <c r="Q103" s="1"/>
      <c r="R103" s="1"/>
      <c r="S103" s="1"/>
      <c r="T103" s="1"/>
      <c r="U103" s="1"/>
      <c r="V103" s="1"/>
      <c r="W103" s="1"/>
      <c r="X103" s="1"/>
      <c r="Y103" s="1"/>
      <c r="Z103" s="1"/>
    </row>
    <row r="104" spans="1:26">
      <c r="A104" s="154" t="s">
        <v>3072</v>
      </c>
      <c r="B104" s="155" t="s">
        <v>3073</v>
      </c>
      <c r="C104" s="155" t="s">
        <v>2669</v>
      </c>
      <c r="D104" s="155" t="s">
        <v>3074</v>
      </c>
      <c r="E104" s="155" t="s">
        <v>3075</v>
      </c>
      <c r="F104" s="155" t="s">
        <v>1109</v>
      </c>
      <c r="G104" s="156" t="s">
        <v>3076</v>
      </c>
      <c r="H104" s="1"/>
      <c r="I104" s="1"/>
      <c r="J104" s="1"/>
      <c r="K104" s="1"/>
      <c r="L104" s="1"/>
      <c r="M104" s="1"/>
      <c r="N104" s="1"/>
      <c r="O104" s="1"/>
      <c r="P104" s="1"/>
      <c r="Q104" s="1"/>
      <c r="R104" s="1"/>
      <c r="S104" s="1"/>
      <c r="T104" s="1"/>
      <c r="U104" s="1"/>
      <c r="V104" s="1"/>
      <c r="W104" s="1"/>
      <c r="X104" s="1"/>
      <c r="Y104" s="1"/>
      <c r="Z104" s="1"/>
    </row>
    <row r="105" spans="1:26">
      <c r="A105" s="148" t="s">
        <v>3077</v>
      </c>
      <c r="B105" s="41" t="s">
        <v>3078</v>
      </c>
      <c r="C105" s="41" t="s">
        <v>2669</v>
      </c>
      <c r="D105" s="41" t="s">
        <v>3079</v>
      </c>
      <c r="E105" s="41" t="s">
        <v>3080</v>
      </c>
      <c r="F105" s="41" t="s">
        <v>1109</v>
      </c>
      <c r="G105" s="149" t="s">
        <v>3081</v>
      </c>
      <c r="H105" s="1"/>
      <c r="I105" s="1"/>
      <c r="J105" s="1"/>
      <c r="K105" s="1"/>
      <c r="L105" s="1"/>
      <c r="M105" s="1"/>
      <c r="N105" s="1"/>
      <c r="O105" s="1"/>
      <c r="P105" s="1"/>
      <c r="Q105" s="1"/>
      <c r="R105" s="1"/>
      <c r="S105" s="1"/>
      <c r="T105" s="1"/>
      <c r="U105" s="1"/>
      <c r="V105" s="1"/>
      <c r="W105" s="1"/>
      <c r="X105" s="1"/>
      <c r="Y105" s="1"/>
      <c r="Z105" s="1"/>
    </row>
    <row r="106" spans="1:26">
      <c r="A106" s="154" t="s">
        <v>3082</v>
      </c>
      <c r="B106" s="155" t="s">
        <v>3083</v>
      </c>
      <c r="C106" s="155" t="s">
        <v>2669</v>
      </c>
      <c r="D106" s="155" t="s">
        <v>3084</v>
      </c>
      <c r="E106" s="155" t="s">
        <v>3085</v>
      </c>
      <c r="F106" s="155" t="s">
        <v>1238</v>
      </c>
      <c r="G106" s="156" t="s">
        <v>3086</v>
      </c>
      <c r="H106" s="1"/>
      <c r="I106" s="1"/>
      <c r="J106" s="1"/>
      <c r="K106" s="1"/>
      <c r="L106" s="1"/>
      <c r="M106" s="1"/>
      <c r="N106" s="1"/>
      <c r="O106" s="1"/>
      <c r="P106" s="1"/>
      <c r="Q106" s="1"/>
      <c r="R106" s="1"/>
      <c r="S106" s="1"/>
      <c r="T106" s="1"/>
      <c r="U106" s="1"/>
      <c r="V106" s="1"/>
      <c r="W106" s="1"/>
      <c r="X106" s="1"/>
      <c r="Y106" s="1"/>
      <c r="Z106" s="1"/>
    </row>
    <row r="107" spans="1:26" ht="24">
      <c r="A107" s="148" t="s">
        <v>3087</v>
      </c>
      <c r="B107" s="41" t="s">
        <v>2911</v>
      </c>
      <c r="C107" s="41" t="s">
        <v>2669</v>
      </c>
      <c r="D107" s="41" t="s">
        <v>3088</v>
      </c>
      <c r="E107" s="41" t="s">
        <v>3089</v>
      </c>
      <c r="F107" s="41" t="s">
        <v>1109</v>
      </c>
      <c r="G107" s="149" t="s">
        <v>3090</v>
      </c>
      <c r="H107" s="1"/>
      <c r="I107" s="1"/>
      <c r="J107" s="1"/>
      <c r="K107" s="1"/>
      <c r="L107" s="1"/>
      <c r="M107" s="1"/>
      <c r="N107" s="1"/>
      <c r="O107" s="1"/>
      <c r="P107" s="1"/>
      <c r="Q107" s="1"/>
      <c r="R107" s="1"/>
      <c r="S107" s="1"/>
      <c r="T107" s="1"/>
      <c r="U107" s="1"/>
      <c r="V107" s="1"/>
      <c r="W107" s="1"/>
      <c r="X107" s="1"/>
      <c r="Y107" s="1"/>
      <c r="Z107" s="1"/>
    </row>
    <row r="108" spans="1:26" ht="24">
      <c r="A108" s="154" t="s">
        <v>3091</v>
      </c>
      <c r="B108" s="155" t="s">
        <v>3092</v>
      </c>
      <c r="C108" s="155" t="s">
        <v>2669</v>
      </c>
      <c r="D108" s="155" t="s">
        <v>3093</v>
      </c>
      <c r="E108" s="155" t="s">
        <v>3094</v>
      </c>
      <c r="F108" s="155" t="s">
        <v>1238</v>
      </c>
      <c r="G108" s="156" t="s">
        <v>3095</v>
      </c>
      <c r="H108" s="1"/>
      <c r="I108" s="1"/>
      <c r="J108" s="1"/>
      <c r="K108" s="1"/>
      <c r="L108" s="1"/>
      <c r="M108" s="1"/>
      <c r="N108" s="1"/>
      <c r="O108" s="1"/>
      <c r="P108" s="1"/>
      <c r="Q108" s="1"/>
      <c r="R108" s="1"/>
      <c r="S108" s="1"/>
      <c r="T108" s="1"/>
      <c r="U108" s="1"/>
      <c r="V108" s="1"/>
      <c r="W108" s="1"/>
      <c r="X108" s="1"/>
      <c r="Y108" s="1"/>
      <c r="Z108" s="1"/>
    </row>
    <row r="109" spans="1:26">
      <c r="A109" s="148" t="s">
        <v>3096</v>
      </c>
      <c r="B109" s="41" t="s">
        <v>3097</v>
      </c>
      <c r="C109" s="41" t="s">
        <v>2669</v>
      </c>
      <c r="D109" s="41" t="s">
        <v>3098</v>
      </c>
      <c r="E109" s="41" t="s">
        <v>3099</v>
      </c>
      <c r="F109" s="41" t="s">
        <v>1238</v>
      </c>
      <c r="G109" s="149" t="s">
        <v>3095</v>
      </c>
      <c r="H109" s="1"/>
      <c r="I109" s="1"/>
      <c r="J109" s="1"/>
      <c r="K109" s="1"/>
      <c r="L109" s="1"/>
      <c r="M109" s="1"/>
      <c r="N109" s="1"/>
      <c r="O109" s="1"/>
      <c r="P109" s="1"/>
      <c r="Q109" s="1"/>
      <c r="R109" s="1"/>
      <c r="S109" s="1"/>
      <c r="T109" s="1"/>
      <c r="U109" s="1"/>
      <c r="V109" s="1"/>
      <c r="W109" s="1"/>
      <c r="X109" s="1"/>
      <c r="Y109" s="1"/>
      <c r="Z109" s="1"/>
    </row>
    <row r="110" spans="1:26">
      <c r="A110" s="154" t="s">
        <v>3100</v>
      </c>
      <c r="B110" s="155" t="s">
        <v>2931</v>
      </c>
      <c r="C110" s="155" t="s">
        <v>2669</v>
      </c>
      <c r="D110" s="155" t="s">
        <v>3101</v>
      </c>
      <c r="E110" s="155" t="s">
        <v>2933</v>
      </c>
      <c r="F110" s="155" t="s">
        <v>1109</v>
      </c>
      <c r="G110" s="156" t="s">
        <v>3102</v>
      </c>
      <c r="H110" s="1"/>
      <c r="I110" s="1"/>
      <c r="J110" s="1"/>
      <c r="K110" s="1"/>
      <c r="L110" s="1"/>
      <c r="M110" s="1"/>
      <c r="N110" s="1"/>
      <c r="O110" s="1"/>
      <c r="P110" s="1"/>
      <c r="Q110" s="1"/>
      <c r="R110" s="1"/>
      <c r="S110" s="1"/>
      <c r="T110" s="1"/>
      <c r="U110" s="1"/>
      <c r="V110" s="1"/>
      <c r="W110" s="1"/>
      <c r="X110" s="1"/>
      <c r="Y110" s="1"/>
      <c r="Z110" s="1"/>
    </row>
    <row r="111" spans="1:26">
      <c r="A111" s="150" t="s">
        <v>3103</v>
      </c>
      <c r="B111" s="151" t="s">
        <v>2926</v>
      </c>
      <c r="C111" s="151" t="s">
        <v>2669</v>
      </c>
      <c r="D111" s="151" t="s">
        <v>3104</v>
      </c>
      <c r="E111" s="151" t="s">
        <v>2928</v>
      </c>
      <c r="F111" s="151" t="s">
        <v>1109</v>
      </c>
      <c r="G111" s="152" t="s">
        <v>3105</v>
      </c>
      <c r="H111" s="1"/>
      <c r="I111" s="1"/>
      <c r="J111" s="1"/>
      <c r="K111" s="1"/>
      <c r="L111" s="1"/>
      <c r="M111" s="1"/>
      <c r="N111" s="1"/>
      <c r="O111" s="1"/>
      <c r="P111" s="1"/>
      <c r="Q111" s="1"/>
      <c r="R111" s="1"/>
      <c r="S111" s="1"/>
      <c r="T111" s="1"/>
      <c r="U111" s="1"/>
      <c r="V111" s="1"/>
      <c r="W111" s="1"/>
      <c r="X111" s="1"/>
      <c r="Y111" s="1"/>
      <c r="Z111" s="1"/>
    </row>
    <row r="112" spans="1:26">
      <c r="A112" s="188" t="s">
        <v>3106</v>
      </c>
      <c r="B112" s="189" t="s">
        <v>1157</v>
      </c>
      <c r="C112" s="189" t="s">
        <v>2669</v>
      </c>
      <c r="D112" s="189" t="s">
        <v>3107</v>
      </c>
      <c r="E112" s="189" t="s">
        <v>1163</v>
      </c>
      <c r="F112" s="189" t="s">
        <v>1238</v>
      </c>
      <c r="G112" s="190" t="s">
        <v>3108</v>
      </c>
      <c r="H112" s="1"/>
      <c r="I112" s="1"/>
      <c r="J112" s="1"/>
      <c r="K112" s="1"/>
      <c r="L112" s="1"/>
      <c r="M112" s="1"/>
      <c r="N112" s="1"/>
      <c r="O112" s="1"/>
      <c r="P112" s="1"/>
      <c r="Q112" s="1"/>
      <c r="R112" s="1"/>
      <c r="S112" s="1"/>
      <c r="T112" s="1"/>
      <c r="U112" s="1"/>
      <c r="V112" s="1"/>
      <c r="W112" s="1"/>
      <c r="X112" s="1"/>
      <c r="Y112" s="1"/>
      <c r="Z112" s="1"/>
    </row>
    <row r="113" spans="1:26">
      <c r="A113" s="197" t="s">
        <v>3109</v>
      </c>
      <c r="B113" s="198" t="s">
        <v>3110</v>
      </c>
      <c r="C113" s="198" t="s">
        <v>2669</v>
      </c>
      <c r="D113" s="198" t="s">
        <v>3111</v>
      </c>
      <c r="E113" s="198" t="s">
        <v>3112</v>
      </c>
      <c r="F113" s="198" t="s">
        <v>1238</v>
      </c>
      <c r="G113" s="199" t="s">
        <v>3108</v>
      </c>
      <c r="H113" s="1"/>
      <c r="I113" s="1"/>
      <c r="J113" s="1"/>
      <c r="K113" s="1"/>
      <c r="L113" s="1"/>
      <c r="M113" s="1"/>
      <c r="N113" s="1"/>
      <c r="O113" s="1"/>
      <c r="P113" s="1"/>
      <c r="Q113" s="1"/>
      <c r="R113" s="1"/>
      <c r="S113" s="1"/>
      <c r="T113" s="1"/>
      <c r="U113" s="1"/>
      <c r="V113" s="1"/>
      <c r="W113" s="1"/>
      <c r="X113" s="1"/>
      <c r="Y113" s="1"/>
      <c r="Z113" s="1"/>
    </row>
    <row r="114" spans="1:26">
      <c r="A114" s="191" t="s">
        <v>3113</v>
      </c>
      <c r="B114" s="41" t="s">
        <v>3114</v>
      </c>
      <c r="C114" s="41" t="s">
        <v>2669</v>
      </c>
      <c r="D114" s="41" t="s">
        <v>3115</v>
      </c>
      <c r="E114" s="41" t="s">
        <v>3116</v>
      </c>
      <c r="F114" s="41" t="s">
        <v>1109</v>
      </c>
      <c r="G114" s="192" t="s">
        <v>3117</v>
      </c>
      <c r="H114" s="1"/>
      <c r="I114" s="1"/>
      <c r="J114" s="1"/>
      <c r="K114" s="1"/>
      <c r="L114" s="1"/>
      <c r="M114" s="1"/>
      <c r="N114" s="1"/>
      <c r="O114" s="1"/>
      <c r="P114" s="1"/>
      <c r="Q114" s="1"/>
      <c r="R114" s="1"/>
      <c r="S114" s="1"/>
      <c r="T114" s="1"/>
      <c r="U114" s="1"/>
      <c r="V114" s="1"/>
      <c r="W114" s="1"/>
      <c r="X114" s="1"/>
      <c r="Y114" s="1"/>
      <c r="Z114" s="1"/>
    </row>
    <row r="115" spans="1:26">
      <c r="A115" s="197" t="s">
        <v>3118</v>
      </c>
      <c r="B115" s="198" t="s">
        <v>3119</v>
      </c>
      <c r="C115" s="198" t="s">
        <v>2669</v>
      </c>
      <c r="D115" s="198" t="s">
        <v>3120</v>
      </c>
      <c r="E115" s="198" t="s">
        <v>3121</v>
      </c>
      <c r="F115" s="198" t="s">
        <v>1109</v>
      </c>
      <c r="G115" s="199" t="s">
        <v>3122</v>
      </c>
      <c r="H115" s="1"/>
      <c r="I115" s="1"/>
      <c r="J115" s="1"/>
      <c r="K115" s="1"/>
      <c r="L115" s="1"/>
      <c r="M115" s="1"/>
      <c r="N115" s="1"/>
      <c r="O115" s="1"/>
      <c r="P115" s="1"/>
      <c r="Q115" s="1"/>
      <c r="R115" s="1"/>
      <c r="S115" s="1"/>
      <c r="T115" s="1"/>
      <c r="U115" s="1"/>
      <c r="V115" s="1"/>
      <c r="W115" s="1"/>
      <c r="X115" s="1"/>
      <c r="Y115" s="1"/>
      <c r="Z115" s="1"/>
    </row>
    <row r="116" spans="1:26">
      <c r="A116" s="191" t="s">
        <v>3123</v>
      </c>
      <c r="B116" s="41" t="s">
        <v>3124</v>
      </c>
      <c r="C116" s="41" t="s">
        <v>2669</v>
      </c>
      <c r="D116" s="41" t="s">
        <v>3125</v>
      </c>
      <c r="E116" s="41" t="s">
        <v>3126</v>
      </c>
      <c r="F116" s="41" t="s">
        <v>1141</v>
      </c>
      <c r="G116" s="192" t="s">
        <v>3127</v>
      </c>
      <c r="H116" s="1"/>
      <c r="I116" s="1"/>
      <c r="J116" s="1"/>
      <c r="K116" s="1"/>
      <c r="L116" s="1"/>
      <c r="M116" s="1"/>
      <c r="N116" s="1"/>
      <c r="O116" s="1"/>
      <c r="P116" s="1"/>
      <c r="Q116" s="1"/>
      <c r="R116" s="1"/>
      <c r="S116" s="1"/>
      <c r="T116" s="1"/>
      <c r="U116" s="1"/>
      <c r="V116" s="1"/>
      <c r="W116" s="1"/>
      <c r="X116" s="1"/>
      <c r="Y116" s="1"/>
      <c r="Z116" s="1"/>
    </row>
    <row r="117" spans="1:26">
      <c r="A117" s="197" t="s">
        <v>3128</v>
      </c>
      <c r="B117" s="198" t="s">
        <v>3129</v>
      </c>
      <c r="C117" s="198" t="s">
        <v>2669</v>
      </c>
      <c r="D117" s="198" t="s">
        <v>3130</v>
      </c>
      <c r="E117" s="198" t="s">
        <v>3131</v>
      </c>
      <c r="F117" s="198" t="s">
        <v>1109</v>
      </c>
      <c r="G117" s="199" t="s">
        <v>3132</v>
      </c>
      <c r="H117" s="1"/>
      <c r="I117" s="1"/>
      <c r="J117" s="1"/>
      <c r="K117" s="1"/>
      <c r="L117" s="1"/>
      <c r="M117" s="1"/>
      <c r="N117" s="1"/>
      <c r="O117" s="1"/>
      <c r="P117" s="1"/>
      <c r="Q117" s="1"/>
      <c r="R117" s="1"/>
      <c r="S117" s="1"/>
      <c r="T117" s="1"/>
      <c r="U117" s="1"/>
      <c r="V117" s="1"/>
      <c r="W117" s="1"/>
      <c r="X117" s="1"/>
      <c r="Y117" s="1"/>
      <c r="Z117" s="1"/>
    </row>
    <row r="118" spans="1:26">
      <c r="A118" s="191" t="s">
        <v>3133</v>
      </c>
      <c r="B118" s="41" t="s">
        <v>3134</v>
      </c>
      <c r="C118" s="41" t="s">
        <v>2669</v>
      </c>
      <c r="D118" s="41" t="s">
        <v>3135</v>
      </c>
      <c r="E118" s="41" t="s">
        <v>3136</v>
      </c>
      <c r="F118" s="41" t="s">
        <v>1109</v>
      </c>
      <c r="G118" s="192" t="s">
        <v>3137</v>
      </c>
      <c r="H118" s="1"/>
      <c r="I118" s="1"/>
      <c r="J118" s="1"/>
      <c r="K118" s="1"/>
      <c r="L118" s="1"/>
      <c r="M118" s="1"/>
      <c r="N118" s="1"/>
      <c r="O118" s="1"/>
      <c r="P118" s="1"/>
      <c r="Q118" s="1"/>
      <c r="R118" s="1"/>
      <c r="S118" s="1"/>
      <c r="T118" s="1"/>
      <c r="U118" s="1"/>
      <c r="V118" s="1"/>
      <c r="W118" s="1"/>
      <c r="X118" s="1"/>
      <c r="Y118" s="1"/>
      <c r="Z118" s="1"/>
    </row>
    <row r="119" spans="1:26">
      <c r="A119" s="200" t="s">
        <v>3138</v>
      </c>
      <c r="B119" s="201" t="s">
        <v>3139</v>
      </c>
      <c r="C119" s="201" t="s">
        <v>2669</v>
      </c>
      <c r="D119" s="201" t="s">
        <v>3140</v>
      </c>
      <c r="E119" s="201" t="s">
        <v>3141</v>
      </c>
      <c r="F119" s="201" t="s">
        <v>1141</v>
      </c>
      <c r="G119" s="202" t="s">
        <v>3142</v>
      </c>
      <c r="H119" s="1"/>
      <c r="I119" s="1"/>
      <c r="J119" s="1"/>
      <c r="K119" s="1"/>
      <c r="L119" s="1"/>
      <c r="M119" s="1"/>
      <c r="N119" s="1"/>
      <c r="O119" s="1"/>
      <c r="P119" s="1"/>
      <c r="Q119" s="1"/>
      <c r="R119" s="1"/>
      <c r="S119" s="1"/>
      <c r="T119" s="1"/>
      <c r="U119" s="1"/>
      <c r="V119" s="1"/>
      <c r="W119" s="1"/>
      <c r="X119" s="1"/>
      <c r="Y119" s="1"/>
      <c r="Z119" s="1"/>
    </row>
    <row r="120" spans="1:26">
      <c r="A120" s="235" t="s">
        <v>3143</v>
      </c>
      <c r="B120" s="236" t="s">
        <v>3144</v>
      </c>
      <c r="C120" s="236" t="s">
        <v>2892</v>
      </c>
      <c r="D120" s="236" t="s">
        <v>3145</v>
      </c>
      <c r="E120" s="236" t="s">
        <v>3146</v>
      </c>
      <c r="F120" s="236" t="s">
        <v>1109</v>
      </c>
      <c r="G120" s="237" t="s">
        <v>3147</v>
      </c>
      <c r="H120" s="1"/>
      <c r="I120" s="1"/>
      <c r="J120" s="1"/>
      <c r="K120" s="1"/>
      <c r="L120" s="1"/>
      <c r="M120" s="1"/>
      <c r="N120" s="1"/>
      <c r="O120" s="1"/>
      <c r="P120" s="1"/>
      <c r="Q120" s="1"/>
      <c r="R120" s="1"/>
      <c r="S120" s="1"/>
      <c r="T120" s="1"/>
      <c r="U120" s="1"/>
      <c r="V120" s="1"/>
      <c r="W120" s="1"/>
      <c r="X120" s="1"/>
      <c r="Y120" s="1"/>
      <c r="Z120" s="1"/>
    </row>
    <row r="121" spans="1:26">
      <c r="A121" s="244" t="s">
        <v>3148</v>
      </c>
      <c r="B121" s="245" t="s">
        <v>3149</v>
      </c>
      <c r="C121" s="245" t="s">
        <v>3150</v>
      </c>
      <c r="D121" s="245" t="s">
        <v>3151</v>
      </c>
      <c r="E121" s="245" t="s">
        <v>3152</v>
      </c>
      <c r="F121" s="245" t="s">
        <v>1109</v>
      </c>
      <c r="G121" s="246" t="s">
        <v>3153</v>
      </c>
      <c r="H121" s="1"/>
      <c r="I121" s="1"/>
      <c r="J121" s="1"/>
      <c r="K121" s="1"/>
      <c r="L121" s="1"/>
      <c r="M121" s="1"/>
      <c r="N121" s="1"/>
      <c r="O121" s="1"/>
      <c r="P121" s="1"/>
      <c r="Q121" s="1"/>
      <c r="R121" s="1"/>
      <c r="S121" s="1"/>
      <c r="T121" s="1"/>
      <c r="U121" s="1"/>
      <c r="V121" s="1"/>
      <c r="W121" s="1"/>
      <c r="X121" s="1"/>
      <c r="Y121" s="1"/>
      <c r="Z121" s="1"/>
    </row>
    <row r="122" spans="1:26">
      <c r="A122" s="238" t="s">
        <v>3154</v>
      </c>
      <c r="B122" s="41" t="s">
        <v>3155</v>
      </c>
      <c r="C122" s="41" t="s">
        <v>3156</v>
      </c>
      <c r="D122" s="41" t="s">
        <v>3157</v>
      </c>
      <c r="E122" s="41" t="s">
        <v>3158</v>
      </c>
      <c r="F122" s="41" t="s">
        <v>1109</v>
      </c>
      <c r="G122" s="239" t="s">
        <v>3159</v>
      </c>
      <c r="H122" s="1"/>
      <c r="I122" s="1"/>
      <c r="J122" s="1"/>
      <c r="K122" s="1"/>
      <c r="L122" s="1"/>
      <c r="M122" s="1"/>
      <c r="N122" s="1"/>
      <c r="O122" s="1"/>
      <c r="P122" s="1"/>
      <c r="Q122" s="1"/>
      <c r="R122" s="1"/>
      <c r="S122" s="1"/>
      <c r="T122" s="1"/>
      <c r="U122" s="1"/>
      <c r="V122" s="1"/>
      <c r="W122" s="1"/>
      <c r="X122" s="1"/>
      <c r="Y122" s="1"/>
      <c r="Z122" s="1"/>
    </row>
    <row r="123" spans="1:26">
      <c r="A123" s="244" t="s">
        <v>3160</v>
      </c>
      <c r="B123" s="245" t="s">
        <v>3161</v>
      </c>
      <c r="C123" s="245" t="s">
        <v>3162</v>
      </c>
      <c r="D123" s="245" t="s">
        <v>3163</v>
      </c>
      <c r="E123" s="245" t="s">
        <v>3164</v>
      </c>
      <c r="F123" s="245" t="s">
        <v>1109</v>
      </c>
      <c r="G123" s="246" t="s">
        <v>3165</v>
      </c>
      <c r="H123" s="1"/>
      <c r="I123" s="1"/>
      <c r="J123" s="1"/>
      <c r="K123" s="1"/>
      <c r="L123" s="1"/>
      <c r="M123" s="1"/>
      <c r="N123" s="1"/>
      <c r="O123" s="1"/>
      <c r="P123" s="1"/>
      <c r="Q123" s="1"/>
      <c r="R123" s="1"/>
      <c r="S123" s="1"/>
      <c r="T123" s="1"/>
      <c r="U123" s="1"/>
      <c r="V123" s="1"/>
      <c r="W123" s="1"/>
      <c r="X123" s="1"/>
      <c r="Y123" s="1"/>
      <c r="Z123" s="1"/>
    </row>
    <row r="124" spans="1:26">
      <c r="A124" s="238" t="s">
        <v>3166</v>
      </c>
      <c r="B124" s="41" t="s">
        <v>3167</v>
      </c>
      <c r="C124" s="41" t="s">
        <v>3168</v>
      </c>
      <c r="D124" s="41" t="s">
        <v>3169</v>
      </c>
      <c r="E124" s="41" t="s">
        <v>3170</v>
      </c>
      <c r="F124" s="41" t="s">
        <v>1109</v>
      </c>
      <c r="G124" s="239" t="s">
        <v>3171</v>
      </c>
      <c r="H124" s="1"/>
      <c r="I124" s="1"/>
      <c r="J124" s="1"/>
      <c r="K124" s="1"/>
      <c r="L124" s="1"/>
      <c r="M124" s="1"/>
      <c r="N124" s="1"/>
      <c r="O124" s="1"/>
      <c r="P124" s="1"/>
      <c r="Q124" s="1"/>
      <c r="R124" s="1"/>
      <c r="S124" s="1"/>
      <c r="T124" s="1"/>
      <c r="U124" s="1"/>
      <c r="V124" s="1"/>
      <c r="W124" s="1"/>
      <c r="X124" s="1"/>
      <c r="Y124" s="1"/>
      <c r="Z124" s="1"/>
    </row>
    <row r="125" spans="1:26">
      <c r="A125" s="244" t="s">
        <v>3172</v>
      </c>
      <c r="B125" s="245" t="s">
        <v>3173</v>
      </c>
      <c r="C125" s="245" t="s">
        <v>3174</v>
      </c>
      <c r="D125" s="245" t="s">
        <v>3175</v>
      </c>
      <c r="E125" s="245" t="s">
        <v>3176</v>
      </c>
      <c r="F125" s="245" t="s">
        <v>1109</v>
      </c>
      <c r="G125" s="246" t="s">
        <v>3177</v>
      </c>
      <c r="H125" s="1"/>
      <c r="I125" s="1"/>
      <c r="J125" s="1"/>
      <c r="K125" s="1"/>
      <c r="L125" s="1"/>
      <c r="M125" s="1"/>
      <c r="N125" s="1"/>
      <c r="O125" s="1"/>
      <c r="P125" s="1"/>
      <c r="Q125" s="1"/>
      <c r="R125" s="1"/>
      <c r="S125" s="1"/>
      <c r="T125" s="1"/>
      <c r="U125" s="1"/>
      <c r="V125" s="1"/>
      <c r="W125" s="1"/>
      <c r="X125" s="1"/>
      <c r="Y125" s="1"/>
      <c r="Z125" s="1"/>
    </row>
    <row r="126" spans="1:26">
      <c r="A126" s="238" t="s">
        <v>3178</v>
      </c>
      <c r="B126" s="41" t="s">
        <v>3179</v>
      </c>
      <c r="C126" s="41" t="s">
        <v>3180</v>
      </c>
      <c r="D126" s="41" t="s">
        <v>3181</v>
      </c>
      <c r="E126" s="41" t="s">
        <v>3182</v>
      </c>
      <c r="F126" s="41" t="s">
        <v>1238</v>
      </c>
      <c r="G126" s="239" t="s">
        <v>3183</v>
      </c>
      <c r="H126" s="1"/>
      <c r="I126" s="1"/>
      <c r="J126" s="1"/>
      <c r="K126" s="1"/>
      <c r="L126" s="1"/>
      <c r="M126" s="1"/>
      <c r="N126" s="1"/>
      <c r="O126" s="1"/>
      <c r="P126" s="1"/>
      <c r="Q126" s="1"/>
      <c r="R126" s="1"/>
      <c r="S126" s="1"/>
      <c r="T126" s="1"/>
      <c r="U126" s="1"/>
      <c r="V126" s="1"/>
      <c r="W126" s="1"/>
      <c r="X126" s="1"/>
      <c r="Y126" s="1"/>
      <c r="Z126" s="1"/>
    </row>
    <row r="127" spans="1:26">
      <c r="A127" s="244" t="s">
        <v>3184</v>
      </c>
      <c r="B127" s="245" t="s">
        <v>3185</v>
      </c>
      <c r="C127" s="245" t="s">
        <v>3186</v>
      </c>
      <c r="D127" s="245" t="s">
        <v>3187</v>
      </c>
      <c r="E127" s="245" t="s">
        <v>3188</v>
      </c>
      <c r="F127" s="245" t="s">
        <v>1109</v>
      </c>
      <c r="G127" s="246" t="s">
        <v>3189</v>
      </c>
      <c r="H127" s="1"/>
      <c r="I127" s="1"/>
      <c r="J127" s="1"/>
      <c r="K127" s="1"/>
      <c r="L127" s="1"/>
      <c r="M127" s="1"/>
      <c r="N127" s="1"/>
      <c r="O127" s="1"/>
      <c r="P127" s="1"/>
      <c r="Q127" s="1"/>
      <c r="R127" s="1"/>
      <c r="S127" s="1"/>
      <c r="T127" s="1"/>
      <c r="U127" s="1"/>
      <c r="V127" s="1"/>
      <c r="W127" s="1"/>
      <c r="X127" s="1"/>
      <c r="Y127" s="1"/>
      <c r="Z127" s="1"/>
    </row>
    <row r="128" spans="1:26">
      <c r="A128" s="238" t="s">
        <v>3190</v>
      </c>
      <c r="B128" s="41" t="s">
        <v>3191</v>
      </c>
      <c r="C128" s="41" t="s">
        <v>3192</v>
      </c>
      <c r="D128" s="41" t="s">
        <v>3193</v>
      </c>
      <c r="E128" s="41" t="s">
        <v>3194</v>
      </c>
      <c r="F128" s="41" t="s">
        <v>1109</v>
      </c>
      <c r="G128" s="239" t="s">
        <v>3195</v>
      </c>
      <c r="H128" s="1"/>
      <c r="I128" s="1"/>
      <c r="J128" s="1"/>
      <c r="K128" s="1"/>
      <c r="L128" s="1"/>
      <c r="M128" s="1"/>
      <c r="N128" s="1"/>
      <c r="O128" s="1"/>
      <c r="P128" s="1"/>
      <c r="Q128" s="1"/>
      <c r="R128" s="1"/>
      <c r="S128" s="1"/>
      <c r="T128" s="1"/>
      <c r="U128" s="1"/>
      <c r="V128" s="1"/>
      <c r="W128" s="1"/>
      <c r="X128" s="1"/>
      <c r="Y128" s="1"/>
      <c r="Z128" s="1"/>
    </row>
    <row r="129" spans="1:26" ht="24">
      <c r="A129" s="247" t="s">
        <v>3196</v>
      </c>
      <c r="B129" s="248" t="s">
        <v>3197</v>
      </c>
      <c r="C129" s="248" t="s">
        <v>2948</v>
      </c>
      <c r="D129" s="248" t="s">
        <v>3198</v>
      </c>
      <c r="E129" s="248" t="s">
        <v>2955</v>
      </c>
      <c r="F129" s="248" t="s">
        <v>1238</v>
      </c>
      <c r="G129" s="249" t="s">
        <v>3199</v>
      </c>
      <c r="H129" s="1"/>
      <c r="I129" s="1"/>
      <c r="J129" s="1"/>
      <c r="K129" s="1"/>
      <c r="L129" s="1"/>
      <c r="M129" s="1"/>
      <c r="N129" s="1"/>
      <c r="O129" s="1"/>
      <c r="P129" s="1"/>
      <c r="Q129" s="1"/>
      <c r="R129" s="1"/>
      <c r="S129" s="1"/>
      <c r="T129" s="1"/>
      <c r="U129" s="1"/>
      <c r="V129" s="1"/>
      <c r="W129" s="1"/>
      <c r="X129" s="1"/>
      <c r="Y129" s="1"/>
      <c r="Z129" s="1"/>
    </row>
    <row r="130" spans="1:26">
      <c r="A130" s="278" t="s">
        <v>3200</v>
      </c>
      <c r="B130" s="279" t="s">
        <v>3201</v>
      </c>
      <c r="C130" s="279" t="s">
        <v>3202</v>
      </c>
      <c r="D130" s="279" t="s">
        <v>3203</v>
      </c>
      <c r="E130" s="279" t="s">
        <v>3204</v>
      </c>
      <c r="F130" s="279" t="s">
        <v>1238</v>
      </c>
      <c r="G130" s="280" t="s">
        <v>3205</v>
      </c>
      <c r="H130" s="1"/>
      <c r="I130" s="1"/>
      <c r="J130" s="1"/>
      <c r="K130" s="1"/>
      <c r="L130" s="1"/>
      <c r="M130" s="1"/>
      <c r="N130" s="1"/>
      <c r="O130" s="1"/>
      <c r="P130" s="1"/>
      <c r="Q130" s="1"/>
      <c r="R130" s="1"/>
      <c r="S130" s="1"/>
      <c r="T130" s="1"/>
      <c r="U130" s="1"/>
      <c r="V130" s="1"/>
      <c r="W130" s="1"/>
      <c r="X130" s="1"/>
      <c r="Y130" s="1"/>
      <c r="Z130" s="1"/>
    </row>
    <row r="131" spans="1:26">
      <c r="A131" s="287" t="s">
        <v>3206</v>
      </c>
      <c r="B131" s="288" t="s">
        <v>3207</v>
      </c>
      <c r="C131" s="288" t="s">
        <v>3208</v>
      </c>
      <c r="D131" s="288" t="s">
        <v>3209</v>
      </c>
      <c r="E131" s="288" t="s">
        <v>3210</v>
      </c>
      <c r="F131" s="288" t="s">
        <v>1238</v>
      </c>
      <c r="G131" s="289" t="s">
        <v>3211</v>
      </c>
      <c r="H131" s="1"/>
      <c r="I131" s="1"/>
      <c r="J131" s="1"/>
      <c r="K131" s="1"/>
      <c r="L131" s="1"/>
      <c r="M131" s="1"/>
      <c r="N131" s="1"/>
      <c r="O131" s="1"/>
      <c r="P131" s="1"/>
      <c r="Q131" s="1"/>
      <c r="R131" s="1"/>
      <c r="S131" s="1"/>
      <c r="T131" s="1"/>
      <c r="U131" s="1"/>
      <c r="V131" s="1"/>
      <c r="W131" s="1"/>
      <c r="X131" s="1"/>
      <c r="Y131" s="1"/>
      <c r="Z131" s="1"/>
    </row>
    <row r="132" spans="1:26" ht="24">
      <c r="A132" s="281" t="s">
        <v>3212</v>
      </c>
      <c r="B132" s="41" t="s">
        <v>3213</v>
      </c>
      <c r="C132" s="41" t="s">
        <v>2948</v>
      </c>
      <c r="D132" s="41" t="s">
        <v>3214</v>
      </c>
      <c r="E132" s="41" t="s">
        <v>2950</v>
      </c>
      <c r="F132" s="41" t="s">
        <v>1238</v>
      </c>
      <c r="G132" s="282" t="s">
        <v>3215</v>
      </c>
      <c r="H132" s="1"/>
      <c r="I132" s="1"/>
      <c r="J132" s="1"/>
      <c r="K132" s="1"/>
      <c r="L132" s="1"/>
      <c r="M132" s="1"/>
      <c r="N132" s="1"/>
      <c r="O132" s="1"/>
      <c r="P132" s="1"/>
      <c r="Q132" s="1"/>
      <c r="R132" s="1"/>
      <c r="S132" s="1"/>
      <c r="T132" s="1"/>
      <c r="U132" s="1"/>
      <c r="V132" s="1"/>
      <c r="W132" s="1"/>
      <c r="X132" s="1"/>
      <c r="Y132" s="1"/>
      <c r="Z132" s="1"/>
    </row>
    <row r="133" spans="1:26">
      <c r="A133" s="287" t="s">
        <v>3216</v>
      </c>
      <c r="B133" s="288" t="s">
        <v>3217</v>
      </c>
      <c r="C133" s="288" t="s">
        <v>2669</v>
      </c>
      <c r="D133" s="288" t="s">
        <v>3218</v>
      </c>
      <c r="E133" s="288" t="s">
        <v>3219</v>
      </c>
      <c r="F133" s="288" t="s">
        <v>1109</v>
      </c>
      <c r="G133" s="289" t="s">
        <v>3220</v>
      </c>
      <c r="H133" s="1"/>
      <c r="I133" s="1"/>
      <c r="J133" s="1"/>
      <c r="K133" s="1"/>
      <c r="L133" s="1"/>
      <c r="M133" s="1"/>
      <c r="N133" s="1"/>
      <c r="O133" s="1"/>
      <c r="P133" s="1"/>
      <c r="Q133" s="1"/>
      <c r="R133" s="1"/>
      <c r="S133" s="1"/>
      <c r="T133" s="1"/>
      <c r="U133" s="1"/>
      <c r="V133" s="1"/>
      <c r="W133" s="1"/>
      <c r="X133" s="1"/>
      <c r="Y133" s="1"/>
      <c r="Z133" s="1"/>
    </row>
    <row r="134" spans="1:26">
      <c r="A134" s="281" t="s">
        <v>3221</v>
      </c>
      <c r="B134" s="41" t="s">
        <v>3222</v>
      </c>
      <c r="C134" s="41" t="s">
        <v>3223</v>
      </c>
      <c r="D134" s="41" t="s">
        <v>3224</v>
      </c>
      <c r="E134" s="41" t="s">
        <v>3225</v>
      </c>
      <c r="F134" s="41" t="s">
        <v>1238</v>
      </c>
      <c r="G134" s="282" t="s">
        <v>3226</v>
      </c>
      <c r="H134" s="1"/>
      <c r="I134" s="1"/>
      <c r="J134" s="1"/>
      <c r="K134" s="1"/>
      <c r="L134" s="1"/>
      <c r="M134" s="1"/>
      <c r="N134" s="1"/>
      <c r="O134" s="1"/>
      <c r="P134" s="1"/>
      <c r="Q134" s="1"/>
      <c r="R134" s="1"/>
      <c r="S134" s="1"/>
      <c r="T134" s="1"/>
      <c r="U134" s="1"/>
      <c r="V134" s="1"/>
      <c r="W134" s="1"/>
      <c r="X134" s="1"/>
      <c r="Y134" s="1"/>
      <c r="Z134" s="1"/>
    </row>
    <row r="135" spans="1:26">
      <c r="A135" s="287" t="s">
        <v>3227</v>
      </c>
      <c r="B135" s="288" t="s">
        <v>3228</v>
      </c>
      <c r="C135" s="288" t="s">
        <v>3229</v>
      </c>
      <c r="D135" s="288" t="s">
        <v>3230</v>
      </c>
      <c r="E135" s="288" t="s">
        <v>3231</v>
      </c>
      <c r="F135" s="288" t="s">
        <v>1238</v>
      </c>
      <c r="G135" s="289" t="s">
        <v>3232</v>
      </c>
      <c r="H135" s="1"/>
      <c r="I135" s="1"/>
      <c r="J135" s="1"/>
      <c r="K135" s="1"/>
      <c r="L135" s="1"/>
      <c r="M135" s="1"/>
      <c r="N135" s="1"/>
      <c r="O135" s="1"/>
      <c r="P135" s="1"/>
      <c r="Q135" s="1"/>
      <c r="R135" s="1"/>
      <c r="S135" s="1"/>
      <c r="T135" s="1"/>
      <c r="U135" s="1"/>
      <c r="V135" s="1"/>
      <c r="W135" s="1"/>
      <c r="X135" s="1"/>
      <c r="Y135" s="1"/>
      <c r="Z135" s="1"/>
    </row>
    <row r="136" spans="1:26">
      <c r="A136" s="281" t="s">
        <v>3233</v>
      </c>
      <c r="B136" s="41" t="s">
        <v>3234</v>
      </c>
      <c r="C136" s="41" t="s">
        <v>3235</v>
      </c>
      <c r="D136" s="41" t="s">
        <v>3236</v>
      </c>
      <c r="E136" s="41" t="s">
        <v>3237</v>
      </c>
      <c r="F136" s="41" t="s">
        <v>1109</v>
      </c>
      <c r="G136" s="282" t="s">
        <v>3238</v>
      </c>
      <c r="H136" s="1"/>
      <c r="I136" s="1"/>
      <c r="J136" s="1"/>
      <c r="K136" s="1"/>
      <c r="L136" s="1"/>
      <c r="M136" s="1"/>
      <c r="N136" s="1"/>
      <c r="O136" s="1"/>
      <c r="P136" s="1"/>
      <c r="Q136" s="1"/>
      <c r="R136" s="1"/>
      <c r="S136" s="1"/>
      <c r="T136" s="1"/>
      <c r="U136" s="1"/>
      <c r="V136" s="1"/>
      <c r="W136" s="1"/>
      <c r="X136" s="1"/>
      <c r="Y136" s="1"/>
      <c r="Z136" s="1"/>
    </row>
    <row r="137" spans="1:26">
      <c r="A137" s="287" t="s">
        <v>3239</v>
      </c>
      <c r="B137" s="288" t="s">
        <v>3240</v>
      </c>
      <c r="C137" s="288" t="s">
        <v>3241</v>
      </c>
      <c r="D137" s="288" t="s">
        <v>3242</v>
      </c>
      <c r="E137" s="288" t="s">
        <v>3243</v>
      </c>
      <c r="F137" s="288" t="s">
        <v>1109</v>
      </c>
      <c r="G137" s="289" t="s">
        <v>3244</v>
      </c>
      <c r="H137" s="1"/>
      <c r="I137" s="1"/>
      <c r="J137" s="1"/>
      <c r="K137" s="1"/>
      <c r="L137" s="1"/>
      <c r="M137" s="1"/>
      <c r="N137" s="1"/>
      <c r="O137" s="1"/>
      <c r="P137" s="1"/>
      <c r="Q137" s="1"/>
      <c r="R137" s="1"/>
      <c r="S137" s="1"/>
      <c r="T137" s="1"/>
      <c r="U137" s="1"/>
      <c r="V137" s="1"/>
      <c r="W137" s="1"/>
      <c r="X137" s="1"/>
      <c r="Y137" s="1"/>
      <c r="Z137" s="1"/>
    </row>
    <row r="138" spans="1:26">
      <c r="A138" s="281" t="s">
        <v>3245</v>
      </c>
      <c r="B138" s="41" t="s">
        <v>3246</v>
      </c>
      <c r="C138" s="41" t="s">
        <v>3247</v>
      </c>
      <c r="D138" s="41" t="s">
        <v>3248</v>
      </c>
      <c r="E138" s="41" t="s">
        <v>3249</v>
      </c>
      <c r="F138" s="41" t="s">
        <v>1109</v>
      </c>
      <c r="G138" s="282" t="s">
        <v>3250</v>
      </c>
      <c r="H138" s="1"/>
      <c r="I138" s="1"/>
      <c r="J138" s="1"/>
      <c r="K138" s="1"/>
      <c r="L138" s="1"/>
      <c r="M138" s="1"/>
      <c r="N138" s="1"/>
      <c r="O138" s="1"/>
      <c r="P138" s="1"/>
      <c r="Q138" s="1"/>
      <c r="R138" s="1"/>
      <c r="S138" s="1"/>
      <c r="T138" s="1"/>
      <c r="U138" s="1"/>
      <c r="V138" s="1"/>
      <c r="W138" s="1"/>
      <c r="X138" s="1"/>
      <c r="Y138" s="1"/>
      <c r="Z138" s="1"/>
    </row>
    <row r="139" spans="1:26">
      <c r="A139" s="287" t="s">
        <v>3251</v>
      </c>
      <c r="B139" s="288" t="s">
        <v>3252</v>
      </c>
      <c r="C139" s="288" t="s">
        <v>3253</v>
      </c>
      <c r="D139" s="288" t="s">
        <v>3254</v>
      </c>
      <c r="E139" s="288" t="s">
        <v>3255</v>
      </c>
      <c r="F139" s="288" t="s">
        <v>1109</v>
      </c>
      <c r="G139" s="289" t="s">
        <v>3256</v>
      </c>
      <c r="H139" s="1"/>
      <c r="I139" s="1"/>
      <c r="J139" s="1"/>
      <c r="K139" s="1"/>
      <c r="L139" s="1"/>
      <c r="M139" s="1"/>
      <c r="N139" s="1"/>
      <c r="O139" s="1"/>
      <c r="P139" s="1"/>
      <c r="Q139" s="1"/>
      <c r="R139" s="1"/>
      <c r="S139" s="1"/>
      <c r="T139" s="1"/>
      <c r="U139" s="1"/>
      <c r="V139" s="1"/>
      <c r="W139" s="1"/>
      <c r="X139" s="1"/>
      <c r="Y139" s="1"/>
      <c r="Z139" s="1"/>
    </row>
    <row r="140" spans="1:26">
      <c r="A140" s="281" t="s">
        <v>3257</v>
      </c>
      <c r="B140" s="41" t="s">
        <v>3258</v>
      </c>
      <c r="C140" s="41" t="s">
        <v>3259</v>
      </c>
      <c r="D140" s="41" t="s">
        <v>3260</v>
      </c>
      <c r="E140" s="41" t="s">
        <v>3261</v>
      </c>
      <c r="F140" s="41" t="s">
        <v>1141</v>
      </c>
      <c r="G140" s="282" t="s">
        <v>3262</v>
      </c>
      <c r="H140" s="1"/>
      <c r="I140" s="1"/>
      <c r="J140" s="1"/>
      <c r="K140" s="1"/>
      <c r="L140" s="1"/>
      <c r="M140" s="1"/>
      <c r="N140" s="1"/>
      <c r="O140" s="1"/>
      <c r="P140" s="1"/>
      <c r="Q140" s="1"/>
      <c r="R140" s="1"/>
      <c r="S140" s="1"/>
      <c r="T140" s="1"/>
      <c r="U140" s="1"/>
      <c r="V140" s="1"/>
      <c r="W140" s="1"/>
      <c r="X140" s="1"/>
      <c r="Y140" s="1"/>
      <c r="Z140" s="1"/>
    </row>
    <row r="141" spans="1:26">
      <c r="A141" s="290" t="s">
        <v>3263</v>
      </c>
      <c r="B141" s="291" t="s">
        <v>3083</v>
      </c>
      <c r="C141" s="291" t="s">
        <v>3264</v>
      </c>
      <c r="D141" s="291" t="s">
        <v>3265</v>
      </c>
      <c r="E141" s="291" t="s">
        <v>3085</v>
      </c>
      <c r="F141" s="291" t="s">
        <v>1238</v>
      </c>
      <c r="G141" s="292" t="s">
        <v>3266</v>
      </c>
      <c r="H141" s="1"/>
      <c r="I141" s="1"/>
      <c r="J141" s="1"/>
      <c r="K141" s="1"/>
      <c r="L141" s="1"/>
      <c r="M141" s="1"/>
      <c r="N141" s="1"/>
      <c r="O141" s="1"/>
      <c r="P141" s="1"/>
      <c r="Q141" s="1"/>
      <c r="R141" s="1"/>
      <c r="S141" s="1"/>
      <c r="T141" s="1"/>
      <c r="U141" s="1"/>
      <c r="V141" s="1"/>
      <c r="W141" s="1"/>
      <c r="X141" s="1"/>
      <c r="Y141" s="1"/>
      <c r="Z141" s="1"/>
    </row>
    <row r="142" spans="1:26">
      <c r="A142" s="341" t="s">
        <v>3267</v>
      </c>
      <c r="B142" s="342" t="s">
        <v>3268</v>
      </c>
      <c r="C142" s="342" t="s">
        <v>2669</v>
      </c>
      <c r="D142" s="342" t="s">
        <v>3269</v>
      </c>
      <c r="E142" s="342" t="s">
        <v>3270</v>
      </c>
      <c r="F142" s="342" t="s">
        <v>1238</v>
      </c>
      <c r="G142" s="343" t="s">
        <v>3271</v>
      </c>
      <c r="H142" s="1"/>
      <c r="I142" s="1"/>
      <c r="J142" s="1"/>
      <c r="K142" s="1"/>
      <c r="L142" s="1"/>
      <c r="M142" s="1"/>
      <c r="N142" s="1"/>
      <c r="O142" s="1"/>
      <c r="P142" s="1"/>
      <c r="Q142" s="1"/>
      <c r="R142" s="1"/>
      <c r="S142" s="1"/>
      <c r="T142" s="1"/>
      <c r="U142" s="1"/>
      <c r="V142" s="1"/>
      <c r="W142" s="1"/>
      <c r="X142" s="1"/>
      <c r="Y142" s="1"/>
      <c r="Z142" s="1"/>
    </row>
    <row r="143" spans="1:26">
      <c r="A143" s="367" t="s">
        <v>3272</v>
      </c>
      <c r="B143" s="368" t="s">
        <v>3273</v>
      </c>
      <c r="C143" s="368" t="s">
        <v>2669</v>
      </c>
      <c r="D143" s="368" t="s">
        <v>3274</v>
      </c>
      <c r="E143" s="368" t="s">
        <v>3275</v>
      </c>
      <c r="F143" s="368" t="s">
        <v>1238</v>
      </c>
      <c r="G143" s="369" t="s">
        <v>3276</v>
      </c>
      <c r="H143" s="1"/>
      <c r="I143" s="1"/>
      <c r="J143" s="1"/>
      <c r="K143" s="1"/>
      <c r="L143" s="1"/>
      <c r="M143" s="1"/>
      <c r="N143" s="1"/>
      <c r="O143" s="1"/>
      <c r="P143" s="1"/>
      <c r="Q143" s="1"/>
      <c r="R143" s="1"/>
      <c r="S143" s="1"/>
      <c r="T143" s="1"/>
      <c r="U143" s="1"/>
      <c r="V143" s="1"/>
      <c r="W143" s="1"/>
      <c r="X143" s="1"/>
      <c r="Y143" s="1"/>
      <c r="Z143" s="1"/>
    </row>
    <row r="144" spans="1:26">
      <c r="A144" s="344" t="s">
        <v>3277</v>
      </c>
      <c r="B144" s="41" t="s">
        <v>3278</v>
      </c>
      <c r="C144" s="41" t="s">
        <v>2669</v>
      </c>
      <c r="D144" s="41" t="s">
        <v>3279</v>
      </c>
      <c r="E144" s="41" t="s">
        <v>3280</v>
      </c>
      <c r="F144" s="41" t="s">
        <v>1238</v>
      </c>
      <c r="G144" s="345" t="s">
        <v>3281</v>
      </c>
      <c r="H144" s="1"/>
      <c r="I144" s="1"/>
      <c r="J144" s="1"/>
      <c r="K144" s="1"/>
      <c r="L144" s="1"/>
      <c r="M144" s="1"/>
      <c r="N144" s="1"/>
      <c r="O144" s="1"/>
      <c r="P144" s="1"/>
      <c r="Q144" s="1"/>
      <c r="R144" s="1"/>
      <c r="S144" s="1"/>
      <c r="T144" s="1"/>
      <c r="U144" s="1"/>
      <c r="V144" s="1"/>
      <c r="W144" s="1"/>
      <c r="X144" s="1"/>
      <c r="Y144" s="1"/>
      <c r="Z144" s="1"/>
    </row>
    <row r="145" spans="1:26">
      <c r="A145" s="367" t="s">
        <v>3282</v>
      </c>
      <c r="B145" s="368" t="s">
        <v>3283</v>
      </c>
      <c r="C145" s="368" t="s">
        <v>2669</v>
      </c>
      <c r="D145" s="368" t="s">
        <v>3284</v>
      </c>
      <c r="E145" s="368" t="s">
        <v>3285</v>
      </c>
      <c r="F145" s="368" t="s">
        <v>1109</v>
      </c>
      <c r="G145" s="369" t="s">
        <v>3286</v>
      </c>
      <c r="H145" s="1"/>
      <c r="I145" s="1"/>
      <c r="J145" s="1"/>
      <c r="K145" s="1"/>
      <c r="L145" s="1"/>
      <c r="M145" s="1"/>
      <c r="N145" s="1"/>
      <c r="O145" s="1"/>
      <c r="P145" s="1"/>
      <c r="Q145" s="1"/>
      <c r="R145" s="1"/>
      <c r="S145" s="1"/>
      <c r="T145" s="1"/>
      <c r="U145" s="1"/>
      <c r="V145" s="1"/>
      <c r="W145" s="1"/>
      <c r="X145" s="1"/>
      <c r="Y145" s="1"/>
      <c r="Z145" s="1"/>
    </row>
    <row r="146" spans="1:26">
      <c r="A146" s="344" t="s">
        <v>3287</v>
      </c>
      <c r="B146" s="41" t="s">
        <v>3288</v>
      </c>
      <c r="C146" s="41" t="s">
        <v>2669</v>
      </c>
      <c r="D146" s="41" t="s">
        <v>3289</v>
      </c>
      <c r="E146" s="41" t="s">
        <v>3290</v>
      </c>
      <c r="F146" s="41" t="s">
        <v>1238</v>
      </c>
      <c r="G146" s="345" t="s">
        <v>3291</v>
      </c>
      <c r="H146" s="1"/>
      <c r="I146" s="1"/>
      <c r="J146" s="1"/>
      <c r="K146" s="1"/>
      <c r="L146" s="1"/>
      <c r="M146" s="1"/>
      <c r="N146" s="1"/>
      <c r="O146" s="1"/>
      <c r="P146" s="1"/>
      <c r="Q146" s="1"/>
      <c r="R146" s="1"/>
      <c r="S146" s="1"/>
      <c r="T146" s="1"/>
      <c r="U146" s="1"/>
      <c r="V146" s="1"/>
      <c r="W146" s="1"/>
      <c r="X146" s="1"/>
      <c r="Y146" s="1"/>
      <c r="Z146" s="1"/>
    </row>
    <row r="147" spans="1:26">
      <c r="A147" s="367" t="s">
        <v>3292</v>
      </c>
      <c r="B147" s="368" t="s">
        <v>3293</v>
      </c>
      <c r="C147" s="368" t="s">
        <v>2669</v>
      </c>
      <c r="D147" s="368" t="s">
        <v>3294</v>
      </c>
      <c r="E147" s="368" t="s">
        <v>3295</v>
      </c>
      <c r="F147" s="368" t="s">
        <v>1109</v>
      </c>
      <c r="G147" s="369" t="s">
        <v>3296</v>
      </c>
      <c r="H147" s="1"/>
      <c r="I147" s="1"/>
      <c r="J147" s="1"/>
      <c r="K147" s="1"/>
      <c r="L147" s="1"/>
      <c r="M147" s="1"/>
      <c r="N147" s="1"/>
      <c r="O147" s="1"/>
      <c r="P147" s="1"/>
      <c r="Q147" s="1"/>
      <c r="R147" s="1"/>
      <c r="S147" s="1"/>
      <c r="T147" s="1"/>
      <c r="U147" s="1"/>
      <c r="V147" s="1"/>
      <c r="W147" s="1"/>
      <c r="X147" s="1"/>
      <c r="Y147" s="1"/>
      <c r="Z147" s="1"/>
    </row>
    <row r="148" spans="1:26">
      <c r="A148" s="344" t="s">
        <v>3297</v>
      </c>
      <c r="B148" s="41" t="s">
        <v>3298</v>
      </c>
      <c r="C148" s="41" t="s">
        <v>3299</v>
      </c>
      <c r="D148" s="41" t="s">
        <v>3300</v>
      </c>
      <c r="E148" s="41" t="s">
        <v>3301</v>
      </c>
      <c r="F148" s="41" t="s">
        <v>1109</v>
      </c>
      <c r="G148" s="345" t="s">
        <v>3302</v>
      </c>
      <c r="H148" s="1"/>
      <c r="I148" s="1"/>
      <c r="J148" s="1"/>
      <c r="K148" s="1"/>
      <c r="L148" s="1"/>
      <c r="M148" s="1"/>
      <c r="N148" s="1"/>
      <c r="O148" s="1"/>
      <c r="P148" s="1"/>
      <c r="Q148" s="1"/>
      <c r="R148" s="1"/>
      <c r="S148" s="1"/>
      <c r="T148" s="1"/>
      <c r="U148" s="1"/>
      <c r="V148" s="1"/>
      <c r="W148" s="1"/>
      <c r="X148" s="1"/>
      <c r="Y148" s="1"/>
      <c r="Z148" s="1"/>
    </row>
    <row r="149" spans="1:26">
      <c r="A149" s="367" t="s">
        <v>3303</v>
      </c>
      <c r="B149" s="368" t="s">
        <v>3304</v>
      </c>
      <c r="C149" s="368" t="s">
        <v>3305</v>
      </c>
      <c r="D149" s="368" t="s">
        <v>3306</v>
      </c>
      <c r="E149" s="368" t="s">
        <v>3307</v>
      </c>
      <c r="F149" s="368" t="s">
        <v>1109</v>
      </c>
      <c r="G149" s="369" t="s">
        <v>3308</v>
      </c>
      <c r="H149" s="1"/>
      <c r="I149" s="1"/>
      <c r="J149" s="1"/>
      <c r="K149" s="1"/>
      <c r="L149" s="1"/>
      <c r="M149" s="1"/>
      <c r="N149" s="1"/>
      <c r="O149" s="1"/>
      <c r="P149" s="1"/>
      <c r="Q149" s="1"/>
      <c r="R149" s="1"/>
      <c r="S149" s="1"/>
      <c r="T149" s="1"/>
      <c r="U149" s="1"/>
      <c r="V149" s="1"/>
      <c r="W149" s="1"/>
      <c r="X149" s="1"/>
      <c r="Y149" s="1"/>
      <c r="Z149" s="1"/>
    </row>
    <row r="150" spans="1:26">
      <c r="A150" s="344" t="s">
        <v>3309</v>
      </c>
      <c r="B150" s="41" t="s">
        <v>3310</v>
      </c>
      <c r="C150" s="41" t="s">
        <v>3311</v>
      </c>
      <c r="D150" s="41" t="s">
        <v>3312</v>
      </c>
      <c r="E150" s="41" t="s">
        <v>1231</v>
      </c>
      <c r="F150" s="41" t="s">
        <v>1109</v>
      </c>
      <c r="G150" s="345" t="s">
        <v>3313</v>
      </c>
      <c r="H150" s="1"/>
      <c r="I150" s="1"/>
      <c r="J150" s="1"/>
      <c r="K150" s="1"/>
      <c r="L150" s="1"/>
      <c r="M150" s="1"/>
      <c r="N150" s="1"/>
      <c r="O150" s="1"/>
      <c r="P150" s="1"/>
      <c r="Q150" s="1"/>
      <c r="R150" s="1"/>
      <c r="S150" s="1"/>
      <c r="T150" s="1"/>
      <c r="U150" s="1"/>
      <c r="V150" s="1"/>
      <c r="W150" s="1"/>
      <c r="X150" s="1"/>
      <c r="Y150" s="1"/>
      <c r="Z150" s="1"/>
    </row>
    <row r="151" spans="1:26">
      <c r="A151" s="371" t="s">
        <v>3314</v>
      </c>
      <c r="B151" s="372" t="s">
        <v>3315</v>
      </c>
      <c r="C151" s="372" t="s">
        <v>3311</v>
      </c>
      <c r="D151" s="372" t="s">
        <v>3316</v>
      </c>
      <c r="E151" s="372" t="s">
        <v>3317</v>
      </c>
      <c r="F151" s="372" t="s">
        <v>1109</v>
      </c>
      <c r="G151" s="373" t="s">
        <v>3318</v>
      </c>
      <c r="H151" s="1"/>
      <c r="I151" s="1"/>
      <c r="J151" s="1"/>
      <c r="K151" s="1"/>
      <c r="L151" s="1"/>
      <c r="M151" s="1"/>
      <c r="N151" s="1"/>
      <c r="O151" s="1"/>
      <c r="P151" s="1"/>
      <c r="Q151" s="1"/>
      <c r="R151" s="1"/>
      <c r="S151" s="1"/>
      <c r="T151" s="1"/>
      <c r="U151" s="1"/>
      <c r="V151" s="1"/>
      <c r="W151" s="1"/>
      <c r="X151" s="1"/>
      <c r="Y151" s="1"/>
      <c r="Z151" s="1"/>
    </row>
    <row r="152" spans="1:26">
      <c r="A152" s="419" t="s">
        <v>3319</v>
      </c>
      <c r="B152" s="420" t="s">
        <v>3320</v>
      </c>
      <c r="C152" s="420" t="s">
        <v>3321</v>
      </c>
      <c r="D152" s="420" t="s">
        <v>3322</v>
      </c>
      <c r="E152" s="420" t="s">
        <v>3323</v>
      </c>
      <c r="F152" s="420" t="s">
        <v>1238</v>
      </c>
      <c r="G152" s="421" t="s">
        <v>3324</v>
      </c>
      <c r="H152" s="1"/>
      <c r="I152" s="1"/>
      <c r="J152" s="1"/>
      <c r="K152" s="1"/>
      <c r="L152" s="1"/>
      <c r="M152" s="1"/>
      <c r="N152" s="1"/>
      <c r="O152" s="1"/>
      <c r="P152" s="1"/>
      <c r="Q152" s="1"/>
      <c r="R152" s="1"/>
      <c r="S152" s="1"/>
      <c r="T152" s="1"/>
      <c r="U152" s="1"/>
      <c r="V152" s="1"/>
      <c r="W152" s="1"/>
      <c r="X152" s="1"/>
      <c r="Y152" s="1"/>
      <c r="Z152" s="1"/>
    </row>
    <row r="153" spans="1:26">
      <c r="A153" s="428" t="s">
        <v>3325</v>
      </c>
      <c r="B153" s="429" t="s">
        <v>3326</v>
      </c>
      <c r="C153" s="429" t="s">
        <v>3321</v>
      </c>
      <c r="D153" s="429" t="s">
        <v>3327</v>
      </c>
      <c r="E153" s="429" t="s">
        <v>3328</v>
      </c>
      <c r="F153" s="429" t="s">
        <v>1238</v>
      </c>
      <c r="G153" s="430" t="s">
        <v>3329</v>
      </c>
      <c r="H153" s="1"/>
      <c r="I153" s="1"/>
      <c r="J153" s="1"/>
      <c r="K153" s="1"/>
      <c r="L153" s="1"/>
      <c r="M153" s="1"/>
      <c r="N153" s="1"/>
      <c r="O153" s="1"/>
      <c r="P153" s="1"/>
      <c r="Q153" s="1"/>
      <c r="R153" s="1"/>
      <c r="S153" s="1"/>
      <c r="T153" s="1"/>
      <c r="U153" s="1"/>
      <c r="V153" s="1"/>
      <c r="W153" s="1"/>
      <c r="X153" s="1"/>
      <c r="Y153" s="1"/>
      <c r="Z153" s="1"/>
    </row>
    <row r="154" spans="1:26">
      <c r="A154" s="422" t="s">
        <v>3330</v>
      </c>
      <c r="B154" s="41" t="s">
        <v>3331</v>
      </c>
      <c r="C154" s="41" t="s">
        <v>3321</v>
      </c>
      <c r="D154" s="41" t="s">
        <v>3332</v>
      </c>
      <c r="E154" s="41" t="s">
        <v>3275</v>
      </c>
      <c r="F154" s="41" t="s">
        <v>1238</v>
      </c>
      <c r="G154" s="423" t="s">
        <v>3333</v>
      </c>
      <c r="H154" s="1"/>
      <c r="I154" s="1"/>
      <c r="J154" s="1"/>
      <c r="K154" s="1"/>
      <c r="L154" s="1"/>
      <c r="M154" s="1"/>
      <c r="N154" s="1"/>
      <c r="O154" s="1"/>
      <c r="P154" s="1"/>
      <c r="Q154" s="1"/>
      <c r="R154" s="1"/>
      <c r="S154" s="1"/>
      <c r="T154" s="1"/>
      <c r="U154" s="1"/>
      <c r="V154" s="1"/>
      <c r="W154" s="1"/>
      <c r="X154" s="1"/>
      <c r="Y154" s="1"/>
      <c r="Z154" s="1"/>
    </row>
    <row r="155" spans="1:26">
      <c r="A155" s="428" t="s">
        <v>3334</v>
      </c>
      <c r="B155" s="429" t="s">
        <v>3335</v>
      </c>
      <c r="C155" s="429" t="s">
        <v>3336</v>
      </c>
      <c r="D155" s="429" t="s">
        <v>3337</v>
      </c>
      <c r="E155" s="429" t="s">
        <v>3338</v>
      </c>
      <c r="F155" s="429" t="s">
        <v>1238</v>
      </c>
      <c r="G155" s="430" t="s">
        <v>3339</v>
      </c>
      <c r="H155" s="1"/>
      <c r="I155" s="1"/>
      <c r="J155" s="1"/>
      <c r="K155" s="1"/>
      <c r="L155" s="1"/>
      <c r="M155" s="1"/>
      <c r="N155" s="1"/>
      <c r="O155" s="1"/>
      <c r="P155" s="1"/>
      <c r="Q155" s="1"/>
      <c r="R155" s="1"/>
      <c r="S155" s="1"/>
      <c r="T155" s="1"/>
      <c r="U155" s="1"/>
      <c r="V155" s="1"/>
      <c r="W155" s="1"/>
      <c r="X155" s="1"/>
      <c r="Y155" s="1"/>
      <c r="Z155" s="1"/>
    </row>
    <row r="156" spans="1:26">
      <c r="A156" s="422" t="s">
        <v>3340</v>
      </c>
      <c r="B156" s="41" t="s">
        <v>3341</v>
      </c>
      <c r="C156" s="41" t="s">
        <v>3342</v>
      </c>
      <c r="D156" s="41" t="s">
        <v>3343</v>
      </c>
      <c r="E156" s="41" t="s">
        <v>3344</v>
      </c>
      <c r="F156" s="41" t="s">
        <v>1238</v>
      </c>
      <c r="G156" s="423" t="s">
        <v>3345</v>
      </c>
      <c r="H156" s="1"/>
      <c r="I156" s="1"/>
      <c r="J156" s="1"/>
      <c r="K156" s="1"/>
      <c r="L156" s="1"/>
      <c r="M156" s="1"/>
      <c r="N156" s="1"/>
      <c r="O156" s="1"/>
      <c r="P156" s="1"/>
      <c r="Q156" s="1"/>
      <c r="R156" s="1"/>
      <c r="S156" s="1"/>
      <c r="T156" s="1"/>
      <c r="U156" s="1"/>
      <c r="V156" s="1"/>
      <c r="W156" s="1"/>
      <c r="X156" s="1"/>
      <c r="Y156" s="1"/>
      <c r="Z156" s="1"/>
    </row>
    <row r="157" spans="1:26">
      <c r="A157" s="428" t="s">
        <v>3346</v>
      </c>
      <c r="B157" s="429" t="s">
        <v>3347</v>
      </c>
      <c r="C157" s="429" t="s">
        <v>3336</v>
      </c>
      <c r="D157" s="429" t="s">
        <v>3348</v>
      </c>
      <c r="E157" s="429" t="s">
        <v>3349</v>
      </c>
      <c r="F157" s="429" t="s">
        <v>1109</v>
      </c>
      <c r="G157" s="430" t="s">
        <v>3350</v>
      </c>
      <c r="H157" s="1"/>
      <c r="I157" s="1"/>
      <c r="J157" s="1"/>
      <c r="K157" s="1"/>
      <c r="L157" s="1"/>
      <c r="M157" s="1"/>
      <c r="N157" s="1"/>
      <c r="O157" s="1"/>
      <c r="P157" s="1"/>
      <c r="Q157" s="1"/>
      <c r="R157" s="1"/>
      <c r="S157" s="1"/>
      <c r="T157" s="1"/>
      <c r="U157" s="1"/>
      <c r="V157" s="1"/>
      <c r="W157" s="1"/>
      <c r="X157" s="1"/>
      <c r="Y157" s="1"/>
      <c r="Z157" s="1"/>
    </row>
    <row r="158" spans="1:26">
      <c r="A158" s="422" t="s">
        <v>3351</v>
      </c>
      <c r="B158" s="41" t="s">
        <v>3352</v>
      </c>
      <c r="C158" s="41" t="s">
        <v>3353</v>
      </c>
      <c r="D158" s="41" t="s">
        <v>3354</v>
      </c>
      <c r="E158" s="41" t="s">
        <v>2888</v>
      </c>
      <c r="F158" s="41" t="s">
        <v>1238</v>
      </c>
      <c r="G158" s="423" t="s">
        <v>3355</v>
      </c>
      <c r="H158" s="1"/>
      <c r="I158" s="1"/>
      <c r="J158" s="1"/>
      <c r="K158" s="1"/>
      <c r="L158" s="1"/>
      <c r="M158" s="1"/>
      <c r="N158" s="1"/>
      <c r="O158" s="1"/>
      <c r="P158" s="1"/>
      <c r="Q158" s="1"/>
      <c r="R158" s="1"/>
      <c r="S158" s="1"/>
      <c r="T158" s="1"/>
      <c r="U158" s="1"/>
      <c r="V158" s="1"/>
      <c r="W158" s="1"/>
      <c r="X158" s="1"/>
      <c r="Y158" s="1"/>
      <c r="Z158" s="1"/>
    </row>
    <row r="159" spans="1:26" ht="24">
      <c r="A159" s="428" t="s">
        <v>3356</v>
      </c>
      <c r="B159" s="429" t="s">
        <v>3213</v>
      </c>
      <c r="C159" s="429" t="s">
        <v>3357</v>
      </c>
      <c r="D159" s="429" t="s">
        <v>3358</v>
      </c>
      <c r="E159" s="429" t="s">
        <v>2950</v>
      </c>
      <c r="F159" s="429" t="s">
        <v>1238</v>
      </c>
      <c r="G159" s="430" t="s">
        <v>3359</v>
      </c>
      <c r="H159" s="1"/>
      <c r="I159" s="1"/>
      <c r="J159" s="1"/>
      <c r="K159" s="1"/>
      <c r="L159" s="1"/>
      <c r="M159" s="1"/>
      <c r="N159" s="1"/>
      <c r="O159" s="1"/>
      <c r="P159" s="1"/>
      <c r="Q159" s="1"/>
      <c r="R159" s="1"/>
      <c r="S159" s="1"/>
      <c r="T159" s="1"/>
      <c r="U159" s="1"/>
      <c r="V159" s="1"/>
      <c r="W159" s="1"/>
      <c r="X159" s="1"/>
      <c r="Y159" s="1"/>
      <c r="Z159" s="1"/>
    </row>
    <row r="160" spans="1:26">
      <c r="A160" s="422" t="s">
        <v>3360</v>
      </c>
      <c r="B160" s="41" t="s">
        <v>3361</v>
      </c>
      <c r="C160" s="41" t="s">
        <v>3362</v>
      </c>
      <c r="D160" s="41" t="s">
        <v>3363</v>
      </c>
      <c r="E160" s="41" t="s">
        <v>3204</v>
      </c>
      <c r="F160" s="41" t="s">
        <v>1238</v>
      </c>
      <c r="G160" s="423" t="s">
        <v>3364</v>
      </c>
      <c r="H160" s="1"/>
      <c r="I160" s="1"/>
      <c r="J160" s="1"/>
      <c r="K160" s="1"/>
      <c r="L160" s="1"/>
      <c r="M160" s="1"/>
      <c r="N160" s="1"/>
      <c r="O160" s="1"/>
      <c r="P160" s="1"/>
      <c r="Q160" s="1"/>
      <c r="R160" s="1"/>
      <c r="S160" s="1"/>
      <c r="T160" s="1"/>
      <c r="U160" s="1"/>
      <c r="V160" s="1"/>
      <c r="W160" s="1"/>
      <c r="X160" s="1"/>
      <c r="Y160" s="1"/>
      <c r="Z160" s="1"/>
    </row>
    <row r="161" spans="1:26">
      <c r="A161" s="431" t="s">
        <v>3365</v>
      </c>
      <c r="B161" s="432" t="s">
        <v>3304</v>
      </c>
      <c r="C161" s="432" t="s">
        <v>3366</v>
      </c>
      <c r="D161" s="432" t="s">
        <v>3306</v>
      </c>
      <c r="E161" s="432" t="s">
        <v>3307</v>
      </c>
      <c r="F161" s="432" t="s">
        <v>1109</v>
      </c>
      <c r="G161" s="433" t="s">
        <v>3367</v>
      </c>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4">
      <c r="A164" s="496" t="s">
        <v>3368</v>
      </c>
      <c r="B164" s="497" t="s">
        <v>3369</v>
      </c>
      <c r="C164" s="497" t="s">
        <v>3370</v>
      </c>
      <c r="D164" s="497" t="s">
        <v>3371</v>
      </c>
      <c r="E164" s="497" t="s">
        <v>3372</v>
      </c>
      <c r="F164" s="497" t="s">
        <v>1238</v>
      </c>
      <c r="G164" s="498" t="s">
        <v>3373</v>
      </c>
      <c r="H164" s="1"/>
      <c r="I164" s="1"/>
      <c r="J164" s="1"/>
      <c r="K164" s="1"/>
      <c r="L164" s="1"/>
      <c r="M164" s="1"/>
      <c r="N164" s="1"/>
      <c r="O164" s="1"/>
      <c r="P164" s="1"/>
      <c r="Q164" s="1"/>
      <c r="R164" s="1"/>
      <c r="S164" s="1"/>
      <c r="T164" s="1"/>
      <c r="U164" s="1"/>
      <c r="V164" s="1"/>
      <c r="W164" s="1"/>
      <c r="X164" s="1"/>
      <c r="Y164" s="1"/>
      <c r="Z164" s="1"/>
    </row>
    <row r="165" spans="1:26" ht="36">
      <c r="A165" s="504" t="s">
        <v>3374</v>
      </c>
      <c r="B165" s="505" t="s">
        <v>3375</v>
      </c>
      <c r="C165" s="505" t="s">
        <v>3376</v>
      </c>
      <c r="D165" s="505" t="s">
        <v>3377</v>
      </c>
      <c r="E165" s="505" t="s">
        <v>3378</v>
      </c>
      <c r="F165" s="505" t="s">
        <v>1238</v>
      </c>
      <c r="G165" s="506" t="s">
        <v>3379</v>
      </c>
      <c r="H165" s="1"/>
      <c r="I165" s="1"/>
      <c r="J165" s="1"/>
      <c r="K165" s="1"/>
      <c r="L165" s="1"/>
      <c r="M165" s="1"/>
      <c r="N165" s="1"/>
      <c r="O165" s="1"/>
      <c r="P165" s="1"/>
      <c r="Q165" s="1"/>
      <c r="R165" s="1"/>
      <c r="S165" s="1"/>
      <c r="T165" s="1"/>
      <c r="U165" s="1"/>
      <c r="V165" s="1"/>
      <c r="W165" s="1"/>
      <c r="X165" s="1"/>
      <c r="Y165" s="1"/>
      <c r="Z165" s="1"/>
    </row>
    <row r="166" spans="1:26" ht="48">
      <c r="A166" s="499" t="s">
        <v>3380</v>
      </c>
      <c r="B166" s="41" t="s">
        <v>3381</v>
      </c>
      <c r="C166" s="41" t="s">
        <v>3382</v>
      </c>
      <c r="D166" s="41" t="s">
        <v>3383</v>
      </c>
      <c r="E166" s="41" t="s">
        <v>3384</v>
      </c>
      <c r="F166" s="41" t="s">
        <v>1238</v>
      </c>
      <c r="G166" s="500" t="s">
        <v>3385</v>
      </c>
      <c r="H166" s="1"/>
      <c r="I166" s="1"/>
      <c r="J166" s="1"/>
      <c r="K166" s="1"/>
      <c r="L166" s="1"/>
      <c r="M166" s="1"/>
      <c r="N166" s="1"/>
      <c r="O166" s="1"/>
      <c r="P166" s="1"/>
      <c r="Q166" s="1"/>
      <c r="R166" s="1"/>
      <c r="S166" s="1"/>
      <c r="T166" s="1"/>
      <c r="U166" s="1"/>
      <c r="V166" s="1"/>
      <c r="W166" s="1"/>
      <c r="X166" s="1"/>
      <c r="Y166" s="1"/>
      <c r="Z166" s="1"/>
    </row>
    <row r="167" spans="1:26" ht="36">
      <c r="A167" s="504" t="s">
        <v>3386</v>
      </c>
      <c r="B167" s="505" t="s">
        <v>3387</v>
      </c>
      <c r="C167" s="505" t="s">
        <v>3382</v>
      </c>
      <c r="D167" s="505" t="s">
        <v>3388</v>
      </c>
      <c r="E167" s="505" t="s">
        <v>3389</v>
      </c>
      <c r="F167" s="505" t="s">
        <v>1238</v>
      </c>
      <c r="G167" s="506" t="s">
        <v>3390</v>
      </c>
      <c r="H167" s="1"/>
      <c r="I167" s="1"/>
      <c r="J167" s="1"/>
      <c r="K167" s="1"/>
      <c r="L167" s="1"/>
      <c r="M167" s="1"/>
      <c r="N167" s="1"/>
      <c r="O167" s="1"/>
      <c r="P167" s="1"/>
      <c r="Q167" s="1"/>
      <c r="R167" s="1"/>
      <c r="S167" s="1"/>
      <c r="T167" s="1"/>
      <c r="U167" s="1"/>
      <c r="V167" s="1"/>
      <c r="W167" s="1"/>
      <c r="X167" s="1"/>
      <c r="Y167" s="1"/>
      <c r="Z167" s="1"/>
    </row>
    <row r="168" spans="1:26" ht="36">
      <c r="A168" s="499" t="s">
        <v>3391</v>
      </c>
      <c r="B168" s="41" t="s">
        <v>3392</v>
      </c>
      <c r="C168" s="41" t="s">
        <v>3393</v>
      </c>
      <c r="D168" s="41" t="s">
        <v>3394</v>
      </c>
      <c r="E168" s="41" t="s">
        <v>3395</v>
      </c>
      <c r="F168" s="41" t="s">
        <v>1238</v>
      </c>
      <c r="G168" s="500" t="s">
        <v>3396</v>
      </c>
      <c r="H168" s="1"/>
      <c r="I168" s="1"/>
      <c r="J168" s="1"/>
      <c r="K168" s="1"/>
      <c r="L168" s="1"/>
      <c r="M168" s="1"/>
      <c r="N168" s="1"/>
      <c r="O168" s="1"/>
      <c r="P168" s="1"/>
      <c r="Q168" s="1"/>
      <c r="R168" s="1"/>
      <c r="S168" s="1"/>
      <c r="T168" s="1"/>
      <c r="U168" s="1"/>
      <c r="V168" s="1"/>
      <c r="W168" s="1"/>
      <c r="X168" s="1"/>
      <c r="Y168" s="1"/>
      <c r="Z168" s="1"/>
    </row>
    <row r="169" spans="1:26" ht="36">
      <c r="A169" s="504" t="s">
        <v>3397</v>
      </c>
      <c r="B169" s="505" t="s">
        <v>3398</v>
      </c>
      <c r="C169" s="505" t="s">
        <v>3399</v>
      </c>
      <c r="D169" s="505" t="s">
        <v>3400</v>
      </c>
      <c r="E169" s="505" t="s">
        <v>3401</v>
      </c>
      <c r="F169" s="505" t="s">
        <v>1109</v>
      </c>
      <c r="G169" s="506" t="s">
        <v>3402</v>
      </c>
      <c r="H169" s="1"/>
      <c r="I169" s="1"/>
      <c r="J169" s="1"/>
      <c r="K169" s="1"/>
      <c r="L169" s="1"/>
      <c r="M169" s="1"/>
      <c r="N169" s="1"/>
      <c r="O169" s="1"/>
      <c r="P169" s="1"/>
      <c r="Q169" s="1"/>
      <c r="R169" s="1"/>
      <c r="S169" s="1"/>
      <c r="T169" s="1"/>
      <c r="U169" s="1"/>
      <c r="V169" s="1"/>
      <c r="W169" s="1"/>
      <c r="X169" s="1"/>
      <c r="Y169" s="1"/>
      <c r="Z169" s="1"/>
    </row>
    <row r="170" spans="1:26" ht="36">
      <c r="A170" s="501" t="s">
        <v>3403</v>
      </c>
      <c r="B170" s="502" t="s">
        <v>3404</v>
      </c>
      <c r="C170" s="502" t="s">
        <v>3382</v>
      </c>
      <c r="D170" s="502" t="s">
        <v>3405</v>
      </c>
      <c r="E170" s="502" t="s">
        <v>3406</v>
      </c>
      <c r="F170" s="502" t="s">
        <v>1238</v>
      </c>
      <c r="G170" s="503" t="s">
        <v>3407</v>
      </c>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2">
    <mergeCell ref="A1:H1"/>
    <mergeCell ref="A2:H2"/>
  </mergeCells>
  <dataValidations count="1">
    <dataValidation type="list" sqref="F5:F86" xr:uid="{00000000-0002-0000-0D00-000000000000}">
      <formula1>"Critical,High,Medium,Low"</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63"/>
  <sheetViews>
    <sheetView workbookViewId="0">
      <pane ySplit="4" topLeftCell="A5" activePane="bottomLeft" state="frozen"/>
      <selection pane="bottomLeft"/>
    </sheetView>
  </sheetViews>
  <sheetFormatPr defaultRowHeight="14.15"/>
  <cols>
    <col min="1" max="1" width="22" customWidth="1"/>
    <col min="2" max="2" width="78" customWidth="1"/>
    <col min="3" max="3" width="34" customWidth="1"/>
    <col min="4" max="4" width="18" customWidth="1"/>
    <col min="5" max="5" width="14" customWidth="1"/>
    <col min="6" max="6" width="48" customWidth="1"/>
  </cols>
  <sheetData>
    <row r="1" spans="1:6" ht="17.149999999999999" customHeight="1">
      <c r="A1" s="553" t="s">
        <v>3408</v>
      </c>
      <c r="B1" s="553"/>
      <c r="C1" s="553"/>
      <c r="D1" s="553"/>
      <c r="E1" s="553"/>
      <c r="F1" s="553"/>
    </row>
    <row r="2" spans="1:6" ht="19.399999999999999" customHeight="1">
      <c r="A2" s="554" t="s">
        <v>3409</v>
      </c>
      <c r="B2" s="554"/>
      <c r="C2" s="554"/>
      <c r="D2" s="554"/>
      <c r="E2" s="554"/>
      <c r="F2" s="554"/>
    </row>
    <row r="4" spans="1:6" ht="16" customHeight="1">
      <c r="A4" s="7" t="s">
        <v>3410</v>
      </c>
      <c r="B4" s="8" t="s">
        <v>3411</v>
      </c>
      <c r="C4" s="8" t="s">
        <v>3412</v>
      </c>
      <c r="D4" s="8" t="s">
        <v>3413</v>
      </c>
      <c r="E4" s="8" t="s">
        <v>3414</v>
      </c>
      <c r="F4" s="9" t="s">
        <v>1101</v>
      </c>
    </row>
    <row r="5" spans="1:6" ht="23.15">
      <c r="A5" s="10" t="s">
        <v>3415</v>
      </c>
      <c r="B5" s="11" t="s">
        <v>3416</v>
      </c>
      <c r="C5" s="11" t="s">
        <v>3417</v>
      </c>
      <c r="D5" s="11" t="s">
        <v>3418</v>
      </c>
      <c r="E5" s="11" t="s">
        <v>3419</v>
      </c>
      <c r="F5" s="12" t="s">
        <v>2623</v>
      </c>
    </row>
    <row r="6" spans="1:6" ht="23.15">
      <c r="A6" s="19" t="s">
        <v>3420</v>
      </c>
      <c r="B6" s="20" t="s">
        <v>3421</v>
      </c>
      <c r="C6" s="20" t="s">
        <v>3422</v>
      </c>
      <c r="D6" s="20" t="s">
        <v>3418</v>
      </c>
      <c r="E6" s="20" t="s">
        <v>3419</v>
      </c>
      <c r="F6" s="21" t="s">
        <v>2632</v>
      </c>
    </row>
    <row r="7" spans="1:6" ht="23.15">
      <c r="A7" s="13" t="s">
        <v>3423</v>
      </c>
      <c r="B7" s="14" t="s">
        <v>3424</v>
      </c>
      <c r="C7" s="14" t="s">
        <v>3425</v>
      </c>
      <c r="D7" s="14" t="s">
        <v>3426</v>
      </c>
      <c r="E7" s="14" t="s">
        <v>3419</v>
      </c>
      <c r="F7" s="15" t="s">
        <v>2628</v>
      </c>
    </row>
    <row r="8" spans="1:6" ht="23.15">
      <c r="A8" s="19" t="s">
        <v>3427</v>
      </c>
      <c r="B8" s="20" t="s">
        <v>3428</v>
      </c>
      <c r="C8" s="20" t="s">
        <v>3429</v>
      </c>
      <c r="D8" s="20" t="s">
        <v>3430</v>
      </c>
      <c r="E8" s="20" t="s">
        <v>3419</v>
      </c>
      <c r="F8" s="21" t="s">
        <v>2636</v>
      </c>
    </row>
    <row r="9" spans="1:6" ht="23.15">
      <c r="A9" s="13" t="s">
        <v>3431</v>
      </c>
      <c r="B9" s="14" t="s">
        <v>3432</v>
      </c>
      <c r="C9" s="14" t="s">
        <v>3433</v>
      </c>
      <c r="D9" s="14" t="s">
        <v>3434</v>
      </c>
      <c r="E9" s="14" t="s">
        <v>3419</v>
      </c>
      <c r="F9" s="15" t="s">
        <v>2640</v>
      </c>
    </row>
    <row r="10" spans="1:6" ht="23.15">
      <c r="A10" s="19" t="s">
        <v>3435</v>
      </c>
      <c r="B10" s="20" t="s">
        <v>3436</v>
      </c>
      <c r="C10" s="20" t="s">
        <v>3437</v>
      </c>
      <c r="D10" s="20" t="s">
        <v>3438</v>
      </c>
      <c r="E10" s="20" t="s">
        <v>3419</v>
      </c>
      <c r="F10" s="21" t="s">
        <v>3439</v>
      </c>
    </row>
    <row r="11" spans="1:6" ht="23.15">
      <c r="A11" s="13" t="s">
        <v>3440</v>
      </c>
      <c r="B11" s="14" t="s">
        <v>3441</v>
      </c>
      <c r="C11" s="14" t="s">
        <v>3442</v>
      </c>
      <c r="D11" s="14" t="s">
        <v>3430</v>
      </c>
      <c r="E11" s="14" t="s">
        <v>3419</v>
      </c>
      <c r="F11" s="15" t="s">
        <v>2632</v>
      </c>
    </row>
    <row r="12" spans="1:6" ht="23.15">
      <c r="A12" s="22" t="s">
        <v>3443</v>
      </c>
      <c r="B12" s="23" t="s">
        <v>3444</v>
      </c>
      <c r="C12" s="23" t="s">
        <v>3445</v>
      </c>
      <c r="D12" s="23" t="s">
        <v>3446</v>
      </c>
      <c r="E12" s="23" t="s">
        <v>3419</v>
      </c>
      <c r="F12" s="24" t="s">
        <v>2623</v>
      </c>
    </row>
    <row r="17" spans="1:6" ht="13.75" customHeight="1">
      <c r="A17" s="555" t="s">
        <v>3447</v>
      </c>
      <c r="B17" s="555"/>
      <c r="C17" s="555"/>
      <c r="D17" s="555"/>
      <c r="E17" s="555"/>
      <c r="F17" s="555"/>
    </row>
    <row r="18" spans="1:6" ht="16" customHeight="1">
      <c r="A18" s="7" t="s">
        <v>3448</v>
      </c>
      <c r="B18" s="8" t="s">
        <v>3449</v>
      </c>
      <c r="C18" s="9" t="s">
        <v>3</v>
      </c>
    </row>
    <row r="19" spans="1:6" ht="69.45">
      <c r="A19" s="10" t="s">
        <v>3450</v>
      </c>
      <c r="B19" s="11" t="s">
        <v>3451</v>
      </c>
      <c r="C19" s="12" t="s">
        <v>3452</v>
      </c>
    </row>
    <row r="20" spans="1:6" ht="57.9">
      <c r="A20" s="19" t="s">
        <v>3453</v>
      </c>
      <c r="B20" s="20" t="s">
        <v>3454</v>
      </c>
      <c r="C20" s="21" t="s">
        <v>3455</v>
      </c>
    </row>
    <row r="21" spans="1:6" ht="162">
      <c r="A21" s="13" t="s">
        <v>3456</v>
      </c>
      <c r="B21" s="14" t="s">
        <v>3457</v>
      </c>
      <c r="C21" s="15" t="s">
        <v>3458</v>
      </c>
    </row>
    <row r="22" spans="1:6" ht="150.44999999999999">
      <c r="A22" s="19" t="s">
        <v>3459</v>
      </c>
      <c r="B22" s="20" t="s">
        <v>3460</v>
      </c>
      <c r="C22" s="21" t="s">
        <v>3461</v>
      </c>
    </row>
    <row r="23" spans="1:6" ht="162">
      <c r="A23" s="13" t="s">
        <v>3462</v>
      </c>
      <c r="B23" s="14" t="s">
        <v>3463</v>
      </c>
      <c r="C23" s="15" t="s">
        <v>3464</v>
      </c>
    </row>
    <row r="24" spans="1:6" ht="150.44999999999999">
      <c r="A24" s="19" t="s">
        <v>3465</v>
      </c>
      <c r="B24" s="20" t="s">
        <v>3466</v>
      </c>
      <c r="C24" s="21" t="s">
        <v>3467</v>
      </c>
    </row>
    <row r="25" spans="1:6" ht="162">
      <c r="A25" s="13" t="s">
        <v>3468</v>
      </c>
      <c r="B25" s="14" t="s">
        <v>3469</v>
      </c>
      <c r="C25" s="15" t="s">
        <v>3470</v>
      </c>
    </row>
    <row r="26" spans="1:6" ht="231.45">
      <c r="A26" s="19" t="s">
        <v>3471</v>
      </c>
      <c r="B26" s="20" t="s">
        <v>3472</v>
      </c>
      <c r="C26" s="21" t="s">
        <v>3473</v>
      </c>
    </row>
    <row r="27" spans="1:6" ht="162">
      <c r="A27" s="13" t="s">
        <v>3474</v>
      </c>
      <c r="B27" s="14" t="s">
        <v>3475</v>
      </c>
      <c r="C27" s="15" t="s">
        <v>3476</v>
      </c>
    </row>
    <row r="28" spans="1:6" ht="208.3">
      <c r="A28" s="19" t="s">
        <v>3477</v>
      </c>
      <c r="B28" s="20" t="s">
        <v>3478</v>
      </c>
      <c r="C28" s="21" t="s">
        <v>3479</v>
      </c>
    </row>
    <row r="29" spans="1:6" ht="69.45">
      <c r="A29" s="13" t="s">
        <v>3480</v>
      </c>
      <c r="B29" s="14" t="s">
        <v>3481</v>
      </c>
      <c r="C29" s="15" t="s">
        <v>3482</v>
      </c>
    </row>
    <row r="30" spans="1:6" ht="138.9">
      <c r="A30" s="19" t="s">
        <v>3483</v>
      </c>
      <c r="B30" s="20" t="s">
        <v>3484</v>
      </c>
      <c r="C30" s="21" t="s">
        <v>3485</v>
      </c>
    </row>
    <row r="31" spans="1:6" ht="138.9">
      <c r="A31" s="13" t="s">
        <v>3486</v>
      </c>
      <c r="B31" s="14" t="s">
        <v>3487</v>
      </c>
      <c r="C31" s="15" t="s">
        <v>3488</v>
      </c>
    </row>
    <row r="32" spans="1:6" ht="46.3">
      <c r="A32" s="22" t="s">
        <v>3489</v>
      </c>
      <c r="B32" s="23" t="s">
        <v>3490</v>
      </c>
      <c r="C32" s="24" t="s">
        <v>3491</v>
      </c>
    </row>
    <row r="35" spans="1:6" ht="13.75" customHeight="1">
      <c r="A35" s="556" t="s">
        <v>3492</v>
      </c>
      <c r="B35" s="556"/>
      <c r="C35" s="556"/>
      <c r="D35" s="556"/>
      <c r="E35" s="556"/>
      <c r="F35" s="556"/>
    </row>
    <row r="36" spans="1:6" ht="21.75" customHeight="1">
      <c r="A36" s="557" t="s">
        <v>3493</v>
      </c>
      <c r="B36" s="557"/>
      <c r="C36" s="557"/>
      <c r="D36" s="557"/>
      <c r="E36" s="557"/>
      <c r="F36" s="557"/>
    </row>
    <row r="37" spans="1:6" ht="21.75" customHeight="1">
      <c r="A37" s="557"/>
      <c r="B37" s="557"/>
      <c r="C37" s="557"/>
      <c r="D37" s="557"/>
      <c r="E37" s="557"/>
      <c r="F37" s="557"/>
    </row>
    <row r="38" spans="1:6" ht="21.75" customHeight="1">
      <c r="A38" s="557"/>
      <c r="B38" s="557"/>
      <c r="C38" s="557"/>
      <c r="D38" s="557"/>
      <c r="E38" s="557"/>
      <c r="F38" s="557"/>
    </row>
    <row r="39" spans="1:6" ht="21.75" customHeight="1">
      <c r="A39" s="557"/>
      <c r="B39" s="557"/>
      <c r="C39" s="557"/>
      <c r="D39" s="557"/>
      <c r="E39" s="557"/>
      <c r="F39" s="557"/>
    </row>
    <row r="40" spans="1:6" ht="21.75" customHeight="1">
      <c r="A40" s="557"/>
      <c r="B40" s="557"/>
      <c r="C40" s="557"/>
      <c r="D40" s="557"/>
      <c r="E40" s="557"/>
      <c r="F40" s="557"/>
    </row>
    <row r="41" spans="1:6" ht="21.75" customHeight="1">
      <c r="A41" s="557"/>
      <c r="B41" s="557"/>
      <c r="C41" s="557"/>
      <c r="D41" s="557"/>
      <c r="E41" s="557"/>
      <c r="F41" s="557"/>
    </row>
    <row r="42" spans="1:6" ht="21.75" customHeight="1">
      <c r="A42" s="557"/>
      <c r="B42" s="557"/>
      <c r="C42" s="557"/>
      <c r="D42" s="557"/>
      <c r="E42" s="557"/>
      <c r="F42" s="557"/>
    </row>
    <row r="43" spans="1:6" ht="21.75" customHeight="1">
      <c r="A43" s="557"/>
      <c r="B43" s="557"/>
      <c r="C43" s="557"/>
      <c r="D43" s="557"/>
      <c r="E43" s="557"/>
      <c r="F43" s="557"/>
    </row>
    <row r="44" spans="1:6" ht="21.75" customHeight="1">
      <c r="A44" s="557"/>
      <c r="B44" s="557"/>
      <c r="C44" s="557"/>
      <c r="D44" s="557"/>
      <c r="E44" s="557"/>
      <c r="F44" s="557"/>
    </row>
    <row r="45" spans="1:6" ht="21.75" customHeight="1">
      <c r="A45" s="557"/>
      <c r="B45" s="557"/>
      <c r="C45" s="557"/>
      <c r="D45" s="557"/>
      <c r="E45" s="557"/>
      <c r="F45" s="557"/>
    </row>
    <row r="47" spans="1:6" ht="13.75" customHeight="1">
      <c r="A47" s="556" t="s">
        <v>3494</v>
      </c>
      <c r="B47" s="556"/>
      <c r="C47" s="556"/>
      <c r="D47" s="556"/>
      <c r="E47" s="556"/>
      <c r="F47" s="556"/>
    </row>
    <row r="48" spans="1:6" ht="21.75" customHeight="1">
      <c r="A48" s="557" t="s">
        <v>3495</v>
      </c>
      <c r="B48" s="557"/>
      <c r="C48" s="557"/>
      <c r="D48" s="557"/>
      <c r="E48" s="557"/>
      <c r="F48" s="557"/>
    </row>
    <row r="49" spans="1:6" ht="21.75" customHeight="1">
      <c r="A49" s="557"/>
      <c r="B49" s="557"/>
      <c r="C49" s="557"/>
      <c r="D49" s="557"/>
      <c r="E49" s="557"/>
      <c r="F49" s="557"/>
    </row>
    <row r="50" spans="1:6" ht="21.75" customHeight="1">
      <c r="A50" s="557"/>
      <c r="B50" s="557"/>
      <c r="C50" s="557"/>
      <c r="D50" s="557"/>
      <c r="E50" s="557"/>
      <c r="F50" s="557"/>
    </row>
    <row r="51" spans="1:6" ht="21.75" customHeight="1">
      <c r="A51" s="557"/>
      <c r="B51" s="557"/>
      <c r="C51" s="557"/>
      <c r="D51" s="557"/>
      <c r="E51" s="557"/>
      <c r="F51" s="557"/>
    </row>
    <row r="52" spans="1:6" ht="21.75" customHeight="1">
      <c r="A52" s="557"/>
      <c r="B52" s="557"/>
      <c r="C52" s="557"/>
      <c r="D52" s="557"/>
      <c r="E52" s="557"/>
      <c r="F52" s="557"/>
    </row>
    <row r="53" spans="1:6" ht="21.75" customHeight="1">
      <c r="A53" s="557"/>
      <c r="B53" s="557"/>
      <c r="C53" s="557"/>
      <c r="D53" s="557"/>
      <c r="E53" s="557"/>
      <c r="F53" s="557"/>
    </row>
    <row r="54" spans="1:6" ht="21.75" customHeight="1">
      <c r="A54" s="557"/>
      <c r="B54" s="557"/>
      <c r="C54" s="557"/>
      <c r="D54" s="557"/>
      <c r="E54" s="557"/>
      <c r="F54" s="557"/>
    </row>
    <row r="55" spans="1:6" ht="21.75" customHeight="1">
      <c r="A55" s="557"/>
      <c r="B55" s="557"/>
      <c r="C55" s="557"/>
      <c r="D55" s="557"/>
      <c r="E55" s="557"/>
      <c r="F55" s="557"/>
    </row>
    <row r="56" spans="1:6" ht="21.75" customHeight="1">
      <c r="A56" s="557"/>
      <c r="B56" s="557"/>
      <c r="C56" s="557"/>
      <c r="D56" s="557"/>
      <c r="E56" s="557"/>
      <c r="F56" s="557"/>
    </row>
    <row r="57" spans="1:6" ht="21.75" customHeight="1">
      <c r="A57" s="557"/>
      <c r="B57" s="557"/>
      <c r="C57" s="557"/>
      <c r="D57" s="557"/>
      <c r="E57" s="557"/>
      <c r="F57" s="557"/>
    </row>
    <row r="62" spans="1:6" ht="13.75" customHeight="1">
      <c r="A62" s="558" t="s">
        <v>3496</v>
      </c>
      <c r="B62" s="558"/>
      <c r="C62" s="558"/>
      <c r="D62" s="558"/>
      <c r="E62" s="558"/>
      <c r="F62" s="558"/>
    </row>
    <row r="63" spans="1:6" ht="21.75" customHeight="1">
      <c r="A63" s="559" t="s">
        <v>3497</v>
      </c>
      <c r="B63" s="559"/>
      <c r="C63" s="559"/>
      <c r="D63" s="559"/>
      <c r="E63" s="559"/>
      <c r="F63" s="559"/>
    </row>
    <row r="64" spans="1:6" ht="21.75" customHeight="1">
      <c r="A64" s="559"/>
      <c r="B64" s="559"/>
      <c r="C64" s="559"/>
      <c r="D64" s="559"/>
      <c r="E64" s="559"/>
      <c r="F64" s="559"/>
    </row>
    <row r="65" spans="1:6" ht="21.75" customHeight="1">
      <c r="A65" s="559"/>
      <c r="B65" s="559"/>
      <c r="C65" s="559"/>
      <c r="D65" s="559"/>
      <c r="E65" s="559"/>
      <c r="F65" s="559"/>
    </row>
    <row r="66" spans="1:6" ht="21.75" customHeight="1">
      <c r="A66" s="559"/>
      <c r="B66" s="559"/>
      <c r="C66" s="559"/>
      <c r="D66" s="559"/>
      <c r="E66" s="559"/>
      <c r="F66" s="559"/>
    </row>
    <row r="67" spans="1:6" ht="21.75" customHeight="1">
      <c r="A67" s="559"/>
      <c r="B67" s="559"/>
      <c r="C67" s="559"/>
      <c r="D67" s="559"/>
      <c r="E67" s="559"/>
      <c r="F67" s="559"/>
    </row>
    <row r="68" spans="1:6" ht="21.75" customHeight="1">
      <c r="A68" s="559"/>
      <c r="B68" s="559"/>
      <c r="C68" s="559"/>
      <c r="D68" s="559"/>
      <c r="E68" s="559"/>
      <c r="F68" s="559"/>
    </row>
    <row r="69" spans="1:6" ht="21.75" customHeight="1">
      <c r="A69" s="559"/>
      <c r="B69" s="559"/>
      <c r="C69" s="559"/>
      <c r="D69" s="559"/>
      <c r="E69" s="559"/>
      <c r="F69" s="559"/>
    </row>
    <row r="70" spans="1:6" ht="21.75" customHeight="1">
      <c r="A70" s="559"/>
      <c r="B70" s="559"/>
      <c r="C70" s="559"/>
      <c r="D70" s="559"/>
      <c r="E70" s="559"/>
      <c r="F70" s="559"/>
    </row>
    <row r="71" spans="1:6" ht="21.75" customHeight="1">
      <c r="A71" s="559"/>
      <c r="B71" s="559"/>
      <c r="C71" s="559"/>
      <c r="D71" s="559"/>
      <c r="E71" s="559"/>
      <c r="F71" s="559"/>
    </row>
    <row r="72" spans="1:6" ht="21.75" customHeight="1">
      <c r="A72" s="559"/>
      <c r="B72" s="559"/>
      <c r="C72" s="559"/>
      <c r="D72" s="559"/>
      <c r="E72" s="559"/>
      <c r="F72" s="559"/>
    </row>
    <row r="73" spans="1:6" ht="21.75" customHeight="1">
      <c r="A73" s="559"/>
      <c r="B73" s="559"/>
      <c r="C73" s="559"/>
      <c r="D73" s="559"/>
      <c r="E73" s="559"/>
      <c r="F73" s="559"/>
    </row>
    <row r="74" spans="1:6" ht="21.75" customHeight="1">
      <c r="A74" s="559"/>
      <c r="B74" s="559"/>
      <c r="C74" s="559"/>
      <c r="D74" s="559"/>
      <c r="E74" s="559"/>
      <c r="F74" s="559"/>
    </row>
    <row r="77" spans="1:6" ht="13.75" customHeight="1">
      <c r="A77" s="558" t="s">
        <v>3498</v>
      </c>
      <c r="B77" s="558"/>
      <c r="C77" s="558"/>
      <c r="D77" s="558"/>
      <c r="E77" s="558"/>
      <c r="F77" s="558"/>
    </row>
    <row r="78" spans="1:6" ht="21.75" customHeight="1">
      <c r="A78" s="559" t="s">
        <v>3499</v>
      </c>
      <c r="B78" s="559"/>
      <c r="C78" s="559"/>
      <c r="D78" s="559"/>
      <c r="E78" s="559"/>
      <c r="F78" s="559"/>
    </row>
    <row r="79" spans="1:6" ht="21.75" customHeight="1">
      <c r="A79" s="559"/>
      <c r="B79" s="559"/>
      <c r="C79" s="559"/>
      <c r="D79" s="559"/>
      <c r="E79" s="559"/>
      <c r="F79" s="559"/>
    </row>
    <row r="80" spans="1:6" ht="21.75" customHeight="1">
      <c r="A80" s="559"/>
      <c r="B80" s="559"/>
      <c r="C80" s="559"/>
      <c r="D80" s="559"/>
      <c r="E80" s="559"/>
      <c r="F80" s="559"/>
    </row>
    <row r="81" spans="1:6" ht="21.75" customHeight="1">
      <c r="A81" s="559"/>
      <c r="B81" s="559"/>
      <c r="C81" s="559"/>
      <c r="D81" s="559"/>
      <c r="E81" s="559"/>
      <c r="F81" s="559"/>
    </row>
    <row r="82" spans="1:6" ht="21.75" customHeight="1">
      <c r="A82" s="559"/>
      <c r="B82" s="559"/>
      <c r="C82" s="559"/>
      <c r="D82" s="559"/>
      <c r="E82" s="559"/>
      <c r="F82" s="559"/>
    </row>
    <row r="83" spans="1:6" ht="21.75" customHeight="1">
      <c r="A83" s="559"/>
      <c r="B83" s="559"/>
      <c r="C83" s="559"/>
      <c r="D83" s="559"/>
      <c r="E83" s="559"/>
      <c r="F83" s="559"/>
    </row>
    <row r="84" spans="1:6" ht="21.75" customHeight="1">
      <c r="A84" s="559"/>
      <c r="B84" s="559"/>
      <c r="C84" s="559"/>
      <c r="D84" s="559"/>
      <c r="E84" s="559"/>
      <c r="F84" s="559"/>
    </row>
    <row r="85" spans="1:6" ht="21.75" customHeight="1">
      <c r="A85" s="559"/>
      <c r="B85" s="559"/>
      <c r="C85" s="559"/>
      <c r="D85" s="559"/>
      <c r="E85" s="559"/>
      <c r="F85" s="559"/>
    </row>
    <row r="86" spans="1:6" ht="21.75" customHeight="1">
      <c r="A86" s="559"/>
      <c r="B86" s="559"/>
      <c r="C86" s="559"/>
      <c r="D86" s="559"/>
      <c r="E86" s="559"/>
      <c r="F86" s="559"/>
    </row>
    <row r="87" spans="1:6" ht="21.75" customHeight="1">
      <c r="A87" s="559"/>
      <c r="B87" s="559"/>
      <c r="C87" s="559"/>
      <c r="D87" s="559"/>
      <c r="E87" s="559"/>
      <c r="F87" s="559"/>
    </row>
    <row r="88" spans="1:6" ht="21.75" customHeight="1">
      <c r="A88" s="559"/>
      <c r="B88" s="559"/>
      <c r="C88" s="559"/>
      <c r="D88" s="559"/>
      <c r="E88" s="559"/>
      <c r="F88" s="559"/>
    </row>
    <row r="89" spans="1:6" ht="21.75" customHeight="1">
      <c r="A89" s="559"/>
      <c r="B89" s="559"/>
      <c r="C89" s="559"/>
      <c r="D89" s="559"/>
      <c r="E89" s="559"/>
      <c r="F89" s="559"/>
    </row>
    <row r="112" spans="1:6" ht="13.75" customHeight="1">
      <c r="A112" s="560" t="s">
        <v>3500</v>
      </c>
      <c r="B112" s="560"/>
      <c r="C112" s="560"/>
      <c r="D112" s="560"/>
      <c r="E112" s="560"/>
      <c r="F112" s="560"/>
    </row>
    <row r="113" spans="1:6" ht="21.75" customHeight="1">
      <c r="A113" s="561" t="s">
        <v>3501</v>
      </c>
      <c r="B113" s="561"/>
      <c r="C113" s="561"/>
      <c r="D113" s="561"/>
      <c r="E113" s="561"/>
      <c r="F113" s="561"/>
    </row>
    <row r="114" spans="1:6" ht="21.75" customHeight="1">
      <c r="A114" s="561"/>
      <c r="B114" s="561"/>
      <c r="C114" s="561"/>
      <c r="D114" s="561"/>
      <c r="E114" s="561"/>
      <c r="F114" s="561"/>
    </row>
    <row r="115" spans="1:6" ht="21.75" customHeight="1">
      <c r="A115" s="561"/>
      <c r="B115" s="561"/>
      <c r="C115" s="561"/>
      <c r="D115" s="561"/>
      <c r="E115" s="561"/>
      <c r="F115" s="561"/>
    </row>
    <row r="116" spans="1:6" ht="21.75" customHeight="1">
      <c r="A116" s="561"/>
      <c r="B116" s="561"/>
      <c r="C116" s="561"/>
      <c r="D116" s="561"/>
      <c r="E116" s="561"/>
      <c r="F116" s="561"/>
    </row>
    <row r="117" spans="1:6" ht="21.75" customHeight="1">
      <c r="A117" s="561"/>
      <c r="B117" s="561"/>
      <c r="C117" s="561"/>
      <c r="D117" s="561"/>
      <c r="E117" s="561"/>
      <c r="F117" s="561"/>
    </row>
    <row r="118" spans="1:6" ht="21.75" customHeight="1">
      <c r="A118" s="561"/>
      <c r="B118" s="561"/>
      <c r="C118" s="561"/>
      <c r="D118" s="561"/>
      <c r="E118" s="561"/>
      <c r="F118" s="561"/>
    </row>
    <row r="119" spans="1:6" ht="21.75" customHeight="1">
      <c r="A119" s="561"/>
      <c r="B119" s="561"/>
      <c r="C119" s="561"/>
      <c r="D119" s="561"/>
      <c r="E119" s="561"/>
      <c r="F119" s="561"/>
    </row>
    <row r="120" spans="1:6" ht="21.75" customHeight="1">
      <c r="A120" s="561"/>
      <c r="B120" s="561"/>
      <c r="C120" s="561"/>
      <c r="D120" s="561"/>
      <c r="E120" s="561"/>
      <c r="F120" s="561"/>
    </row>
    <row r="121" spans="1:6" ht="21.75" customHeight="1">
      <c r="A121" s="561"/>
      <c r="B121" s="561"/>
      <c r="C121" s="561"/>
      <c r="D121" s="561"/>
      <c r="E121" s="561"/>
      <c r="F121" s="561"/>
    </row>
    <row r="122" spans="1:6" ht="21.75" customHeight="1">
      <c r="A122" s="561"/>
      <c r="B122" s="561"/>
      <c r="C122" s="561"/>
      <c r="D122" s="561"/>
      <c r="E122" s="561"/>
      <c r="F122" s="561"/>
    </row>
    <row r="123" spans="1:6" ht="21.75" customHeight="1">
      <c r="A123" s="561"/>
      <c r="B123" s="561"/>
      <c r="C123" s="561"/>
      <c r="D123" s="561"/>
      <c r="E123" s="561"/>
      <c r="F123" s="561"/>
    </row>
    <row r="124" spans="1:6" ht="21.75" customHeight="1">
      <c r="A124" s="561"/>
      <c r="B124" s="561"/>
      <c r="C124" s="561"/>
      <c r="D124" s="561"/>
      <c r="E124" s="561"/>
      <c r="F124" s="561"/>
    </row>
    <row r="125" spans="1:6" ht="21.75" customHeight="1">
      <c r="A125" s="561"/>
      <c r="B125" s="561"/>
      <c r="C125" s="561"/>
      <c r="D125" s="561"/>
      <c r="E125" s="561"/>
      <c r="F125" s="561"/>
    </row>
    <row r="126" spans="1:6" ht="21.75" customHeight="1">
      <c r="A126" s="561"/>
      <c r="B126" s="561"/>
      <c r="C126" s="561"/>
      <c r="D126" s="561"/>
      <c r="E126" s="561"/>
      <c r="F126" s="561"/>
    </row>
    <row r="127" spans="1:6" ht="21.75" customHeight="1">
      <c r="A127" s="561"/>
      <c r="B127" s="561"/>
      <c r="C127" s="561"/>
      <c r="D127" s="561"/>
      <c r="E127" s="561"/>
      <c r="F127" s="561"/>
    </row>
    <row r="128" spans="1:6" ht="21.75" customHeight="1">
      <c r="A128" s="561"/>
      <c r="B128" s="561"/>
      <c r="C128" s="561"/>
      <c r="D128" s="561"/>
      <c r="E128" s="561"/>
      <c r="F128" s="561"/>
    </row>
    <row r="129" spans="1:6" ht="21.75" customHeight="1">
      <c r="A129" s="561"/>
      <c r="B129" s="561"/>
      <c r="C129" s="561"/>
      <c r="D129" s="561"/>
      <c r="E129" s="561"/>
      <c r="F129" s="561"/>
    </row>
    <row r="130" spans="1:6" ht="21.75" customHeight="1">
      <c r="A130" s="561"/>
      <c r="B130" s="561"/>
      <c r="C130" s="561"/>
      <c r="D130" s="561"/>
      <c r="E130" s="561"/>
      <c r="F130" s="561"/>
    </row>
    <row r="136" spans="1:6" ht="13.75" customHeight="1">
      <c r="A136" s="562" t="s">
        <v>3502</v>
      </c>
      <c r="B136" s="562"/>
      <c r="C136" s="562"/>
      <c r="D136" s="562"/>
      <c r="E136" s="562"/>
      <c r="F136" s="562"/>
    </row>
    <row r="137" spans="1:6" ht="21.75" customHeight="1">
      <c r="A137" s="563" t="s">
        <v>3503</v>
      </c>
      <c r="B137" s="563"/>
      <c r="C137" s="563"/>
      <c r="D137" s="563"/>
      <c r="E137" s="563"/>
      <c r="F137" s="563"/>
    </row>
    <row r="138" spans="1:6" ht="21.75" customHeight="1">
      <c r="A138" s="563"/>
      <c r="B138" s="563"/>
      <c r="C138" s="563"/>
      <c r="D138" s="563"/>
      <c r="E138" s="563"/>
      <c r="F138" s="563"/>
    </row>
    <row r="139" spans="1:6" ht="21.75" customHeight="1">
      <c r="A139" s="563"/>
      <c r="B139" s="563"/>
      <c r="C139" s="563"/>
      <c r="D139" s="563"/>
      <c r="E139" s="563"/>
      <c r="F139" s="563"/>
    </row>
    <row r="140" spans="1:6" ht="21.75" customHeight="1">
      <c r="A140" s="563"/>
      <c r="B140" s="563"/>
      <c r="C140" s="563"/>
      <c r="D140" s="563"/>
      <c r="E140" s="563"/>
      <c r="F140" s="563"/>
    </row>
    <row r="141" spans="1:6" ht="21.75" customHeight="1">
      <c r="A141" s="563"/>
      <c r="B141" s="563"/>
      <c r="C141" s="563"/>
      <c r="D141" s="563"/>
      <c r="E141" s="563"/>
      <c r="F141" s="563"/>
    </row>
    <row r="142" spans="1:6" ht="21.75" customHeight="1">
      <c r="A142" s="563"/>
      <c r="B142" s="563"/>
      <c r="C142" s="563"/>
      <c r="D142" s="563"/>
      <c r="E142" s="563"/>
      <c r="F142" s="563"/>
    </row>
    <row r="143" spans="1:6" ht="21.75" customHeight="1">
      <c r="A143" s="563"/>
      <c r="B143" s="563"/>
      <c r="C143" s="563"/>
      <c r="D143" s="563"/>
      <c r="E143" s="563"/>
      <c r="F143" s="563"/>
    </row>
    <row r="144" spans="1:6" ht="21.75" customHeight="1">
      <c r="A144" s="563"/>
      <c r="B144" s="563"/>
      <c r="C144" s="563"/>
      <c r="D144" s="563"/>
      <c r="E144" s="563"/>
      <c r="F144" s="563"/>
    </row>
    <row r="145" spans="1:6" ht="21.75" customHeight="1">
      <c r="A145" s="563"/>
      <c r="B145" s="563"/>
      <c r="C145" s="563"/>
      <c r="D145" s="563"/>
      <c r="E145" s="563"/>
      <c r="F145" s="563"/>
    </row>
    <row r="146" spans="1:6" ht="21.75" customHeight="1">
      <c r="A146" s="563"/>
      <c r="B146" s="563"/>
      <c r="C146" s="563"/>
      <c r="D146" s="563"/>
      <c r="E146" s="563"/>
      <c r="F146" s="563"/>
    </row>
    <row r="147" spans="1:6" ht="21.75" customHeight="1">
      <c r="A147" s="563"/>
      <c r="B147" s="563"/>
      <c r="C147" s="563"/>
      <c r="D147" s="563"/>
      <c r="E147" s="563"/>
      <c r="F147" s="563"/>
    </row>
    <row r="148" spans="1:6" ht="21.75" customHeight="1">
      <c r="A148" s="563"/>
      <c r="B148" s="563"/>
      <c r="C148" s="563"/>
      <c r="D148" s="563"/>
      <c r="E148" s="563"/>
      <c r="F148" s="563"/>
    </row>
    <row r="149" spans="1:6" ht="21.75" customHeight="1">
      <c r="A149" s="563"/>
      <c r="B149" s="563"/>
      <c r="C149" s="563"/>
      <c r="D149" s="563"/>
      <c r="E149" s="563"/>
      <c r="F149" s="563"/>
    </row>
    <row r="150" spans="1:6" ht="21.75" customHeight="1">
      <c r="A150" s="563"/>
      <c r="B150" s="563"/>
      <c r="C150" s="563"/>
      <c r="D150" s="563"/>
      <c r="E150" s="563"/>
      <c r="F150" s="563"/>
    </row>
    <row r="151" spans="1:6" ht="21.75" customHeight="1">
      <c r="A151" s="563"/>
      <c r="B151" s="563"/>
      <c r="C151" s="563"/>
      <c r="D151" s="563"/>
      <c r="E151" s="563"/>
      <c r="F151" s="563"/>
    </row>
    <row r="152" spans="1:6" ht="21.75" customHeight="1">
      <c r="A152" s="563"/>
      <c r="B152" s="563"/>
      <c r="C152" s="563"/>
      <c r="D152" s="563"/>
      <c r="E152" s="563"/>
      <c r="F152" s="563"/>
    </row>
    <row r="153" spans="1:6" ht="21.75" customHeight="1">
      <c r="A153" s="563"/>
      <c r="B153" s="563"/>
      <c r="C153" s="563"/>
      <c r="D153" s="563"/>
      <c r="E153" s="563"/>
      <c r="F153" s="563"/>
    </row>
    <row r="154" spans="1:6" ht="21.75" customHeight="1">
      <c r="A154" s="563"/>
      <c r="B154" s="563"/>
      <c r="C154" s="563"/>
      <c r="D154" s="563"/>
      <c r="E154" s="563"/>
      <c r="F154" s="563"/>
    </row>
    <row r="155" spans="1:6" ht="21.75" customHeight="1">
      <c r="A155" s="563"/>
      <c r="B155" s="563"/>
      <c r="C155" s="563"/>
      <c r="D155" s="563"/>
      <c r="E155" s="563"/>
      <c r="F155" s="563"/>
    </row>
    <row r="156" spans="1:6" ht="21.75" customHeight="1">
      <c r="A156" s="563"/>
      <c r="B156" s="563"/>
      <c r="C156" s="563"/>
      <c r="D156" s="563"/>
      <c r="E156" s="563"/>
      <c r="F156" s="563"/>
    </row>
    <row r="160" spans="1:6" ht="13.75" customHeight="1">
      <c r="A160" s="564" t="s">
        <v>3504</v>
      </c>
      <c r="B160" s="564"/>
      <c r="C160" s="564"/>
      <c r="D160" s="564"/>
      <c r="E160" s="564"/>
      <c r="F160" s="564"/>
    </row>
    <row r="161" spans="1:6" ht="21.75" customHeight="1">
      <c r="A161" s="565" t="s">
        <v>3505</v>
      </c>
      <c r="B161" s="565"/>
      <c r="C161" s="565"/>
      <c r="D161" s="565"/>
      <c r="E161" s="565"/>
      <c r="F161" s="565"/>
    </row>
    <row r="162" spans="1:6" ht="21.75" customHeight="1">
      <c r="A162" s="565"/>
      <c r="B162" s="565"/>
      <c r="C162" s="565"/>
      <c r="D162" s="565"/>
      <c r="E162" s="565"/>
      <c r="F162" s="565"/>
    </row>
    <row r="163" spans="1:6" ht="21.75" customHeight="1">
      <c r="A163" s="565"/>
      <c r="B163" s="565"/>
      <c r="C163" s="565"/>
      <c r="D163" s="565"/>
      <c r="E163" s="565"/>
      <c r="F163" s="565"/>
    </row>
    <row r="164" spans="1:6" ht="21.75" customHeight="1">
      <c r="A164" s="565"/>
      <c r="B164" s="565"/>
      <c r="C164" s="565"/>
      <c r="D164" s="565"/>
      <c r="E164" s="565"/>
      <c r="F164" s="565"/>
    </row>
    <row r="165" spans="1:6" ht="21.75" customHeight="1">
      <c r="A165" s="565"/>
      <c r="B165" s="565"/>
      <c r="C165" s="565"/>
      <c r="D165" s="565"/>
      <c r="E165" s="565"/>
      <c r="F165" s="565"/>
    </row>
    <row r="166" spans="1:6" ht="21.75" customHeight="1">
      <c r="A166" s="565"/>
      <c r="B166" s="565"/>
      <c r="C166" s="565"/>
      <c r="D166" s="565"/>
      <c r="E166" s="565"/>
      <c r="F166" s="565"/>
    </row>
    <row r="167" spans="1:6" ht="21.75" customHeight="1">
      <c r="A167" s="565"/>
      <c r="B167" s="565"/>
      <c r="C167" s="565"/>
      <c r="D167" s="565"/>
      <c r="E167" s="565"/>
      <c r="F167" s="565"/>
    </row>
    <row r="168" spans="1:6" ht="21.75" customHeight="1">
      <c r="A168" s="565"/>
      <c r="B168" s="565"/>
      <c r="C168" s="565"/>
      <c r="D168" s="565"/>
      <c r="E168" s="565"/>
      <c r="F168" s="565"/>
    </row>
    <row r="169" spans="1:6" ht="21.75" customHeight="1">
      <c r="A169" s="565"/>
      <c r="B169" s="565"/>
      <c r="C169" s="565"/>
      <c r="D169" s="565"/>
      <c r="E169" s="565"/>
      <c r="F169" s="565"/>
    </row>
    <row r="170" spans="1:6" ht="21.75" customHeight="1">
      <c r="A170" s="565"/>
      <c r="B170" s="565"/>
      <c r="C170" s="565"/>
      <c r="D170" s="565"/>
      <c r="E170" s="565"/>
      <c r="F170" s="565"/>
    </row>
    <row r="171" spans="1:6" ht="21.75" customHeight="1">
      <c r="A171" s="565"/>
      <c r="B171" s="565"/>
      <c r="C171" s="565"/>
      <c r="D171" s="565"/>
      <c r="E171" s="565"/>
      <c r="F171" s="565"/>
    </row>
    <row r="172" spans="1:6" ht="21.75" customHeight="1">
      <c r="A172" s="565"/>
      <c r="B172" s="565"/>
      <c r="C172" s="565"/>
      <c r="D172" s="565"/>
      <c r="E172" s="565"/>
      <c r="F172" s="565"/>
    </row>
    <row r="173" spans="1:6" ht="21.75" customHeight="1">
      <c r="A173" s="565"/>
      <c r="B173" s="565"/>
      <c r="C173" s="565"/>
      <c r="D173" s="565"/>
      <c r="E173" s="565"/>
      <c r="F173" s="565"/>
    </row>
    <row r="174" spans="1:6" ht="21.75" customHeight="1">
      <c r="A174" s="565"/>
      <c r="B174" s="565"/>
      <c r="C174" s="565"/>
      <c r="D174" s="565"/>
      <c r="E174" s="565"/>
      <c r="F174" s="565"/>
    </row>
    <row r="175" spans="1:6" ht="21.75" customHeight="1">
      <c r="A175" s="565"/>
      <c r="B175" s="565"/>
      <c r="C175" s="565"/>
      <c r="D175" s="565"/>
      <c r="E175" s="565"/>
      <c r="F175" s="565"/>
    </row>
    <row r="176" spans="1:6" ht="21.75" customHeight="1">
      <c r="A176" s="565"/>
      <c r="B176" s="565"/>
      <c r="C176" s="565"/>
      <c r="D176" s="565"/>
      <c r="E176" s="565"/>
      <c r="F176" s="565"/>
    </row>
    <row r="177" spans="1:6" ht="21.75" customHeight="1">
      <c r="A177" s="565"/>
      <c r="B177" s="565"/>
      <c r="C177" s="565"/>
      <c r="D177" s="565"/>
      <c r="E177" s="565"/>
      <c r="F177" s="565"/>
    </row>
    <row r="178" spans="1:6" ht="21.75" customHeight="1">
      <c r="A178" s="565"/>
      <c r="B178" s="565"/>
      <c r="C178" s="565"/>
      <c r="D178" s="565"/>
      <c r="E178" s="565"/>
      <c r="F178" s="565"/>
    </row>
    <row r="179" spans="1:6" ht="21.75" customHeight="1">
      <c r="A179" s="565"/>
      <c r="B179" s="565"/>
      <c r="C179" s="565"/>
      <c r="D179" s="565"/>
      <c r="E179" s="565"/>
      <c r="F179" s="565"/>
    </row>
    <row r="180" spans="1:6" ht="21.75" customHeight="1">
      <c r="A180" s="565"/>
      <c r="B180" s="565"/>
      <c r="C180" s="565"/>
      <c r="D180" s="565"/>
      <c r="E180" s="565"/>
      <c r="F180" s="565"/>
    </row>
    <row r="181" spans="1:6" ht="21.75" customHeight="1">
      <c r="A181" s="565"/>
      <c r="B181" s="565"/>
      <c r="C181" s="565"/>
      <c r="D181" s="565"/>
      <c r="E181" s="565"/>
      <c r="F181" s="565"/>
    </row>
    <row r="182" spans="1:6" ht="21.75" customHeight="1">
      <c r="A182" s="565"/>
      <c r="B182" s="565"/>
      <c r="C182" s="565"/>
      <c r="D182" s="565"/>
      <c r="E182" s="565"/>
      <c r="F182" s="565"/>
    </row>
    <row r="188" spans="1:6" ht="13.75" customHeight="1">
      <c r="A188" s="566" t="s">
        <v>3506</v>
      </c>
      <c r="B188" s="566"/>
      <c r="C188" s="566"/>
      <c r="D188" s="566"/>
      <c r="E188" s="566"/>
      <c r="F188" s="566"/>
    </row>
    <row r="189" spans="1:6" ht="21.75" customHeight="1">
      <c r="A189" s="567" t="s">
        <v>3507</v>
      </c>
      <c r="B189" s="567"/>
      <c r="C189" s="567"/>
      <c r="D189" s="567"/>
      <c r="E189" s="567"/>
      <c r="F189" s="567"/>
    </row>
    <row r="190" spans="1:6" ht="21.75" customHeight="1">
      <c r="A190" s="567"/>
      <c r="B190" s="567"/>
      <c r="C190" s="567"/>
      <c r="D190" s="567"/>
      <c r="E190" s="567"/>
      <c r="F190" s="567"/>
    </row>
    <row r="191" spans="1:6" ht="21.75" customHeight="1">
      <c r="A191" s="567"/>
      <c r="B191" s="567"/>
      <c r="C191" s="567"/>
      <c r="D191" s="567"/>
      <c r="E191" s="567"/>
      <c r="F191" s="567"/>
    </row>
    <row r="192" spans="1:6" ht="21.75" customHeight="1">
      <c r="A192" s="567"/>
      <c r="B192" s="567"/>
      <c r="C192" s="567"/>
      <c r="D192" s="567"/>
      <c r="E192" s="567"/>
      <c r="F192" s="567"/>
    </row>
    <row r="193" spans="1:6" ht="21.75" customHeight="1">
      <c r="A193" s="567"/>
      <c r="B193" s="567"/>
      <c r="C193" s="567"/>
      <c r="D193" s="567"/>
      <c r="E193" s="567"/>
      <c r="F193" s="567"/>
    </row>
    <row r="194" spans="1:6" ht="21.75" customHeight="1">
      <c r="A194" s="567"/>
      <c r="B194" s="567"/>
      <c r="C194" s="567"/>
      <c r="D194" s="567"/>
      <c r="E194" s="567"/>
      <c r="F194" s="567"/>
    </row>
    <row r="195" spans="1:6" ht="21.75" customHeight="1">
      <c r="A195" s="567"/>
      <c r="B195" s="567"/>
      <c r="C195" s="567"/>
      <c r="D195" s="567"/>
      <c r="E195" s="567"/>
      <c r="F195" s="567"/>
    </row>
    <row r="196" spans="1:6" ht="21.75" customHeight="1">
      <c r="A196" s="567"/>
      <c r="B196" s="567"/>
      <c r="C196" s="567"/>
      <c r="D196" s="567"/>
      <c r="E196" s="567"/>
      <c r="F196" s="567"/>
    </row>
    <row r="197" spans="1:6" ht="21.75" customHeight="1">
      <c r="A197" s="567"/>
      <c r="B197" s="567"/>
      <c r="C197" s="567"/>
      <c r="D197" s="567"/>
      <c r="E197" s="567"/>
      <c r="F197" s="567"/>
    </row>
    <row r="198" spans="1:6" ht="21.75" customHeight="1">
      <c r="A198" s="567"/>
      <c r="B198" s="567"/>
      <c r="C198" s="567"/>
      <c r="D198" s="567"/>
      <c r="E198" s="567"/>
      <c r="F198" s="567"/>
    </row>
    <row r="199" spans="1:6" ht="21.75" customHeight="1">
      <c r="A199" s="567"/>
      <c r="B199" s="567"/>
      <c r="C199" s="567"/>
      <c r="D199" s="567"/>
      <c r="E199" s="567"/>
      <c r="F199" s="567"/>
    </row>
    <row r="200" spans="1:6" ht="21.75" customHeight="1">
      <c r="A200" s="567"/>
      <c r="B200" s="567"/>
      <c r="C200" s="567"/>
      <c r="D200" s="567"/>
      <c r="E200" s="567"/>
      <c r="F200" s="567"/>
    </row>
    <row r="201" spans="1:6" ht="21.75" customHeight="1">
      <c r="A201" s="567"/>
      <c r="B201" s="567"/>
      <c r="C201" s="567"/>
      <c r="D201" s="567"/>
      <c r="E201" s="567"/>
      <c r="F201" s="567"/>
    </row>
    <row r="202" spans="1:6" ht="21.75" customHeight="1">
      <c r="A202" s="567"/>
      <c r="B202" s="567"/>
      <c r="C202" s="567"/>
      <c r="D202" s="567"/>
      <c r="E202" s="567"/>
      <c r="F202" s="567"/>
    </row>
    <row r="203" spans="1:6" ht="21.75" customHeight="1">
      <c r="A203" s="567"/>
      <c r="B203" s="567"/>
      <c r="C203" s="567"/>
      <c r="D203" s="567"/>
      <c r="E203" s="567"/>
      <c r="F203" s="567"/>
    </row>
    <row r="204" spans="1:6" ht="21.75" customHeight="1">
      <c r="A204" s="567"/>
      <c r="B204" s="567"/>
      <c r="C204" s="567"/>
      <c r="D204" s="567"/>
      <c r="E204" s="567"/>
      <c r="F204" s="567"/>
    </row>
    <row r="205" spans="1:6" ht="21.75" customHeight="1">
      <c r="A205" s="567"/>
      <c r="B205" s="567"/>
      <c r="C205" s="567"/>
      <c r="D205" s="567"/>
      <c r="E205" s="567"/>
      <c r="F205" s="567"/>
    </row>
    <row r="206" spans="1:6" ht="21.75" customHeight="1">
      <c r="A206" s="567"/>
      <c r="B206" s="567"/>
      <c r="C206" s="567"/>
      <c r="D206" s="567"/>
      <c r="E206" s="567"/>
      <c r="F206" s="567"/>
    </row>
    <row r="207" spans="1:6" ht="21.75" customHeight="1">
      <c r="A207" s="567"/>
      <c r="B207" s="567"/>
      <c r="C207" s="567"/>
      <c r="D207" s="567"/>
      <c r="E207" s="567"/>
      <c r="F207" s="567"/>
    </row>
    <row r="208" spans="1:6" ht="21.75" customHeight="1">
      <c r="A208" s="567"/>
      <c r="B208" s="567"/>
      <c r="C208" s="567"/>
      <c r="D208" s="567"/>
      <c r="E208" s="567"/>
      <c r="F208" s="567"/>
    </row>
    <row r="209" spans="1:6" ht="21.75" customHeight="1">
      <c r="A209" s="567"/>
      <c r="B209" s="567"/>
      <c r="C209" s="567"/>
      <c r="D209" s="567"/>
      <c r="E209" s="567"/>
      <c r="F209" s="567"/>
    </row>
    <row r="210" spans="1:6" ht="21.75" customHeight="1">
      <c r="A210" s="567"/>
      <c r="B210" s="567"/>
      <c r="C210" s="567"/>
      <c r="D210" s="567"/>
      <c r="E210" s="567"/>
      <c r="F210" s="567"/>
    </row>
    <row r="211" spans="1:6" ht="21.75" customHeight="1">
      <c r="A211" s="567"/>
      <c r="B211" s="567"/>
      <c r="C211" s="567"/>
      <c r="D211" s="567"/>
      <c r="E211" s="567"/>
      <c r="F211" s="567"/>
    </row>
    <row r="212" spans="1:6" ht="21.75" customHeight="1">
      <c r="A212" s="567"/>
      <c r="B212" s="567"/>
      <c r="C212" s="567"/>
      <c r="D212" s="567"/>
      <c r="E212" s="567"/>
      <c r="F212" s="567"/>
    </row>
    <row r="213" spans="1:6" ht="21.75" customHeight="1">
      <c r="A213" s="567"/>
      <c r="B213" s="567"/>
      <c r="C213" s="567"/>
      <c r="D213" s="567"/>
      <c r="E213" s="567"/>
      <c r="F213" s="567"/>
    </row>
    <row r="218" spans="1:6" ht="14.9" customHeight="1">
      <c r="A218" s="568" t="s">
        <v>3508</v>
      </c>
      <c r="B218" s="568"/>
      <c r="C218" s="568"/>
      <c r="D218" s="568"/>
      <c r="E218" s="568"/>
      <c r="F218" s="568"/>
    </row>
    <row r="219" spans="1:6" ht="21.75" customHeight="1">
      <c r="A219" s="569" t="s">
        <v>3509</v>
      </c>
      <c r="B219" s="569"/>
      <c r="C219" s="569"/>
      <c r="D219" s="569"/>
      <c r="E219" s="569"/>
      <c r="F219" s="569"/>
    </row>
    <row r="220" spans="1:6" ht="21.75" customHeight="1">
      <c r="A220" s="569"/>
      <c r="B220" s="569"/>
      <c r="C220" s="569"/>
      <c r="D220" s="569"/>
      <c r="E220" s="569"/>
      <c r="F220" s="569"/>
    </row>
    <row r="221" spans="1:6" ht="21.75" customHeight="1">
      <c r="A221" s="569"/>
      <c r="B221" s="569"/>
      <c r="C221" s="569"/>
      <c r="D221" s="569"/>
      <c r="E221" s="569"/>
      <c r="F221" s="569"/>
    </row>
    <row r="222" spans="1:6" ht="21.75" customHeight="1">
      <c r="A222" s="569"/>
      <c r="B222" s="569"/>
      <c r="C222" s="569"/>
      <c r="D222" s="569"/>
      <c r="E222" s="569"/>
      <c r="F222" s="569"/>
    </row>
    <row r="223" spans="1:6" ht="21.75" customHeight="1">
      <c r="A223" s="569"/>
      <c r="B223" s="569"/>
      <c r="C223" s="569"/>
      <c r="D223" s="569"/>
      <c r="E223" s="569"/>
      <c r="F223" s="569"/>
    </row>
    <row r="224" spans="1:6" ht="21.75" customHeight="1">
      <c r="A224" s="569"/>
      <c r="B224" s="569"/>
      <c r="C224" s="569"/>
      <c r="D224" s="569"/>
      <c r="E224" s="569"/>
      <c r="F224" s="569"/>
    </row>
    <row r="225" spans="1:6" ht="21.75" customHeight="1">
      <c r="A225" s="569"/>
      <c r="B225" s="569"/>
      <c r="C225" s="569"/>
      <c r="D225" s="569"/>
      <c r="E225" s="569"/>
      <c r="F225" s="569"/>
    </row>
    <row r="226" spans="1:6" ht="21.75" customHeight="1">
      <c r="A226" s="569"/>
      <c r="B226" s="569"/>
      <c r="C226" s="569"/>
      <c r="D226" s="569"/>
      <c r="E226" s="569"/>
      <c r="F226" s="569"/>
    </row>
    <row r="227" spans="1:6" ht="21.75" customHeight="1">
      <c r="A227" s="569"/>
      <c r="B227" s="569"/>
      <c r="C227" s="569"/>
      <c r="D227" s="569"/>
      <c r="E227" s="569"/>
      <c r="F227" s="569"/>
    </row>
    <row r="228" spans="1:6" ht="21.75" customHeight="1">
      <c r="A228" s="569"/>
      <c r="B228" s="569"/>
      <c r="C228" s="569"/>
      <c r="D228" s="569"/>
      <c r="E228" s="569"/>
      <c r="F228" s="569"/>
    </row>
    <row r="229" spans="1:6" ht="21.75" customHeight="1">
      <c r="A229" s="569"/>
      <c r="B229" s="569"/>
      <c r="C229" s="569"/>
      <c r="D229" s="569"/>
      <c r="E229" s="569"/>
      <c r="F229" s="569"/>
    </row>
    <row r="230" spans="1:6" ht="21.75" customHeight="1">
      <c r="A230" s="569"/>
      <c r="B230" s="569"/>
      <c r="C230" s="569"/>
      <c r="D230" s="569"/>
      <c r="E230" s="569"/>
      <c r="F230" s="569"/>
    </row>
    <row r="231" spans="1:6" ht="21.75" customHeight="1">
      <c r="A231" s="569"/>
      <c r="B231" s="569"/>
      <c r="C231" s="569"/>
      <c r="D231" s="569"/>
      <c r="E231" s="569"/>
      <c r="F231" s="569"/>
    </row>
    <row r="232" spans="1:6" ht="21.75" customHeight="1">
      <c r="A232" s="569"/>
      <c r="B232" s="569"/>
      <c r="C232" s="569"/>
      <c r="D232" s="569"/>
      <c r="E232" s="569"/>
      <c r="F232" s="569"/>
    </row>
    <row r="233" spans="1:6" ht="21.75" customHeight="1">
      <c r="A233" s="569"/>
      <c r="B233" s="569"/>
      <c r="C233" s="569"/>
      <c r="D233" s="569"/>
      <c r="E233" s="569"/>
      <c r="F233" s="569"/>
    </row>
    <row r="234" spans="1:6" ht="21.75" customHeight="1">
      <c r="A234" s="569"/>
      <c r="B234" s="569"/>
      <c r="C234" s="569"/>
      <c r="D234" s="569"/>
      <c r="E234" s="569"/>
      <c r="F234" s="569"/>
    </row>
    <row r="235" spans="1:6" ht="21.75" customHeight="1">
      <c r="A235" s="569"/>
      <c r="B235" s="569"/>
      <c r="C235" s="569"/>
      <c r="D235" s="569"/>
      <c r="E235" s="569"/>
      <c r="F235" s="569"/>
    </row>
    <row r="236" spans="1:6" ht="21.75" customHeight="1">
      <c r="A236" s="569"/>
      <c r="B236" s="569"/>
      <c r="C236" s="569"/>
      <c r="D236" s="569"/>
      <c r="E236" s="569"/>
      <c r="F236" s="569"/>
    </row>
    <row r="237" spans="1:6" ht="21.75" customHeight="1">
      <c r="A237" s="569"/>
      <c r="B237" s="569"/>
      <c r="C237" s="569"/>
      <c r="D237" s="569"/>
      <c r="E237" s="569"/>
      <c r="F237" s="569"/>
    </row>
    <row r="238" spans="1:6" ht="21.75" customHeight="1">
      <c r="A238" s="569"/>
      <c r="B238" s="569"/>
      <c r="C238" s="569"/>
      <c r="D238" s="569"/>
      <c r="E238" s="569"/>
      <c r="F238" s="569"/>
    </row>
    <row r="239" spans="1:6" ht="21.75" customHeight="1">
      <c r="A239" s="569"/>
      <c r="B239" s="569"/>
      <c r="C239" s="569"/>
      <c r="D239" s="569"/>
      <c r="E239" s="569"/>
      <c r="F239" s="569"/>
    </row>
    <row r="240" spans="1:6" ht="21.75" customHeight="1">
      <c r="A240" s="569"/>
      <c r="B240" s="569"/>
      <c r="C240" s="569"/>
      <c r="D240" s="569"/>
      <c r="E240" s="569"/>
      <c r="F240" s="569"/>
    </row>
    <row r="241" spans="1:6" ht="21.75" customHeight="1">
      <c r="A241" s="569"/>
      <c r="B241" s="569"/>
      <c r="C241" s="569"/>
      <c r="D241" s="569"/>
      <c r="E241" s="569"/>
      <c r="F241" s="569"/>
    </row>
    <row r="242" spans="1:6" ht="21.75" customHeight="1">
      <c r="A242" s="569"/>
      <c r="B242" s="569"/>
      <c r="C242" s="569"/>
      <c r="D242" s="569"/>
      <c r="E242" s="569"/>
      <c r="F242" s="569"/>
    </row>
    <row r="243" spans="1:6" ht="21.75" customHeight="1">
      <c r="A243" s="569"/>
      <c r="B243" s="569"/>
      <c r="C243" s="569"/>
      <c r="D243" s="569"/>
      <c r="E243" s="569"/>
      <c r="F243" s="569"/>
    </row>
    <row r="244" spans="1:6" ht="21.75" customHeight="1">
      <c r="A244" s="569"/>
      <c r="B244" s="569"/>
      <c r="C244" s="569"/>
      <c r="D244" s="569"/>
      <c r="E244" s="569"/>
      <c r="F244" s="569"/>
    </row>
    <row r="245" spans="1:6" ht="21.75" customHeight="1">
      <c r="A245" s="569"/>
      <c r="B245" s="569"/>
      <c r="C245" s="569"/>
      <c r="D245" s="569"/>
      <c r="E245" s="569"/>
      <c r="F245" s="569"/>
    </row>
    <row r="246" spans="1:6" ht="21.75" customHeight="1">
      <c r="A246" s="569"/>
      <c r="B246" s="569"/>
      <c r="C246" s="569"/>
      <c r="D246" s="569"/>
      <c r="E246" s="569"/>
      <c r="F246" s="569"/>
    </row>
    <row r="247" spans="1:6" ht="21.75" customHeight="1">
      <c r="A247" s="569"/>
      <c r="B247" s="569"/>
      <c r="C247" s="569"/>
      <c r="D247" s="569"/>
      <c r="E247" s="569"/>
      <c r="F247" s="569"/>
    </row>
    <row r="248" spans="1:6" ht="21.75" customHeight="1">
      <c r="A248" s="569"/>
      <c r="B248" s="569"/>
      <c r="C248" s="569"/>
      <c r="D248" s="569"/>
      <c r="E248" s="569"/>
      <c r="F248" s="569"/>
    </row>
    <row r="255" spans="1:6" ht="13.75" customHeight="1">
      <c r="A255" s="570" t="s">
        <v>3510</v>
      </c>
      <c r="B255" s="570"/>
      <c r="C255" s="570"/>
      <c r="D255" s="570"/>
      <c r="E255" s="570"/>
      <c r="F255" s="570"/>
    </row>
    <row r="256" spans="1:6">
      <c r="A256" s="571" t="s">
        <v>3511</v>
      </c>
      <c r="B256" s="571"/>
      <c r="C256" s="571"/>
      <c r="D256" s="571"/>
      <c r="E256" s="571"/>
      <c r="F256" s="571"/>
    </row>
    <row r="257" spans="1:6">
      <c r="A257" s="571"/>
      <c r="B257" s="571"/>
      <c r="C257" s="571"/>
      <c r="D257" s="571"/>
      <c r="E257" s="571"/>
      <c r="F257" s="571"/>
    </row>
    <row r="258" spans="1:6">
      <c r="A258" s="571"/>
      <c r="B258" s="571"/>
      <c r="C258" s="571"/>
      <c r="D258" s="571"/>
      <c r="E258" s="571"/>
      <c r="F258" s="571"/>
    </row>
    <row r="260" spans="1:6" ht="13.75" customHeight="1">
      <c r="A260" s="572" t="s">
        <v>3512</v>
      </c>
      <c r="B260" s="572"/>
      <c r="C260" s="572"/>
      <c r="D260" s="572"/>
      <c r="E260" s="572"/>
      <c r="F260" s="572"/>
    </row>
    <row r="261" spans="1:6">
      <c r="A261" s="573" t="s">
        <v>3513</v>
      </c>
      <c r="B261" s="573"/>
      <c r="C261" s="573"/>
      <c r="D261" s="573"/>
      <c r="E261" s="573"/>
      <c r="F261" s="573"/>
    </row>
    <row r="262" spans="1:6">
      <c r="A262" s="573"/>
      <c r="B262" s="573"/>
      <c r="C262" s="573"/>
      <c r="D262" s="573"/>
      <c r="E262" s="573"/>
      <c r="F262" s="573"/>
    </row>
    <row r="263" spans="1:6">
      <c r="A263" s="573"/>
      <c r="B263" s="573"/>
      <c r="C263" s="573"/>
      <c r="D263" s="573"/>
      <c r="E263" s="573"/>
      <c r="F263" s="573"/>
    </row>
  </sheetData>
  <mergeCells count="25">
    <mergeCell ref="A219:F248"/>
    <mergeCell ref="A255:F255"/>
    <mergeCell ref="A256:F258"/>
    <mergeCell ref="A260:F260"/>
    <mergeCell ref="A261:F263"/>
    <mergeCell ref="A160:F160"/>
    <mergeCell ref="A161:F182"/>
    <mergeCell ref="A188:F188"/>
    <mergeCell ref="A189:F213"/>
    <mergeCell ref="A218:F218"/>
    <mergeCell ref="A78:F89"/>
    <mergeCell ref="A112:F112"/>
    <mergeCell ref="A113:F130"/>
    <mergeCell ref="A136:F136"/>
    <mergeCell ref="A137:F156"/>
    <mergeCell ref="A47:F47"/>
    <mergeCell ref="A48:F57"/>
    <mergeCell ref="A62:F62"/>
    <mergeCell ref="A63:F74"/>
    <mergeCell ref="A77:F77"/>
    <mergeCell ref="A1:F1"/>
    <mergeCell ref="A2:F2"/>
    <mergeCell ref="A17:F17"/>
    <mergeCell ref="A35:F35"/>
    <mergeCell ref="A36:F4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51"/>
  <sheetViews>
    <sheetView workbookViewId="0">
      <pane ySplit="4" topLeftCell="A5" activePane="bottomLeft" state="frozen"/>
      <selection pane="bottomLeft"/>
    </sheetView>
  </sheetViews>
  <sheetFormatPr defaultRowHeight="14.15"/>
  <cols>
    <col min="1" max="1" width="30" customWidth="1"/>
    <col min="2" max="2" width="18" customWidth="1"/>
    <col min="3" max="3" width="20" customWidth="1"/>
    <col min="4" max="4" width="24" customWidth="1"/>
    <col min="5" max="5" width="30" customWidth="1"/>
    <col min="6" max="6" width="20" customWidth="1"/>
    <col min="7" max="10" width="18" customWidth="1"/>
  </cols>
  <sheetData>
    <row r="1" spans="1:10" ht="17.149999999999999" customHeight="1">
      <c r="A1" s="553" t="s">
        <v>3514</v>
      </c>
      <c r="B1" s="553"/>
      <c r="C1" s="553"/>
      <c r="D1" s="553"/>
      <c r="E1" s="553"/>
      <c r="F1" s="553"/>
      <c r="G1" s="553"/>
      <c r="H1" s="553"/>
      <c r="I1" s="553"/>
      <c r="J1" s="553"/>
    </row>
    <row r="2" spans="1:10" ht="19.399999999999999" customHeight="1">
      <c r="A2" s="554" t="s">
        <v>3515</v>
      </c>
      <c r="B2" s="554"/>
      <c r="C2" s="554"/>
      <c r="D2" s="554"/>
      <c r="E2" s="554"/>
      <c r="F2" s="554"/>
      <c r="G2" s="554"/>
      <c r="H2" s="554"/>
      <c r="I2" s="554"/>
      <c r="J2" s="554"/>
    </row>
    <row r="4" spans="1:10" ht="16" customHeight="1">
      <c r="A4" s="7" t="s">
        <v>3516</v>
      </c>
      <c r="B4" s="9" t="s">
        <v>3517</v>
      </c>
    </row>
    <row r="5" spans="1:10">
      <c r="A5" s="10" t="s">
        <v>3518</v>
      </c>
      <c r="B5" s="29">
        <f>AVERAGE('Stage 0-1 Workplan'!K5:K71)</f>
        <v>0.68208955223880552</v>
      </c>
    </row>
    <row r="6" spans="1:10">
      <c r="A6" s="13" t="s">
        <v>2491</v>
      </c>
      <c r="B6" s="30">
        <f>AVERAGEIF('Stage 0-1 Workplan'!B5:B71,0,'Stage 0-1 Workplan'!K5:K71)</f>
        <v>0.65294117647058858</v>
      </c>
    </row>
    <row r="7" spans="1:10">
      <c r="A7" s="13" t="s">
        <v>2492</v>
      </c>
      <c r="B7" s="30">
        <f>AVERAGEIF('Stage 0-1 Workplan'!B5:B71,1,'Stage 0-1 Workplan'!K5:K71)</f>
        <v>0.7121212121212126</v>
      </c>
    </row>
    <row r="8" spans="1:10">
      <c r="A8" s="13" t="s">
        <v>2493</v>
      </c>
      <c r="B8" s="30">
        <f>'Stage 0-1 Gates'!O6</f>
        <v>0.5722222222222223</v>
      </c>
    </row>
    <row r="9" spans="1:10">
      <c r="A9" s="13" t="s">
        <v>2494</v>
      </c>
      <c r="B9" s="30">
        <f>'Stage 0-1 Gates'!O7</f>
        <v>0.56666666666666654</v>
      </c>
    </row>
    <row r="10" spans="1:10">
      <c r="A10" s="13" t="s">
        <v>3519</v>
      </c>
      <c r="B10" s="15">
        <f>'Stage 0-1 Gates'!O8</f>
        <v>5</v>
      </c>
    </row>
    <row r="11" spans="1:10">
      <c r="A11" s="13" t="s">
        <v>3520</v>
      </c>
      <c r="B11" s="15">
        <f>COUNTIFS('Stage 0-1 Workplan'!I5:I71,"Critical",'Stage 0-1 Workplan'!K5:K71,"&lt;0.8")+COUNTIFS('Stage 0-1 Workplan'!I5:I71,"High",'Stage 0-1 Workplan'!K5:K71,"&lt;0.8")</f>
        <v>16</v>
      </c>
    </row>
    <row r="12" spans="1:10">
      <c r="A12" s="13" t="s">
        <v>3521</v>
      </c>
      <c r="B12" s="15">
        <f>COUNTIF('Foundation Threats'!K5:K34,"&gt;=15")</f>
        <v>0</v>
      </c>
    </row>
    <row r="13" spans="1:10">
      <c r="A13" s="13" t="s">
        <v>3522</v>
      </c>
      <c r="B13" s="15">
        <f>COUNTIF('Architecture Decisions'!C5:C26,"Accepted in principle")+COUNTIF('Architecture Decisions'!C5:C26,"Accepted")</f>
        <v>20</v>
      </c>
    </row>
    <row r="14" spans="1:10">
      <c r="A14" s="16" t="s">
        <v>2501</v>
      </c>
      <c r="B14" s="18">
        <f>COUNTA('Source Register'!A5:A200)</f>
        <v>164</v>
      </c>
    </row>
    <row r="17" spans="1:10" ht="16" customHeight="1">
      <c r="A17" s="7" t="s">
        <v>5</v>
      </c>
      <c r="B17" s="9" t="s">
        <v>3523</v>
      </c>
    </row>
    <row r="18" spans="1:10">
      <c r="A18" s="10" t="s">
        <v>3524</v>
      </c>
      <c r="B18" s="64">
        <f>B6*100</f>
        <v>65.294117647058854</v>
      </c>
      <c r="D18" s="574" t="s">
        <v>3525</v>
      </c>
      <c r="E18" s="574"/>
      <c r="F18" s="574"/>
      <c r="G18" s="574"/>
      <c r="H18" s="574"/>
      <c r="I18" s="574"/>
      <c r="J18" s="574"/>
    </row>
    <row r="19" spans="1:10" ht="16" customHeight="1">
      <c r="A19" s="13" t="s">
        <v>3526</v>
      </c>
      <c r="B19" s="65">
        <f>B7*100</f>
        <v>71.212121212121261</v>
      </c>
      <c r="D19" s="7" t="s">
        <v>3527</v>
      </c>
      <c r="E19" s="9" t="s">
        <v>6</v>
      </c>
    </row>
    <row r="20" spans="1:10">
      <c r="A20" s="16" t="s">
        <v>3528</v>
      </c>
      <c r="B20" s="66">
        <f>B5*100</f>
        <v>68.208955223880551</v>
      </c>
      <c r="D20" s="10" t="s">
        <v>3529</v>
      </c>
      <c r="E20" s="575" t="s">
        <v>3530</v>
      </c>
      <c r="F20" s="576"/>
      <c r="G20" s="576"/>
      <c r="H20" s="576"/>
      <c r="I20" s="576"/>
      <c r="J20" s="577"/>
    </row>
    <row r="21" spans="1:10">
      <c r="D21" s="13" t="s">
        <v>3531</v>
      </c>
      <c r="E21" s="575" t="s">
        <v>3532</v>
      </c>
      <c r="F21" s="576"/>
      <c r="G21" s="576"/>
      <c r="H21" s="576"/>
      <c r="I21" s="576"/>
      <c r="J21" s="577"/>
    </row>
    <row r="22" spans="1:10" ht="23.15">
      <c r="D22" s="13" t="s">
        <v>3533</v>
      </c>
      <c r="E22" s="575" t="s">
        <v>3530</v>
      </c>
      <c r="F22" s="576"/>
      <c r="G22" s="576"/>
      <c r="H22" s="576"/>
      <c r="I22" s="576"/>
      <c r="J22" s="577"/>
    </row>
    <row r="23" spans="1:10">
      <c r="D23" s="13" t="s">
        <v>3534</v>
      </c>
      <c r="E23" s="575" t="s">
        <v>3535</v>
      </c>
      <c r="F23" s="576"/>
      <c r="G23" s="576"/>
      <c r="H23" s="576"/>
      <c r="I23" s="576"/>
      <c r="J23" s="577"/>
    </row>
    <row r="24" spans="1:10">
      <c r="D24" s="16" t="s">
        <v>3536</v>
      </c>
      <c r="E24" s="575" t="s">
        <v>3537</v>
      </c>
      <c r="F24" s="576"/>
      <c r="G24" s="576"/>
      <c r="H24" s="576"/>
      <c r="I24" s="576"/>
      <c r="J24" s="577"/>
    </row>
    <row r="27" spans="1:10" ht="13.75" customHeight="1">
      <c r="A27" s="578" t="s">
        <v>3538</v>
      </c>
      <c r="B27" s="578"/>
      <c r="C27" s="578"/>
      <c r="D27" s="578"/>
      <c r="E27" s="578"/>
      <c r="F27" s="578"/>
      <c r="G27" s="578"/>
      <c r="H27" s="578"/>
      <c r="I27" s="578"/>
      <c r="J27" s="578"/>
    </row>
    <row r="28" spans="1:10" ht="16" customHeight="1">
      <c r="A28" s="7" t="s">
        <v>1509</v>
      </c>
      <c r="B28" s="8" t="s">
        <v>3414</v>
      </c>
      <c r="C28" s="8" t="s">
        <v>3539</v>
      </c>
      <c r="D28" s="8" t="s">
        <v>3540</v>
      </c>
      <c r="E28" s="8" t="s">
        <v>2126</v>
      </c>
      <c r="F28" s="9" t="s">
        <v>3541</v>
      </c>
    </row>
    <row r="29" spans="1:10" ht="34.75">
      <c r="A29" s="10" t="s">
        <v>60</v>
      </c>
      <c r="B29" s="11" t="s">
        <v>3542</v>
      </c>
      <c r="C29" s="11" t="s">
        <v>3543</v>
      </c>
      <c r="D29" s="11" t="s">
        <v>3544</v>
      </c>
      <c r="E29" s="11" t="s">
        <v>3545</v>
      </c>
      <c r="F29" s="12" t="s">
        <v>2169</v>
      </c>
    </row>
    <row r="30" spans="1:10" ht="46.3">
      <c r="A30" s="19" t="s">
        <v>158</v>
      </c>
      <c r="B30" s="20" t="s">
        <v>3546</v>
      </c>
      <c r="C30" s="20" t="s">
        <v>3547</v>
      </c>
      <c r="D30" s="20" t="s">
        <v>3548</v>
      </c>
      <c r="E30" s="20" t="s">
        <v>3549</v>
      </c>
      <c r="F30" s="21" t="s">
        <v>2169</v>
      </c>
    </row>
    <row r="31" spans="1:10" ht="46.3">
      <c r="A31" s="13" t="s">
        <v>221</v>
      </c>
      <c r="B31" s="14" t="s">
        <v>3550</v>
      </c>
      <c r="C31" s="14" t="s">
        <v>3551</v>
      </c>
      <c r="D31" s="14" t="s">
        <v>3552</v>
      </c>
      <c r="E31" s="14" t="s">
        <v>3553</v>
      </c>
      <c r="F31" s="15" t="s">
        <v>2136</v>
      </c>
    </row>
    <row r="32" spans="1:10" ht="46.3">
      <c r="A32" s="19" t="s">
        <v>295</v>
      </c>
      <c r="B32" s="20" t="s">
        <v>3554</v>
      </c>
      <c r="C32" s="20" t="s">
        <v>3555</v>
      </c>
      <c r="D32" s="20" t="s">
        <v>3556</v>
      </c>
      <c r="E32" s="20" t="s">
        <v>3557</v>
      </c>
      <c r="F32" s="21" t="s">
        <v>2345</v>
      </c>
    </row>
    <row r="33" spans="1:10" ht="34.75">
      <c r="A33" s="13" t="s">
        <v>340</v>
      </c>
      <c r="B33" s="14" t="s">
        <v>3558</v>
      </c>
      <c r="C33" s="14" t="s">
        <v>74</v>
      </c>
      <c r="D33" s="14" t="s">
        <v>3559</v>
      </c>
      <c r="E33" s="14" t="s">
        <v>3560</v>
      </c>
      <c r="F33" s="15" t="s">
        <v>2136</v>
      </c>
    </row>
    <row r="34" spans="1:10" ht="34.75">
      <c r="A34" s="19" t="s">
        <v>393</v>
      </c>
      <c r="B34" s="20" t="s">
        <v>3561</v>
      </c>
      <c r="C34" s="20" t="s">
        <v>84</v>
      </c>
      <c r="D34" s="20" t="s">
        <v>3562</v>
      </c>
      <c r="E34" s="20" t="s">
        <v>3563</v>
      </c>
      <c r="F34" s="21" t="s">
        <v>3564</v>
      </c>
    </row>
    <row r="35" spans="1:10" ht="34.75">
      <c r="A35" s="13" t="s">
        <v>427</v>
      </c>
      <c r="B35" s="14" t="s">
        <v>3565</v>
      </c>
      <c r="C35" s="14" t="s">
        <v>3566</v>
      </c>
      <c r="D35" s="14" t="s">
        <v>3567</v>
      </c>
      <c r="E35" s="14" t="s">
        <v>3568</v>
      </c>
      <c r="F35" s="15" t="s">
        <v>2345</v>
      </c>
    </row>
    <row r="36" spans="1:10" ht="34.75">
      <c r="A36" s="22" t="s">
        <v>493</v>
      </c>
      <c r="B36" s="23" t="s">
        <v>3569</v>
      </c>
      <c r="C36" s="23" t="s">
        <v>3570</v>
      </c>
      <c r="D36" s="23" t="s">
        <v>3571</v>
      </c>
      <c r="E36" s="23" t="s">
        <v>3572</v>
      </c>
      <c r="F36" s="24" t="s">
        <v>2169</v>
      </c>
    </row>
    <row r="40" spans="1:10" ht="13.75" customHeight="1">
      <c r="A40" s="579" t="s">
        <v>3573</v>
      </c>
      <c r="B40" s="579"/>
      <c r="C40" s="579"/>
      <c r="D40" s="579"/>
      <c r="E40" s="579"/>
      <c r="F40" s="579"/>
      <c r="G40" s="579"/>
      <c r="H40" s="579"/>
      <c r="I40" s="579"/>
      <c r="J40" s="579"/>
    </row>
    <row r="41" spans="1:10" ht="16" customHeight="1">
      <c r="A41" s="7" t="s">
        <v>3574</v>
      </c>
      <c r="B41" s="8" t="s">
        <v>3575</v>
      </c>
      <c r="C41" s="9" t="s">
        <v>3576</v>
      </c>
    </row>
    <row r="42" spans="1:10">
      <c r="A42" s="10" t="s">
        <v>3577</v>
      </c>
      <c r="B42" s="11" t="s">
        <v>22</v>
      </c>
      <c r="C42" s="12" t="s">
        <v>14</v>
      </c>
    </row>
    <row r="43" spans="1:10">
      <c r="A43" s="19" t="s">
        <v>3578</v>
      </c>
      <c r="B43" s="20" t="s">
        <v>86</v>
      </c>
      <c r="C43" s="21" t="s">
        <v>14</v>
      </c>
    </row>
    <row r="44" spans="1:10">
      <c r="A44" s="13" t="s">
        <v>3579</v>
      </c>
      <c r="B44" s="14" t="s">
        <v>40</v>
      </c>
      <c r="C44" s="15" t="s">
        <v>44</v>
      </c>
    </row>
    <row r="45" spans="1:10">
      <c r="A45" s="19" t="s">
        <v>3580</v>
      </c>
      <c r="B45" s="20" t="s">
        <v>47</v>
      </c>
      <c r="C45" s="21" t="s">
        <v>44</v>
      </c>
    </row>
    <row r="46" spans="1:10">
      <c r="A46" s="13" t="s">
        <v>3581</v>
      </c>
      <c r="B46" s="14" t="s">
        <v>52</v>
      </c>
      <c r="C46" s="15" t="s">
        <v>3582</v>
      </c>
    </row>
    <row r="47" spans="1:10" ht="23.15">
      <c r="A47" s="19" t="s">
        <v>3583</v>
      </c>
      <c r="B47" s="20" t="s">
        <v>3584</v>
      </c>
      <c r="C47" s="21" t="s">
        <v>3585</v>
      </c>
    </row>
    <row r="48" spans="1:10">
      <c r="A48" s="13" t="s">
        <v>3586</v>
      </c>
      <c r="B48" s="14" t="s">
        <v>72</v>
      </c>
      <c r="C48" s="15" t="s">
        <v>44</v>
      </c>
    </row>
    <row r="49" spans="1:3" ht="23.15">
      <c r="A49" s="19" t="s">
        <v>3587</v>
      </c>
      <c r="B49" s="20" t="s">
        <v>3588</v>
      </c>
      <c r="C49" s="21" t="s">
        <v>44</v>
      </c>
    </row>
    <row r="50" spans="1:3" ht="23.15">
      <c r="A50" s="13" t="s">
        <v>3589</v>
      </c>
      <c r="B50" s="14" t="s">
        <v>91</v>
      </c>
      <c r="C50" s="15" t="s">
        <v>3590</v>
      </c>
    </row>
    <row r="51" spans="1:3" ht="34.75">
      <c r="A51" s="22" t="s">
        <v>3591</v>
      </c>
      <c r="B51" s="23" t="s">
        <v>3592</v>
      </c>
      <c r="C51" s="24" t="s">
        <v>44</v>
      </c>
    </row>
  </sheetData>
  <mergeCells count="10">
    <mergeCell ref="E22:J22"/>
    <mergeCell ref="E23:J23"/>
    <mergeCell ref="E24:J24"/>
    <mergeCell ref="A27:J27"/>
    <mergeCell ref="A40:J40"/>
    <mergeCell ref="A1:J1"/>
    <mergeCell ref="A2:J2"/>
    <mergeCell ref="D18:J18"/>
    <mergeCell ref="E20:J20"/>
    <mergeCell ref="E21:J21"/>
  </mergeCells>
  <conditionalFormatting sqref="B5:B9">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{8997E5FE-71CA-2D2D-8632-A7A794562CE0}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997E5FE-71CA-2D2D-8632-A7A794562CE0}">
            <x14:dataBar>
              <x14:cfvo type="min"/>
              <x14:cfvo type="max"/>
              <x14:negativeFillColor auto="1"/>
              <x14:axisColor auto="1"/>
            </x14:dataBar>
          </x14:cfRule>
          <xm:sqref>B5:B9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71"/>
  <sheetViews>
    <sheetView workbookViewId="0">
      <pane ySplit="4" topLeftCell="A5" activePane="bottomLeft" state="frozen"/>
      <selection pane="bottomLeft"/>
    </sheetView>
  </sheetViews>
  <sheetFormatPr defaultRowHeight="14.15"/>
  <cols>
    <col min="1" max="1" width="12" customWidth="1"/>
    <col min="2" max="2" width="7" customWidth="1"/>
    <col min="3" max="3" width="20" customWidth="1"/>
    <col min="4" max="4" width="30" customWidth="1"/>
    <col min="5" max="5" width="42" customWidth="1"/>
    <col min="6" max="6" width="22" customWidth="1"/>
    <col min="7" max="7" width="25" customWidth="1"/>
    <col min="8" max="8" width="18" customWidth="1"/>
    <col min="9" max="9" width="10" customWidth="1"/>
    <col min="10" max="10" width="20" customWidth="1"/>
    <col min="11" max="11" width="12" customWidth="1"/>
    <col min="12" max="12" width="10" customWidth="1"/>
    <col min="13" max="13" width="28" customWidth="1"/>
    <col min="14" max="14" width="42" customWidth="1"/>
    <col min="15" max="15" width="32" customWidth="1"/>
    <col min="16" max="16" width="14" customWidth="1"/>
    <col min="17" max="17" width="12" customWidth="1"/>
    <col min="18" max="18" width="28" customWidth="1"/>
  </cols>
  <sheetData>
    <row r="1" spans="1:18" ht="17.149999999999999" customHeight="1">
      <c r="A1" s="553" t="s">
        <v>3593</v>
      </c>
      <c r="B1" s="553"/>
      <c r="C1" s="553"/>
      <c r="D1" s="553"/>
      <c r="E1" s="553"/>
      <c r="F1" s="553"/>
      <c r="G1" s="553"/>
      <c r="H1" s="553"/>
      <c r="I1" s="553"/>
      <c r="J1" s="553"/>
      <c r="K1" s="553"/>
      <c r="L1" s="553"/>
      <c r="M1" s="553"/>
      <c r="N1" s="553"/>
      <c r="O1" s="553"/>
      <c r="P1" s="553"/>
      <c r="Q1" s="553"/>
      <c r="R1" s="553"/>
    </row>
    <row r="2" spans="1:18" ht="19.399999999999999" customHeight="1">
      <c r="A2" s="554" t="s">
        <v>3594</v>
      </c>
      <c r="B2" s="554"/>
      <c r="C2" s="554"/>
      <c r="D2" s="554"/>
      <c r="E2" s="554"/>
      <c r="F2" s="554"/>
      <c r="G2" s="554"/>
      <c r="H2" s="554"/>
      <c r="I2" s="554"/>
      <c r="J2" s="554"/>
      <c r="K2" s="554"/>
      <c r="L2" s="554"/>
      <c r="M2" s="554"/>
      <c r="N2" s="554"/>
      <c r="O2" s="554"/>
      <c r="P2" s="554"/>
      <c r="Q2" s="554"/>
      <c r="R2" s="554"/>
    </row>
    <row r="4" spans="1:18" ht="16" customHeight="1">
      <c r="A4" s="7" t="s">
        <v>3410</v>
      </c>
      <c r="B4" s="8" t="s">
        <v>5</v>
      </c>
      <c r="C4" s="8" t="s">
        <v>3595</v>
      </c>
      <c r="D4" s="8" t="s">
        <v>3596</v>
      </c>
      <c r="E4" s="8" t="s">
        <v>3597</v>
      </c>
      <c r="F4" s="8" t="s">
        <v>2124</v>
      </c>
      <c r="G4" s="8" t="s">
        <v>3598</v>
      </c>
      <c r="H4" s="8" t="s">
        <v>1506</v>
      </c>
      <c r="I4" s="8" t="s">
        <v>1509</v>
      </c>
      <c r="J4" s="8" t="s">
        <v>1818</v>
      </c>
      <c r="K4" s="8" t="s">
        <v>3599</v>
      </c>
      <c r="L4" s="8" t="s">
        <v>3600</v>
      </c>
      <c r="M4" s="8" t="s">
        <v>3574</v>
      </c>
      <c r="N4" s="8" t="s">
        <v>1820</v>
      </c>
      <c r="O4" s="8" t="s">
        <v>3601</v>
      </c>
      <c r="P4" s="8" t="s">
        <v>3602</v>
      </c>
      <c r="Q4" s="8" t="s">
        <v>3603</v>
      </c>
      <c r="R4" s="9" t="s">
        <v>9</v>
      </c>
    </row>
    <row r="5" spans="1:18" ht="23.15">
      <c r="A5" s="10" t="s">
        <v>3604</v>
      </c>
      <c r="B5" s="11">
        <v>0</v>
      </c>
      <c r="C5" s="11" t="s">
        <v>3605</v>
      </c>
      <c r="D5" s="11" t="s">
        <v>3606</v>
      </c>
      <c r="E5" s="11" t="s">
        <v>3607</v>
      </c>
      <c r="F5" s="11" t="s">
        <v>3543</v>
      </c>
      <c r="G5" s="11" t="s">
        <v>3608</v>
      </c>
      <c r="H5" s="11" t="s">
        <v>1516</v>
      </c>
      <c r="I5" s="11" t="s">
        <v>1238</v>
      </c>
      <c r="J5" s="11" t="s">
        <v>3609</v>
      </c>
      <c r="K5" s="25">
        <f t="shared" ref="K5:K36" si="0">IF(J5="Completed",1,IF(J5="Draft Complete",0.8,IF(J5="In Review",0.6,IF(J5="Requires Owner Input",0.3,IF(J5="Blocked",0.1,IF(J5="Deferred",0.2,0))))))</f>
        <v>1</v>
      </c>
      <c r="L5" s="11">
        <v>0.5</v>
      </c>
      <c r="M5" s="11" t="s">
        <v>3610</v>
      </c>
      <c r="N5" s="11" t="s">
        <v>3611</v>
      </c>
      <c r="O5" s="11" t="s">
        <v>3612</v>
      </c>
      <c r="P5" s="11" t="s">
        <v>3613</v>
      </c>
      <c r="Q5" s="11" t="s">
        <v>3614</v>
      </c>
      <c r="R5" s="12" t="s">
        <v>3615</v>
      </c>
    </row>
    <row r="6" spans="1:18" ht="23.15">
      <c r="A6" s="19" t="s">
        <v>3616</v>
      </c>
      <c r="B6" s="20">
        <v>0</v>
      </c>
      <c r="C6" s="20" t="s">
        <v>3605</v>
      </c>
      <c r="D6" s="20" t="s">
        <v>3617</v>
      </c>
      <c r="E6" s="20" t="s">
        <v>3618</v>
      </c>
      <c r="F6" s="20" t="s">
        <v>3619</v>
      </c>
      <c r="G6" s="20" t="s">
        <v>3620</v>
      </c>
      <c r="H6" s="20" t="s">
        <v>3604</v>
      </c>
      <c r="I6" s="20" t="s">
        <v>1238</v>
      </c>
      <c r="J6" s="20" t="s">
        <v>3621</v>
      </c>
      <c r="K6" s="26">
        <f t="shared" si="0"/>
        <v>0.3</v>
      </c>
      <c r="L6" s="20">
        <v>0.5</v>
      </c>
      <c r="M6" s="20" t="s">
        <v>3622</v>
      </c>
      <c r="N6" s="20" t="s">
        <v>3623</v>
      </c>
      <c r="O6" s="20" t="s">
        <v>3624</v>
      </c>
      <c r="P6" s="20" t="s">
        <v>3613</v>
      </c>
      <c r="Q6" s="20" t="s">
        <v>3614</v>
      </c>
      <c r="R6" s="21"/>
    </row>
    <row r="7" spans="1:18" ht="23.15">
      <c r="A7" s="13" t="s">
        <v>3625</v>
      </c>
      <c r="B7" s="14">
        <v>0</v>
      </c>
      <c r="C7" s="14" t="s">
        <v>3605</v>
      </c>
      <c r="D7" s="14" t="s">
        <v>3626</v>
      </c>
      <c r="E7" s="14" t="s">
        <v>3627</v>
      </c>
      <c r="F7" s="14" t="s">
        <v>3543</v>
      </c>
      <c r="G7" s="14" t="s">
        <v>3628</v>
      </c>
      <c r="H7" s="14" t="s">
        <v>3616</v>
      </c>
      <c r="I7" s="14" t="s">
        <v>1238</v>
      </c>
      <c r="J7" s="14" t="s">
        <v>3621</v>
      </c>
      <c r="K7" s="27">
        <f t="shared" si="0"/>
        <v>0.3</v>
      </c>
      <c r="L7" s="14">
        <v>1</v>
      </c>
      <c r="M7" s="14" t="s">
        <v>3629</v>
      </c>
      <c r="N7" s="14" t="s">
        <v>3630</v>
      </c>
      <c r="O7" s="14" t="s">
        <v>3624</v>
      </c>
      <c r="P7" s="14" t="s">
        <v>3613</v>
      </c>
      <c r="Q7" s="14" t="s">
        <v>3614</v>
      </c>
      <c r="R7" s="15"/>
    </row>
    <row r="8" spans="1:18" ht="23.15">
      <c r="A8" s="19" t="s">
        <v>3631</v>
      </c>
      <c r="B8" s="20">
        <v>0</v>
      </c>
      <c r="C8" s="20" t="s">
        <v>3632</v>
      </c>
      <c r="D8" s="20" t="s">
        <v>3633</v>
      </c>
      <c r="E8" s="20" t="s">
        <v>3634</v>
      </c>
      <c r="F8" s="20" t="s">
        <v>3635</v>
      </c>
      <c r="G8" s="20" t="s">
        <v>3636</v>
      </c>
      <c r="H8" s="20" t="s">
        <v>3604</v>
      </c>
      <c r="I8" s="20" t="s">
        <v>1238</v>
      </c>
      <c r="J8" s="20" t="s">
        <v>3637</v>
      </c>
      <c r="K8" s="26">
        <f t="shared" si="0"/>
        <v>0.8</v>
      </c>
      <c r="L8" s="20">
        <v>2</v>
      </c>
      <c r="M8" s="20" t="s">
        <v>40</v>
      </c>
      <c r="N8" s="20" t="s">
        <v>3638</v>
      </c>
      <c r="O8" s="20" t="s">
        <v>3639</v>
      </c>
      <c r="P8" s="20" t="s">
        <v>3613</v>
      </c>
      <c r="Q8" s="20" t="s">
        <v>3614</v>
      </c>
      <c r="R8" s="21" t="s">
        <v>3640</v>
      </c>
    </row>
    <row r="9" spans="1:18" ht="34.75">
      <c r="A9" s="13" t="s">
        <v>3641</v>
      </c>
      <c r="B9" s="14">
        <v>0</v>
      </c>
      <c r="C9" s="14" t="s">
        <v>3632</v>
      </c>
      <c r="D9" s="14" t="s">
        <v>3642</v>
      </c>
      <c r="E9" s="14" t="s">
        <v>3643</v>
      </c>
      <c r="F9" s="14" t="s">
        <v>3644</v>
      </c>
      <c r="G9" s="14" t="s">
        <v>3645</v>
      </c>
      <c r="H9" s="14" t="s">
        <v>3631</v>
      </c>
      <c r="I9" s="14" t="s">
        <v>1238</v>
      </c>
      <c r="J9" s="14" t="s">
        <v>3637</v>
      </c>
      <c r="K9" s="27">
        <f t="shared" si="0"/>
        <v>0.8</v>
      </c>
      <c r="L9" s="14">
        <v>1</v>
      </c>
      <c r="M9" s="14" t="s">
        <v>3646</v>
      </c>
      <c r="N9" s="14" t="s">
        <v>3647</v>
      </c>
      <c r="O9" s="14" t="s">
        <v>3648</v>
      </c>
      <c r="P9" s="14" t="s">
        <v>3613</v>
      </c>
      <c r="Q9" s="14" t="s">
        <v>3614</v>
      </c>
      <c r="R9" s="15"/>
    </row>
    <row r="10" spans="1:18" ht="34.75">
      <c r="A10" s="19" t="s">
        <v>3649</v>
      </c>
      <c r="B10" s="20">
        <v>0</v>
      </c>
      <c r="C10" s="20" t="s">
        <v>1056</v>
      </c>
      <c r="D10" s="20" t="s">
        <v>3650</v>
      </c>
      <c r="E10" s="20" t="s">
        <v>3651</v>
      </c>
      <c r="F10" s="20" t="s">
        <v>3652</v>
      </c>
      <c r="G10" s="20" t="s">
        <v>3653</v>
      </c>
      <c r="H10" s="20" t="s">
        <v>3631</v>
      </c>
      <c r="I10" s="20" t="s">
        <v>1109</v>
      </c>
      <c r="J10" s="20" t="s">
        <v>3637</v>
      </c>
      <c r="K10" s="26">
        <f t="shared" si="0"/>
        <v>0.8</v>
      </c>
      <c r="L10" s="20">
        <v>1.5</v>
      </c>
      <c r="M10" s="20" t="s">
        <v>3654</v>
      </c>
      <c r="N10" s="20" t="s">
        <v>3655</v>
      </c>
      <c r="O10" s="20" t="s">
        <v>40</v>
      </c>
      <c r="P10" s="20" t="s">
        <v>3613</v>
      </c>
      <c r="Q10" s="20" t="s">
        <v>3614</v>
      </c>
      <c r="R10" s="21"/>
    </row>
    <row r="11" spans="1:18" ht="23.15">
      <c r="A11" s="13" t="s">
        <v>3656</v>
      </c>
      <c r="B11" s="14">
        <v>0</v>
      </c>
      <c r="C11" s="14" t="s">
        <v>1059</v>
      </c>
      <c r="D11" s="14" t="s">
        <v>3657</v>
      </c>
      <c r="E11" s="14" t="s">
        <v>3658</v>
      </c>
      <c r="F11" s="14" t="s">
        <v>3608</v>
      </c>
      <c r="G11" s="14" t="s">
        <v>3659</v>
      </c>
      <c r="H11" s="14" t="s">
        <v>3631</v>
      </c>
      <c r="I11" s="14" t="s">
        <v>1109</v>
      </c>
      <c r="J11" s="14" t="s">
        <v>3637</v>
      </c>
      <c r="K11" s="27">
        <f t="shared" si="0"/>
        <v>0.8</v>
      </c>
      <c r="L11" s="14">
        <v>1</v>
      </c>
      <c r="M11" s="14" t="s">
        <v>3660</v>
      </c>
      <c r="N11" s="14" t="s">
        <v>3661</v>
      </c>
      <c r="O11" s="14" t="s">
        <v>40</v>
      </c>
      <c r="P11" s="14" t="s">
        <v>3613</v>
      </c>
      <c r="Q11" s="14" t="s">
        <v>3614</v>
      </c>
      <c r="R11" s="15"/>
    </row>
    <row r="12" spans="1:18" ht="34.75">
      <c r="A12" s="19" t="s">
        <v>3662</v>
      </c>
      <c r="B12" s="20">
        <v>0</v>
      </c>
      <c r="C12" s="20" t="s">
        <v>3663</v>
      </c>
      <c r="D12" s="20" t="s">
        <v>3664</v>
      </c>
      <c r="E12" s="20" t="s">
        <v>3665</v>
      </c>
      <c r="F12" s="20" t="s">
        <v>3666</v>
      </c>
      <c r="G12" s="20" t="s">
        <v>3667</v>
      </c>
      <c r="H12" s="20" t="s">
        <v>3631</v>
      </c>
      <c r="I12" s="20" t="s">
        <v>1238</v>
      </c>
      <c r="J12" s="20" t="s">
        <v>3637</v>
      </c>
      <c r="K12" s="26">
        <f t="shared" si="0"/>
        <v>0.8</v>
      </c>
      <c r="L12" s="20">
        <v>1.5</v>
      </c>
      <c r="M12" s="20" t="s">
        <v>3668</v>
      </c>
      <c r="N12" s="20" t="s">
        <v>3669</v>
      </c>
      <c r="O12" s="20" t="s">
        <v>3670</v>
      </c>
      <c r="P12" s="20" t="s">
        <v>3613</v>
      </c>
      <c r="Q12" s="20" t="s">
        <v>3614</v>
      </c>
      <c r="R12" s="21" t="s">
        <v>3671</v>
      </c>
    </row>
    <row r="13" spans="1:18" ht="23.15">
      <c r="A13" s="13" t="s">
        <v>3672</v>
      </c>
      <c r="B13" s="14">
        <v>0</v>
      </c>
      <c r="C13" s="14" t="s">
        <v>3673</v>
      </c>
      <c r="D13" s="14" t="s">
        <v>3674</v>
      </c>
      <c r="E13" s="14" t="s">
        <v>3675</v>
      </c>
      <c r="F13" s="14" t="s">
        <v>3676</v>
      </c>
      <c r="G13" s="14" t="s">
        <v>3677</v>
      </c>
      <c r="H13" s="14" t="s">
        <v>3631</v>
      </c>
      <c r="I13" s="14" t="s">
        <v>1238</v>
      </c>
      <c r="J13" s="14" t="s">
        <v>3637</v>
      </c>
      <c r="K13" s="27">
        <f t="shared" si="0"/>
        <v>0.8</v>
      </c>
      <c r="L13" s="14">
        <v>1</v>
      </c>
      <c r="M13" s="14" t="s">
        <v>3678</v>
      </c>
      <c r="N13" s="14" t="s">
        <v>3679</v>
      </c>
      <c r="O13" s="14" t="s">
        <v>3680</v>
      </c>
      <c r="P13" s="14" t="s">
        <v>3613</v>
      </c>
      <c r="Q13" s="14" t="s">
        <v>3614</v>
      </c>
      <c r="R13" s="15"/>
    </row>
    <row r="14" spans="1:18" ht="23.15">
      <c r="A14" s="19" t="s">
        <v>3681</v>
      </c>
      <c r="B14" s="20">
        <v>0</v>
      </c>
      <c r="C14" s="20" t="s">
        <v>3682</v>
      </c>
      <c r="D14" s="20" t="s">
        <v>3683</v>
      </c>
      <c r="E14" s="20" t="s">
        <v>3684</v>
      </c>
      <c r="F14" s="20" t="s">
        <v>3685</v>
      </c>
      <c r="G14" s="20" t="s">
        <v>3686</v>
      </c>
      <c r="H14" s="20" t="s">
        <v>3631</v>
      </c>
      <c r="I14" s="20" t="s">
        <v>1109</v>
      </c>
      <c r="J14" s="20" t="s">
        <v>3637</v>
      </c>
      <c r="K14" s="26">
        <f t="shared" si="0"/>
        <v>0.8</v>
      </c>
      <c r="L14" s="20">
        <v>1</v>
      </c>
      <c r="M14" s="20" t="s">
        <v>3687</v>
      </c>
      <c r="N14" s="20" t="s">
        <v>3688</v>
      </c>
      <c r="O14" s="20" t="s">
        <v>3689</v>
      </c>
      <c r="P14" s="20" t="s">
        <v>3613</v>
      </c>
      <c r="Q14" s="20" t="s">
        <v>3614</v>
      </c>
      <c r="R14" s="21"/>
    </row>
    <row r="15" spans="1:18" ht="23.15">
      <c r="A15" s="13" t="s">
        <v>3690</v>
      </c>
      <c r="B15" s="14">
        <v>0</v>
      </c>
      <c r="C15" s="14" t="s">
        <v>3691</v>
      </c>
      <c r="D15" s="14" t="s">
        <v>3692</v>
      </c>
      <c r="E15" s="14" t="s">
        <v>3693</v>
      </c>
      <c r="F15" s="14" t="s">
        <v>893</v>
      </c>
      <c r="G15" s="14" t="s">
        <v>3694</v>
      </c>
      <c r="H15" s="14" t="s">
        <v>3662</v>
      </c>
      <c r="I15" s="14" t="s">
        <v>1238</v>
      </c>
      <c r="J15" s="14" t="s">
        <v>3637</v>
      </c>
      <c r="K15" s="27">
        <f t="shared" si="0"/>
        <v>0.8</v>
      </c>
      <c r="L15" s="14">
        <v>3</v>
      </c>
      <c r="M15" s="14" t="s">
        <v>47</v>
      </c>
      <c r="N15" s="14" t="s">
        <v>3695</v>
      </c>
      <c r="O15" s="14" t="s">
        <v>3696</v>
      </c>
      <c r="P15" s="14" t="s">
        <v>3613</v>
      </c>
      <c r="Q15" s="14" t="s">
        <v>3614</v>
      </c>
      <c r="R15" s="15" t="s">
        <v>3697</v>
      </c>
    </row>
    <row r="16" spans="1:18" ht="23.15">
      <c r="A16" s="19" t="s">
        <v>3698</v>
      </c>
      <c r="B16" s="20">
        <v>0</v>
      </c>
      <c r="C16" s="20" t="s">
        <v>3691</v>
      </c>
      <c r="D16" s="20" t="s">
        <v>3699</v>
      </c>
      <c r="E16" s="20" t="s">
        <v>3700</v>
      </c>
      <c r="F16" s="20" t="s">
        <v>893</v>
      </c>
      <c r="G16" s="20" t="s">
        <v>3701</v>
      </c>
      <c r="H16" s="20" t="s">
        <v>3690</v>
      </c>
      <c r="I16" s="20" t="s">
        <v>1238</v>
      </c>
      <c r="J16" s="20" t="s">
        <v>3637</v>
      </c>
      <c r="K16" s="26">
        <f t="shared" si="0"/>
        <v>0.8</v>
      </c>
      <c r="L16" s="20">
        <v>2</v>
      </c>
      <c r="M16" s="20" t="s">
        <v>3702</v>
      </c>
      <c r="N16" s="20" t="s">
        <v>3703</v>
      </c>
      <c r="O16" s="20" t="s">
        <v>3696</v>
      </c>
      <c r="P16" s="20" t="s">
        <v>3613</v>
      </c>
      <c r="Q16" s="20" t="s">
        <v>3614</v>
      </c>
      <c r="R16" s="21"/>
    </row>
    <row r="17" spans="1:18" ht="34.75">
      <c r="A17" s="13" t="s">
        <v>3704</v>
      </c>
      <c r="B17" s="14">
        <v>0</v>
      </c>
      <c r="C17" s="14" t="s">
        <v>3691</v>
      </c>
      <c r="D17" s="14" t="s">
        <v>3705</v>
      </c>
      <c r="E17" s="14" t="s">
        <v>3706</v>
      </c>
      <c r="F17" s="14" t="s">
        <v>2159</v>
      </c>
      <c r="G17" s="14" t="s">
        <v>3707</v>
      </c>
      <c r="H17" s="14" t="s">
        <v>3690</v>
      </c>
      <c r="I17" s="14" t="s">
        <v>1238</v>
      </c>
      <c r="J17" s="14" t="s">
        <v>3637</v>
      </c>
      <c r="K17" s="27">
        <f t="shared" si="0"/>
        <v>0.8</v>
      </c>
      <c r="L17" s="14">
        <v>1</v>
      </c>
      <c r="M17" s="14" t="s">
        <v>3708</v>
      </c>
      <c r="N17" s="14" t="s">
        <v>3709</v>
      </c>
      <c r="O17" s="14" t="s">
        <v>3710</v>
      </c>
      <c r="P17" s="14" t="s">
        <v>3613</v>
      </c>
      <c r="Q17" s="14" t="s">
        <v>3614</v>
      </c>
      <c r="R17" s="15" t="s">
        <v>3711</v>
      </c>
    </row>
    <row r="18" spans="1:18" ht="23.15">
      <c r="A18" s="19" t="s">
        <v>3712</v>
      </c>
      <c r="B18" s="20">
        <v>0</v>
      </c>
      <c r="C18" s="20" t="s">
        <v>3691</v>
      </c>
      <c r="D18" s="20" t="s">
        <v>3713</v>
      </c>
      <c r="E18" s="20" t="s">
        <v>3714</v>
      </c>
      <c r="F18" s="20" t="s">
        <v>2159</v>
      </c>
      <c r="G18" s="20" t="s">
        <v>3715</v>
      </c>
      <c r="H18" s="20" t="s">
        <v>3704</v>
      </c>
      <c r="I18" s="20" t="s">
        <v>1238</v>
      </c>
      <c r="J18" s="20" t="s">
        <v>3637</v>
      </c>
      <c r="K18" s="26">
        <f t="shared" si="0"/>
        <v>0.8</v>
      </c>
      <c r="L18" s="20">
        <v>3</v>
      </c>
      <c r="M18" s="20" t="s">
        <v>3716</v>
      </c>
      <c r="N18" s="20" t="s">
        <v>3717</v>
      </c>
      <c r="O18" s="20" t="s">
        <v>3718</v>
      </c>
      <c r="P18" s="20" t="s">
        <v>3613</v>
      </c>
      <c r="Q18" s="20" t="s">
        <v>3719</v>
      </c>
      <c r="R18" s="21"/>
    </row>
    <row r="19" spans="1:18" ht="23.15">
      <c r="A19" s="13" t="s">
        <v>3720</v>
      </c>
      <c r="B19" s="14">
        <v>0</v>
      </c>
      <c r="C19" s="14" t="s">
        <v>3691</v>
      </c>
      <c r="D19" s="14" t="s">
        <v>3721</v>
      </c>
      <c r="E19" s="14" t="s">
        <v>3722</v>
      </c>
      <c r="F19" s="14" t="s">
        <v>2159</v>
      </c>
      <c r="G19" s="14" t="s">
        <v>3723</v>
      </c>
      <c r="H19" s="14" t="s">
        <v>3712</v>
      </c>
      <c r="I19" s="14" t="s">
        <v>1238</v>
      </c>
      <c r="J19" s="14" t="s">
        <v>1825</v>
      </c>
      <c r="K19" s="27">
        <f t="shared" si="0"/>
        <v>0</v>
      </c>
      <c r="L19" s="14">
        <v>2</v>
      </c>
      <c r="M19" s="14" t="s">
        <v>3724</v>
      </c>
      <c r="N19" s="14" t="s">
        <v>3725</v>
      </c>
      <c r="O19" s="14" t="s">
        <v>3726</v>
      </c>
      <c r="P19" s="14" t="s">
        <v>3613</v>
      </c>
      <c r="Q19" s="14" t="s">
        <v>3719</v>
      </c>
      <c r="R19" s="15"/>
    </row>
    <row r="20" spans="1:18" ht="34.75">
      <c r="A20" s="19" t="s">
        <v>3727</v>
      </c>
      <c r="B20" s="20">
        <v>0</v>
      </c>
      <c r="C20" s="20" t="s">
        <v>3728</v>
      </c>
      <c r="D20" s="20" t="s">
        <v>3729</v>
      </c>
      <c r="E20" s="20" t="s">
        <v>3730</v>
      </c>
      <c r="F20" s="20" t="s">
        <v>3731</v>
      </c>
      <c r="G20" s="20" t="s">
        <v>3732</v>
      </c>
      <c r="H20" s="20" t="s">
        <v>3712</v>
      </c>
      <c r="I20" s="20" t="s">
        <v>1238</v>
      </c>
      <c r="J20" s="20" t="s">
        <v>3621</v>
      </c>
      <c r="K20" s="26">
        <f t="shared" si="0"/>
        <v>0.3</v>
      </c>
      <c r="L20" s="20">
        <v>3</v>
      </c>
      <c r="M20" s="20" t="s">
        <v>3733</v>
      </c>
      <c r="N20" s="20" t="s">
        <v>3734</v>
      </c>
      <c r="O20" s="20" t="s">
        <v>3735</v>
      </c>
      <c r="P20" s="20" t="s">
        <v>3613</v>
      </c>
      <c r="Q20" s="20" t="s">
        <v>3719</v>
      </c>
      <c r="R20" s="21" t="s">
        <v>3736</v>
      </c>
    </row>
    <row r="21" spans="1:18" ht="23.15">
      <c r="A21" s="13" t="s">
        <v>3737</v>
      </c>
      <c r="B21" s="14">
        <v>0</v>
      </c>
      <c r="C21" s="14" t="s">
        <v>3728</v>
      </c>
      <c r="D21" s="14" t="s">
        <v>3738</v>
      </c>
      <c r="E21" s="14" t="s">
        <v>3739</v>
      </c>
      <c r="F21" s="14" t="s">
        <v>3740</v>
      </c>
      <c r="G21" s="14" t="s">
        <v>3741</v>
      </c>
      <c r="H21" s="14" t="s">
        <v>3712</v>
      </c>
      <c r="I21" s="14" t="s">
        <v>1238</v>
      </c>
      <c r="J21" s="14" t="s">
        <v>3621</v>
      </c>
      <c r="K21" s="27">
        <f t="shared" si="0"/>
        <v>0.3</v>
      </c>
      <c r="L21" s="14">
        <v>3</v>
      </c>
      <c r="M21" s="14" t="s">
        <v>3742</v>
      </c>
      <c r="N21" s="14" t="s">
        <v>3743</v>
      </c>
      <c r="O21" s="14" t="s">
        <v>3744</v>
      </c>
      <c r="P21" s="14" t="s">
        <v>3613</v>
      </c>
      <c r="Q21" s="14" t="s">
        <v>3719</v>
      </c>
      <c r="R21" s="15"/>
    </row>
    <row r="22" spans="1:18" ht="23.15">
      <c r="A22" s="19" t="s">
        <v>3745</v>
      </c>
      <c r="B22" s="20">
        <v>0</v>
      </c>
      <c r="C22" s="20" t="s">
        <v>3746</v>
      </c>
      <c r="D22" s="20" t="s">
        <v>3747</v>
      </c>
      <c r="E22" s="20" t="s">
        <v>3748</v>
      </c>
      <c r="F22" s="20" t="s">
        <v>3749</v>
      </c>
      <c r="G22" s="20" t="s">
        <v>3750</v>
      </c>
      <c r="H22" s="20" t="s">
        <v>3690</v>
      </c>
      <c r="I22" s="20" t="s">
        <v>1238</v>
      </c>
      <c r="J22" s="20" t="s">
        <v>3637</v>
      </c>
      <c r="K22" s="26">
        <f t="shared" si="0"/>
        <v>0.8</v>
      </c>
      <c r="L22" s="20">
        <v>1.5</v>
      </c>
      <c r="M22" s="20" t="s">
        <v>3751</v>
      </c>
      <c r="N22" s="20" t="s">
        <v>3752</v>
      </c>
      <c r="O22" s="20" t="s">
        <v>3753</v>
      </c>
      <c r="P22" s="20" t="s">
        <v>3613</v>
      </c>
      <c r="Q22" s="20" t="s">
        <v>3614</v>
      </c>
      <c r="R22" s="21"/>
    </row>
    <row r="23" spans="1:18" ht="23.15">
      <c r="A23" s="13" t="s">
        <v>3754</v>
      </c>
      <c r="B23" s="14">
        <v>0</v>
      </c>
      <c r="C23" s="14" t="s">
        <v>3746</v>
      </c>
      <c r="D23" s="14" t="s">
        <v>3755</v>
      </c>
      <c r="E23" s="14" t="s">
        <v>3756</v>
      </c>
      <c r="F23" s="14" t="s">
        <v>3757</v>
      </c>
      <c r="G23" s="14" t="s">
        <v>3758</v>
      </c>
      <c r="H23" s="14" t="s">
        <v>3745</v>
      </c>
      <c r="I23" s="14" t="s">
        <v>1238</v>
      </c>
      <c r="J23" s="14" t="s">
        <v>1825</v>
      </c>
      <c r="K23" s="27">
        <f t="shared" si="0"/>
        <v>0</v>
      </c>
      <c r="L23" s="14">
        <v>3</v>
      </c>
      <c r="M23" s="14" t="s">
        <v>3759</v>
      </c>
      <c r="N23" s="14" t="s">
        <v>3760</v>
      </c>
      <c r="O23" s="14" t="s">
        <v>3761</v>
      </c>
      <c r="P23" s="14" t="s">
        <v>3613</v>
      </c>
      <c r="Q23" s="14" t="s">
        <v>3719</v>
      </c>
      <c r="R23" s="15"/>
    </row>
    <row r="24" spans="1:18" ht="23.15">
      <c r="A24" s="19" t="s">
        <v>3762</v>
      </c>
      <c r="B24" s="20">
        <v>0</v>
      </c>
      <c r="C24" s="20" t="s">
        <v>2140</v>
      </c>
      <c r="D24" s="20" t="s">
        <v>3763</v>
      </c>
      <c r="E24" s="20" t="s">
        <v>3764</v>
      </c>
      <c r="F24" s="20" t="s">
        <v>3765</v>
      </c>
      <c r="G24" s="20" t="s">
        <v>3766</v>
      </c>
      <c r="H24" s="20" t="s">
        <v>3690</v>
      </c>
      <c r="I24" s="20" t="s">
        <v>1238</v>
      </c>
      <c r="J24" s="20" t="s">
        <v>3637</v>
      </c>
      <c r="K24" s="26">
        <f t="shared" si="0"/>
        <v>0.8</v>
      </c>
      <c r="L24" s="20">
        <v>2</v>
      </c>
      <c r="M24" s="20" t="s">
        <v>3767</v>
      </c>
      <c r="N24" s="20" t="s">
        <v>3768</v>
      </c>
      <c r="O24" s="20" t="s">
        <v>3769</v>
      </c>
      <c r="P24" s="20" t="s">
        <v>3613</v>
      </c>
      <c r="Q24" s="20" t="s">
        <v>3719</v>
      </c>
      <c r="R24" s="21" t="s">
        <v>3770</v>
      </c>
    </row>
    <row r="25" spans="1:18" ht="34.75">
      <c r="A25" s="13" t="s">
        <v>3771</v>
      </c>
      <c r="B25" s="14">
        <v>0</v>
      </c>
      <c r="C25" s="14" t="s">
        <v>2140</v>
      </c>
      <c r="D25" s="14" t="s">
        <v>3772</v>
      </c>
      <c r="E25" s="14" t="s">
        <v>3773</v>
      </c>
      <c r="F25" s="14" t="s">
        <v>3774</v>
      </c>
      <c r="G25" s="14" t="s">
        <v>3775</v>
      </c>
      <c r="H25" s="14" t="s">
        <v>3762</v>
      </c>
      <c r="I25" s="14" t="s">
        <v>1238</v>
      </c>
      <c r="J25" s="14" t="s">
        <v>3637</v>
      </c>
      <c r="K25" s="27">
        <f t="shared" si="0"/>
        <v>0.8</v>
      </c>
      <c r="L25" s="14">
        <v>2</v>
      </c>
      <c r="M25" s="14" t="s">
        <v>3776</v>
      </c>
      <c r="N25" s="14" t="s">
        <v>3777</v>
      </c>
      <c r="O25" s="14" t="s">
        <v>3769</v>
      </c>
      <c r="P25" s="14" t="s">
        <v>3613</v>
      </c>
      <c r="Q25" s="14" t="s">
        <v>3719</v>
      </c>
      <c r="R25" s="15"/>
    </row>
    <row r="26" spans="1:18" ht="23.15">
      <c r="A26" s="19" t="s">
        <v>3778</v>
      </c>
      <c r="B26" s="20">
        <v>0</v>
      </c>
      <c r="C26" s="20" t="s">
        <v>1065</v>
      </c>
      <c r="D26" s="20" t="s">
        <v>3779</v>
      </c>
      <c r="E26" s="20" t="s">
        <v>3780</v>
      </c>
      <c r="F26" s="20" t="s">
        <v>3781</v>
      </c>
      <c r="G26" s="20" t="s">
        <v>3782</v>
      </c>
      <c r="H26" s="20" t="s">
        <v>3690</v>
      </c>
      <c r="I26" s="20" t="s">
        <v>1238</v>
      </c>
      <c r="J26" s="20" t="s">
        <v>3637</v>
      </c>
      <c r="K26" s="26">
        <f t="shared" si="0"/>
        <v>0.8</v>
      </c>
      <c r="L26" s="20">
        <v>2</v>
      </c>
      <c r="M26" s="20" t="s">
        <v>3783</v>
      </c>
      <c r="N26" s="20" t="s">
        <v>3784</v>
      </c>
      <c r="O26" s="20" t="s">
        <v>3785</v>
      </c>
      <c r="P26" s="20" t="s">
        <v>3613</v>
      </c>
      <c r="Q26" s="20" t="s">
        <v>3719</v>
      </c>
      <c r="R26" s="21"/>
    </row>
    <row r="27" spans="1:18" ht="23.15">
      <c r="A27" s="13" t="s">
        <v>3786</v>
      </c>
      <c r="B27" s="14">
        <v>0</v>
      </c>
      <c r="C27" s="14" t="s">
        <v>3787</v>
      </c>
      <c r="D27" s="14" t="s">
        <v>3788</v>
      </c>
      <c r="E27" s="14" t="s">
        <v>3789</v>
      </c>
      <c r="F27" s="14" t="s">
        <v>3790</v>
      </c>
      <c r="G27" s="14" t="s">
        <v>3791</v>
      </c>
      <c r="H27" s="14" t="s">
        <v>3778</v>
      </c>
      <c r="I27" s="14" t="s">
        <v>1238</v>
      </c>
      <c r="J27" s="14" t="s">
        <v>3637</v>
      </c>
      <c r="K27" s="27">
        <f t="shared" si="0"/>
        <v>0.8</v>
      </c>
      <c r="L27" s="14">
        <v>1.5</v>
      </c>
      <c r="M27" s="14" t="s">
        <v>3792</v>
      </c>
      <c r="N27" s="14" t="s">
        <v>3793</v>
      </c>
      <c r="O27" s="14" t="s">
        <v>3794</v>
      </c>
      <c r="P27" s="14" t="s">
        <v>3613</v>
      </c>
      <c r="Q27" s="14" t="s">
        <v>3719</v>
      </c>
      <c r="R27" s="15"/>
    </row>
    <row r="28" spans="1:18" ht="23.15">
      <c r="A28" s="19" t="s">
        <v>3795</v>
      </c>
      <c r="B28" s="20">
        <v>0</v>
      </c>
      <c r="C28" s="20" t="s">
        <v>3796</v>
      </c>
      <c r="D28" s="20" t="s">
        <v>3797</v>
      </c>
      <c r="E28" s="20" t="s">
        <v>3798</v>
      </c>
      <c r="F28" s="20" t="s">
        <v>3799</v>
      </c>
      <c r="G28" s="20" t="s">
        <v>3800</v>
      </c>
      <c r="H28" s="20" t="s">
        <v>3690</v>
      </c>
      <c r="I28" s="20" t="s">
        <v>1238</v>
      </c>
      <c r="J28" s="20" t="s">
        <v>3637</v>
      </c>
      <c r="K28" s="26">
        <f t="shared" si="0"/>
        <v>0.8</v>
      </c>
      <c r="L28" s="20">
        <v>2</v>
      </c>
      <c r="M28" s="20" t="s">
        <v>3801</v>
      </c>
      <c r="N28" s="20" t="s">
        <v>3802</v>
      </c>
      <c r="O28" s="20" t="s">
        <v>3803</v>
      </c>
      <c r="P28" s="20" t="s">
        <v>3613</v>
      </c>
      <c r="Q28" s="20" t="s">
        <v>3719</v>
      </c>
      <c r="R28" s="21"/>
    </row>
    <row r="29" spans="1:18" ht="23.15">
      <c r="A29" s="13" t="s">
        <v>3804</v>
      </c>
      <c r="B29" s="14">
        <v>0</v>
      </c>
      <c r="C29" s="14" t="s">
        <v>3805</v>
      </c>
      <c r="D29" s="14" t="s">
        <v>3806</v>
      </c>
      <c r="E29" s="14" t="s">
        <v>3807</v>
      </c>
      <c r="F29" s="14" t="s">
        <v>3808</v>
      </c>
      <c r="G29" s="14" t="s">
        <v>3809</v>
      </c>
      <c r="H29" s="14" t="s">
        <v>3690</v>
      </c>
      <c r="I29" s="14" t="s">
        <v>1238</v>
      </c>
      <c r="J29" s="14" t="s">
        <v>3637</v>
      </c>
      <c r="K29" s="27">
        <f t="shared" si="0"/>
        <v>0.8</v>
      </c>
      <c r="L29" s="14">
        <v>1.5</v>
      </c>
      <c r="M29" s="14" t="s">
        <v>3810</v>
      </c>
      <c r="N29" s="14" t="s">
        <v>3811</v>
      </c>
      <c r="O29" s="14" t="s">
        <v>47</v>
      </c>
      <c r="P29" s="14" t="s">
        <v>3613</v>
      </c>
      <c r="Q29" s="14" t="s">
        <v>3719</v>
      </c>
      <c r="R29" s="15"/>
    </row>
    <row r="30" spans="1:18" ht="23.15">
      <c r="A30" s="19" t="s">
        <v>3812</v>
      </c>
      <c r="B30" s="20">
        <v>0</v>
      </c>
      <c r="C30" s="20" t="s">
        <v>3813</v>
      </c>
      <c r="D30" s="20" t="s">
        <v>3814</v>
      </c>
      <c r="E30" s="20" t="s">
        <v>3815</v>
      </c>
      <c r="F30" s="20" t="s">
        <v>3816</v>
      </c>
      <c r="G30" s="20" t="s">
        <v>3817</v>
      </c>
      <c r="H30" s="20" t="s">
        <v>3690</v>
      </c>
      <c r="I30" s="20" t="s">
        <v>1238</v>
      </c>
      <c r="J30" s="20" t="s">
        <v>3637</v>
      </c>
      <c r="K30" s="26">
        <f t="shared" si="0"/>
        <v>0.8</v>
      </c>
      <c r="L30" s="20">
        <v>2</v>
      </c>
      <c r="M30" s="20" t="s">
        <v>3818</v>
      </c>
      <c r="N30" s="20" t="s">
        <v>3819</v>
      </c>
      <c r="O30" s="20" t="s">
        <v>3820</v>
      </c>
      <c r="P30" s="20" t="s">
        <v>3613</v>
      </c>
      <c r="Q30" s="20" t="s">
        <v>3719</v>
      </c>
      <c r="R30" s="21"/>
    </row>
    <row r="31" spans="1:18" ht="23.15">
      <c r="A31" s="13" t="s">
        <v>3821</v>
      </c>
      <c r="B31" s="14">
        <v>0</v>
      </c>
      <c r="C31" s="14" t="s">
        <v>3822</v>
      </c>
      <c r="D31" s="14" t="s">
        <v>3823</v>
      </c>
      <c r="E31" s="14" t="s">
        <v>3824</v>
      </c>
      <c r="F31" s="14" t="s">
        <v>3825</v>
      </c>
      <c r="G31" s="14" t="s">
        <v>3826</v>
      </c>
      <c r="H31" s="14" t="s">
        <v>3795</v>
      </c>
      <c r="I31" s="14" t="s">
        <v>1109</v>
      </c>
      <c r="J31" s="14" t="s">
        <v>3637</v>
      </c>
      <c r="K31" s="27">
        <f t="shared" si="0"/>
        <v>0.8</v>
      </c>
      <c r="L31" s="14">
        <v>1.5</v>
      </c>
      <c r="M31" s="14" t="s">
        <v>3827</v>
      </c>
      <c r="N31" s="14" t="s">
        <v>3828</v>
      </c>
      <c r="O31" s="14" t="s">
        <v>77</v>
      </c>
      <c r="P31" s="14" t="s">
        <v>3613</v>
      </c>
      <c r="Q31" s="14" t="s">
        <v>3719</v>
      </c>
      <c r="R31" s="15"/>
    </row>
    <row r="32" spans="1:18" ht="23.15">
      <c r="A32" s="19" t="s">
        <v>3829</v>
      </c>
      <c r="B32" s="20">
        <v>0</v>
      </c>
      <c r="C32" s="20" t="s">
        <v>3830</v>
      </c>
      <c r="D32" s="20" t="s">
        <v>3831</v>
      </c>
      <c r="E32" s="20" t="s">
        <v>3832</v>
      </c>
      <c r="F32" s="20" t="s">
        <v>3833</v>
      </c>
      <c r="G32" s="20" t="s">
        <v>3834</v>
      </c>
      <c r="H32" s="20" t="s">
        <v>3812</v>
      </c>
      <c r="I32" s="20" t="s">
        <v>1238</v>
      </c>
      <c r="J32" s="20" t="s">
        <v>3637</v>
      </c>
      <c r="K32" s="26">
        <f t="shared" si="0"/>
        <v>0.8</v>
      </c>
      <c r="L32" s="20">
        <v>2</v>
      </c>
      <c r="M32" s="20" t="s">
        <v>3835</v>
      </c>
      <c r="N32" s="20" t="s">
        <v>3836</v>
      </c>
      <c r="O32" s="20" t="s">
        <v>102</v>
      </c>
      <c r="P32" s="20" t="s">
        <v>3613</v>
      </c>
      <c r="Q32" s="20" t="s">
        <v>3719</v>
      </c>
      <c r="R32" s="21"/>
    </row>
    <row r="33" spans="1:18" ht="34.75">
      <c r="A33" s="13" t="s">
        <v>3837</v>
      </c>
      <c r="B33" s="14">
        <v>0</v>
      </c>
      <c r="C33" s="14" t="s">
        <v>3605</v>
      </c>
      <c r="D33" s="14" t="s">
        <v>3838</v>
      </c>
      <c r="E33" s="14" t="s">
        <v>3839</v>
      </c>
      <c r="F33" s="14" t="s">
        <v>3840</v>
      </c>
      <c r="G33" s="14" t="s">
        <v>3841</v>
      </c>
      <c r="H33" s="14" t="s">
        <v>3712</v>
      </c>
      <c r="I33" s="14" t="s">
        <v>1238</v>
      </c>
      <c r="J33" s="14" t="s">
        <v>3637</v>
      </c>
      <c r="K33" s="27">
        <f t="shared" si="0"/>
        <v>0.8</v>
      </c>
      <c r="L33" s="14">
        <v>1</v>
      </c>
      <c r="M33" s="14" t="s">
        <v>3842</v>
      </c>
      <c r="N33" s="14" t="s">
        <v>3843</v>
      </c>
      <c r="O33" s="14" t="s">
        <v>3844</v>
      </c>
      <c r="P33" s="14" t="s">
        <v>3613</v>
      </c>
      <c r="Q33" s="14" t="s">
        <v>3719</v>
      </c>
      <c r="R33" s="15"/>
    </row>
    <row r="34" spans="1:18" ht="23.15">
      <c r="A34" s="19" t="s">
        <v>3845</v>
      </c>
      <c r="B34" s="20">
        <v>0</v>
      </c>
      <c r="C34" s="20" t="s">
        <v>3846</v>
      </c>
      <c r="D34" s="20" t="s">
        <v>3847</v>
      </c>
      <c r="E34" s="20" t="s">
        <v>3848</v>
      </c>
      <c r="F34" s="20" t="s">
        <v>3849</v>
      </c>
      <c r="G34" s="20" t="s">
        <v>3850</v>
      </c>
      <c r="H34" s="20" t="s">
        <v>3851</v>
      </c>
      <c r="I34" s="20" t="s">
        <v>1109</v>
      </c>
      <c r="J34" s="20" t="s">
        <v>3637</v>
      </c>
      <c r="K34" s="26">
        <f t="shared" si="0"/>
        <v>0.8</v>
      </c>
      <c r="L34" s="20">
        <v>1.5</v>
      </c>
      <c r="M34" s="20" t="s">
        <v>3852</v>
      </c>
      <c r="N34" s="20" t="s">
        <v>3853</v>
      </c>
      <c r="O34" s="20" t="s">
        <v>3854</v>
      </c>
      <c r="P34" s="20" t="s">
        <v>3613</v>
      </c>
      <c r="Q34" s="20" t="s">
        <v>3614</v>
      </c>
      <c r="R34" s="21" t="s">
        <v>3855</v>
      </c>
    </row>
    <row r="35" spans="1:18" ht="23.15">
      <c r="A35" s="13" t="s">
        <v>3856</v>
      </c>
      <c r="B35" s="14">
        <v>0</v>
      </c>
      <c r="C35" s="14" t="s">
        <v>3857</v>
      </c>
      <c r="D35" s="14" t="s">
        <v>3858</v>
      </c>
      <c r="E35" s="14" t="s">
        <v>3859</v>
      </c>
      <c r="F35" s="14" t="s">
        <v>3860</v>
      </c>
      <c r="G35" s="14" t="s">
        <v>3861</v>
      </c>
      <c r="H35" s="14" t="s">
        <v>3690</v>
      </c>
      <c r="I35" s="14" t="s">
        <v>1238</v>
      </c>
      <c r="J35" s="14" t="s">
        <v>3637</v>
      </c>
      <c r="K35" s="27">
        <f t="shared" si="0"/>
        <v>0.8</v>
      </c>
      <c r="L35" s="14">
        <v>3</v>
      </c>
      <c r="M35" s="14" t="s">
        <v>3862</v>
      </c>
      <c r="N35" s="14" t="s">
        <v>3863</v>
      </c>
      <c r="O35" s="14" t="s">
        <v>3864</v>
      </c>
      <c r="P35" s="14" t="s">
        <v>3613</v>
      </c>
      <c r="Q35" s="14" t="s">
        <v>3719</v>
      </c>
      <c r="R35" s="15" t="s">
        <v>3865</v>
      </c>
    </row>
    <row r="36" spans="1:18" ht="23.15">
      <c r="A36" s="19" t="s">
        <v>3866</v>
      </c>
      <c r="B36" s="20">
        <v>0</v>
      </c>
      <c r="C36" s="20" t="s">
        <v>3867</v>
      </c>
      <c r="D36" s="20" t="s">
        <v>3868</v>
      </c>
      <c r="E36" s="20" t="s">
        <v>3869</v>
      </c>
      <c r="F36" s="20" t="s">
        <v>3749</v>
      </c>
      <c r="G36" s="20" t="s">
        <v>3870</v>
      </c>
      <c r="H36" s="20" t="s">
        <v>3871</v>
      </c>
      <c r="I36" s="20" t="s">
        <v>1238</v>
      </c>
      <c r="J36" s="20" t="s">
        <v>3637</v>
      </c>
      <c r="K36" s="26">
        <f t="shared" si="0"/>
        <v>0.8</v>
      </c>
      <c r="L36" s="20">
        <v>1.5</v>
      </c>
      <c r="M36" s="20" t="s">
        <v>3872</v>
      </c>
      <c r="N36" s="20" t="s">
        <v>3873</v>
      </c>
      <c r="O36" s="20" t="s">
        <v>3680</v>
      </c>
      <c r="P36" s="20" t="s">
        <v>3613</v>
      </c>
      <c r="Q36" s="20" t="s">
        <v>3719</v>
      </c>
      <c r="R36" s="21"/>
    </row>
    <row r="37" spans="1:18" ht="23.15">
      <c r="A37" s="13" t="s">
        <v>3874</v>
      </c>
      <c r="B37" s="14">
        <v>0</v>
      </c>
      <c r="C37" s="14" t="s">
        <v>3875</v>
      </c>
      <c r="D37" s="14" t="s">
        <v>3876</v>
      </c>
      <c r="E37" s="14" t="s">
        <v>3877</v>
      </c>
      <c r="F37" s="14" t="s">
        <v>3849</v>
      </c>
      <c r="G37" s="14" t="s">
        <v>3878</v>
      </c>
      <c r="H37" s="14" t="s">
        <v>3879</v>
      </c>
      <c r="I37" s="14" t="s">
        <v>1238</v>
      </c>
      <c r="J37" s="14" t="s">
        <v>1825</v>
      </c>
      <c r="K37" s="27">
        <f t="shared" ref="K37:K68" si="1">IF(J37="Completed",1,IF(J37="Draft Complete",0.8,IF(J37="In Review",0.6,IF(J37="Requires Owner Input",0.3,IF(J37="Blocked",0.1,IF(J37="Deferred",0.2,0))))))</f>
        <v>0</v>
      </c>
      <c r="L37" s="14">
        <v>2</v>
      </c>
      <c r="M37" s="14" t="s">
        <v>3880</v>
      </c>
      <c r="N37" s="14" t="s">
        <v>3881</v>
      </c>
      <c r="O37" s="14" t="s">
        <v>91</v>
      </c>
      <c r="P37" s="14" t="s">
        <v>3613</v>
      </c>
      <c r="Q37" s="14" t="s">
        <v>3719</v>
      </c>
      <c r="R37" s="15"/>
    </row>
    <row r="38" spans="1:18" ht="23.15">
      <c r="A38" s="19" t="s">
        <v>3882</v>
      </c>
      <c r="B38" s="20">
        <v>0</v>
      </c>
      <c r="C38" s="20" t="s">
        <v>3602</v>
      </c>
      <c r="D38" s="20" t="s">
        <v>3883</v>
      </c>
      <c r="E38" s="20" t="s">
        <v>3884</v>
      </c>
      <c r="F38" s="20" t="s">
        <v>3840</v>
      </c>
      <c r="G38" s="20" t="s">
        <v>3885</v>
      </c>
      <c r="H38" s="20" t="s">
        <v>3874</v>
      </c>
      <c r="I38" s="20" t="s">
        <v>1238</v>
      </c>
      <c r="J38" s="20" t="s">
        <v>1825</v>
      </c>
      <c r="K38" s="26">
        <f t="shared" si="1"/>
        <v>0</v>
      </c>
      <c r="L38" s="20">
        <v>0.5</v>
      </c>
      <c r="M38" s="20" t="s">
        <v>3886</v>
      </c>
      <c r="N38" s="20" t="s">
        <v>3887</v>
      </c>
      <c r="O38" s="20" t="s">
        <v>91</v>
      </c>
      <c r="P38" s="20" t="s">
        <v>3613</v>
      </c>
      <c r="Q38" s="20" t="s">
        <v>3719</v>
      </c>
      <c r="R38" s="21"/>
    </row>
    <row r="39" spans="1:18" ht="34.75">
      <c r="A39" s="13" t="s">
        <v>3888</v>
      </c>
      <c r="B39" s="14">
        <v>1</v>
      </c>
      <c r="C39" s="14" t="s">
        <v>3889</v>
      </c>
      <c r="D39" s="14" t="s">
        <v>3890</v>
      </c>
      <c r="E39" s="14" t="s">
        <v>3891</v>
      </c>
      <c r="F39" s="14" t="s">
        <v>3892</v>
      </c>
      <c r="G39" s="14" t="s">
        <v>3893</v>
      </c>
      <c r="H39" s="14" t="s">
        <v>3631</v>
      </c>
      <c r="I39" s="14" t="s">
        <v>1109</v>
      </c>
      <c r="J39" s="14" t="s">
        <v>3609</v>
      </c>
      <c r="K39" s="27">
        <f t="shared" si="1"/>
        <v>1</v>
      </c>
      <c r="L39" s="14">
        <v>1</v>
      </c>
      <c r="M39" s="14" t="s">
        <v>3894</v>
      </c>
      <c r="N39" s="14" t="s">
        <v>3895</v>
      </c>
      <c r="O39" s="14" t="s">
        <v>3896</v>
      </c>
      <c r="P39" s="14" t="s">
        <v>3897</v>
      </c>
      <c r="Q39" s="14" t="s">
        <v>3614</v>
      </c>
      <c r="R39" s="15"/>
    </row>
    <row r="40" spans="1:18" ht="23.15">
      <c r="A40" s="19" t="s">
        <v>3898</v>
      </c>
      <c r="B40" s="20">
        <v>1</v>
      </c>
      <c r="C40" s="20" t="s">
        <v>3889</v>
      </c>
      <c r="D40" s="20" t="s">
        <v>3899</v>
      </c>
      <c r="E40" s="20" t="s">
        <v>3900</v>
      </c>
      <c r="F40" s="20" t="s">
        <v>3892</v>
      </c>
      <c r="G40" s="20" t="s">
        <v>3901</v>
      </c>
      <c r="H40" s="20" t="s">
        <v>3888</v>
      </c>
      <c r="I40" s="20" t="s">
        <v>1109</v>
      </c>
      <c r="J40" s="20" t="s">
        <v>3609</v>
      </c>
      <c r="K40" s="26">
        <f t="shared" si="1"/>
        <v>1</v>
      </c>
      <c r="L40" s="20">
        <v>1.5</v>
      </c>
      <c r="M40" s="20" t="s">
        <v>3902</v>
      </c>
      <c r="N40" s="20" t="s">
        <v>3903</v>
      </c>
      <c r="O40" s="20" t="s">
        <v>3904</v>
      </c>
      <c r="P40" s="20" t="s">
        <v>3897</v>
      </c>
      <c r="Q40" s="20" t="s">
        <v>3614</v>
      </c>
      <c r="R40" s="21"/>
    </row>
    <row r="41" spans="1:18" ht="23.15">
      <c r="A41" s="13" t="s">
        <v>3905</v>
      </c>
      <c r="B41" s="14">
        <v>1</v>
      </c>
      <c r="C41" s="14" t="s">
        <v>3889</v>
      </c>
      <c r="D41" s="14" t="s">
        <v>3906</v>
      </c>
      <c r="E41" s="14" t="s">
        <v>3907</v>
      </c>
      <c r="F41" s="14" t="s">
        <v>3892</v>
      </c>
      <c r="G41" s="14" t="s">
        <v>3908</v>
      </c>
      <c r="H41" s="14" t="s">
        <v>3888</v>
      </c>
      <c r="I41" s="14" t="s">
        <v>1109</v>
      </c>
      <c r="J41" s="14" t="s">
        <v>3609</v>
      </c>
      <c r="K41" s="27">
        <f t="shared" si="1"/>
        <v>1</v>
      </c>
      <c r="L41" s="14">
        <v>1.5</v>
      </c>
      <c r="M41" s="14" t="s">
        <v>3909</v>
      </c>
      <c r="N41" s="14" t="s">
        <v>3910</v>
      </c>
      <c r="O41" s="14" t="s">
        <v>3911</v>
      </c>
      <c r="P41" s="14" t="s">
        <v>3897</v>
      </c>
      <c r="Q41" s="14" t="s">
        <v>3614</v>
      </c>
      <c r="R41" s="15"/>
    </row>
    <row r="42" spans="1:18" ht="23.15">
      <c r="A42" s="19" t="s">
        <v>3912</v>
      </c>
      <c r="B42" s="20">
        <v>1</v>
      </c>
      <c r="C42" s="20" t="s">
        <v>3889</v>
      </c>
      <c r="D42" s="20" t="s">
        <v>3913</v>
      </c>
      <c r="E42" s="20" t="s">
        <v>3914</v>
      </c>
      <c r="F42" s="20" t="s">
        <v>3915</v>
      </c>
      <c r="G42" s="20" t="s">
        <v>1890</v>
      </c>
      <c r="H42" s="20" t="s">
        <v>3888</v>
      </c>
      <c r="I42" s="20" t="s">
        <v>1109</v>
      </c>
      <c r="J42" s="20" t="s">
        <v>3609</v>
      </c>
      <c r="K42" s="26">
        <f t="shared" si="1"/>
        <v>1</v>
      </c>
      <c r="L42" s="20">
        <v>1.5</v>
      </c>
      <c r="M42" s="20" t="s">
        <v>3916</v>
      </c>
      <c r="N42" s="20" t="s">
        <v>3917</v>
      </c>
      <c r="O42" s="20" t="s">
        <v>3911</v>
      </c>
      <c r="P42" s="20" t="s">
        <v>3897</v>
      </c>
      <c r="Q42" s="20" t="s">
        <v>3614</v>
      </c>
      <c r="R42" s="21"/>
    </row>
    <row r="43" spans="1:18" ht="23.15">
      <c r="A43" s="13" t="s">
        <v>3918</v>
      </c>
      <c r="B43" s="14">
        <v>1</v>
      </c>
      <c r="C43" s="14" t="s">
        <v>3889</v>
      </c>
      <c r="D43" s="14" t="s">
        <v>3919</v>
      </c>
      <c r="E43" s="14" t="s">
        <v>3920</v>
      </c>
      <c r="F43" s="14" t="s">
        <v>3676</v>
      </c>
      <c r="G43" s="14" t="s">
        <v>3921</v>
      </c>
      <c r="H43" s="14" t="s">
        <v>3888</v>
      </c>
      <c r="I43" s="14" t="s">
        <v>1109</v>
      </c>
      <c r="J43" s="14" t="s">
        <v>3609</v>
      </c>
      <c r="K43" s="27">
        <f t="shared" si="1"/>
        <v>1</v>
      </c>
      <c r="L43" s="14">
        <v>1.5</v>
      </c>
      <c r="M43" s="14" t="s">
        <v>3922</v>
      </c>
      <c r="N43" s="14" t="s">
        <v>3923</v>
      </c>
      <c r="O43" s="14" t="s">
        <v>3911</v>
      </c>
      <c r="P43" s="14" t="s">
        <v>3897</v>
      </c>
      <c r="Q43" s="14" t="s">
        <v>3614</v>
      </c>
      <c r="R43" s="15"/>
    </row>
    <row r="44" spans="1:18" ht="23.15">
      <c r="A44" s="19" t="s">
        <v>3924</v>
      </c>
      <c r="B44" s="20">
        <v>1</v>
      </c>
      <c r="C44" s="20" t="s">
        <v>3925</v>
      </c>
      <c r="D44" s="20" t="s">
        <v>3926</v>
      </c>
      <c r="E44" s="20" t="s">
        <v>3927</v>
      </c>
      <c r="F44" s="20" t="s">
        <v>79</v>
      </c>
      <c r="G44" s="20" t="s">
        <v>3901</v>
      </c>
      <c r="H44" s="20" t="s">
        <v>3888</v>
      </c>
      <c r="I44" s="20" t="s">
        <v>1238</v>
      </c>
      <c r="J44" s="20" t="s">
        <v>3609</v>
      </c>
      <c r="K44" s="26">
        <f t="shared" si="1"/>
        <v>1</v>
      </c>
      <c r="L44" s="20">
        <v>3</v>
      </c>
      <c r="M44" s="20" t="s">
        <v>3928</v>
      </c>
      <c r="N44" s="20" t="s">
        <v>3929</v>
      </c>
      <c r="O44" s="20" t="s">
        <v>3930</v>
      </c>
      <c r="P44" s="20" t="s">
        <v>3897</v>
      </c>
      <c r="Q44" s="20" t="s">
        <v>3614</v>
      </c>
      <c r="R44" s="21"/>
    </row>
    <row r="45" spans="1:18" ht="23.15">
      <c r="A45" s="13" t="s">
        <v>3931</v>
      </c>
      <c r="B45" s="14">
        <v>1</v>
      </c>
      <c r="C45" s="14" t="s">
        <v>3925</v>
      </c>
      <c r="D45" s="14" t="s">
        <v>3932</v>
      </c>
      <c r="E45" s="14" t="s">
        <v>3933</v>
      </c>
      <c r="F45" s="14" t="s">
        <v>3934</v>
      </c>
      <c r="G45" s="14" t="s">
        <v>3935</v>
      </c>
      <c r="H45" s="14" t="s">
        <v>3924</v>
      </c>
      <c r="I45" s="14" t="s">
        <v>1238</v>
      </c>
      <c r="J45" s="14" t="s">
        <v>3637</v>
      </c>
      <c r="K45" s="27">
        <f t="shared" si="1"/>
        <v>0.8</v>
      </c>
      <c r="L45" s="14">
        <v>2</v>
      </c>
      <c r="M45" s="14" t="s">
        <v>3936</v>
      </c>
      <c r="N45" s="14" t="s">
        <v>3937</v>
      </c>
      <c r="O45" s="14" t="s">
        <v>3938</v>
      </c>
      <c r="P45" s="14" t="s">
        <v>3897</v>
      </c>
      <c r="Q45" s="14" t="s">
        <v>3614</v>
      </c>
      <c r="R45" s="15" t="s">
        <v>3939</v>
      </c>
    </row>
    <row r="46" spans="1:18" ht="23.15">
      <c r="A46" s="19" t="s">
        <v>3940</v>
      </c>
      <c r="B46" s="20">
        <v>1</v>
      </c>
      <c r="C46" s="20" t="s">
        <v>3941</v>
      </c>
      <c r="D46" s="20" t="s">
        <v>3942</v>
      </c>
      <c r="E46" s="20" t="s">
        <v>3943</v>
      </c>
      <c r="F46" s="20" t="s">
        <v>3892</v>
      </c>
      <c r="G46" s="20" t="s">
        <v>3944</v>
      </c>
      <c r="H46" s="20" t="s">
        <v>3945</v>
      </c>
      <c r="I46" s="20" t="s">
        <v>1238</v>
      </c>
      <c r="J46" s="20" t="s">
        <v>3637</v>
      </c>
      <c r="K46" s="26">
        <f t="shared" si="1"/>
        <v>0.8</v>
      </c>
      <c r="L46" s="20">
        <v>2</v>
      </c>
      <c r="M46" s="20" t="s">
        <v>3946</v>
      </c>
      <c r="N46" s="20" t="s">
        <v>3947</v>
      </c>
      <c r="O46" s="20" t="s">
        <v>3948</v>
      </c>
      <c r="P46" s="20" t="s">
        <v>3897</v>
      </c>
      <c r="Q46" s="20" t="s">
        <v>3614</v>
      </c>
      <c r="R46" s="21"/>
    </row>
    <row r="47" spans="1:18" ht="23.15">
      <c r="A47" s="13" t="s">
        <v>3949</v>
      </c>
      <c r="B47" s="14">
        <v>1</v>
      </c>
      <c r="C47" s="14" t="s">
        <v>3941</v>
      </c>
      <c r="D47" s="14" t="s">
        <v>3950</v>
      </c>
      <c r="E47" s="14" t="s">
        <v>3951</v>
      </c>
      <c r="F47" s="14" t="s">
        <v>3952</v>
      </c>
      <c r="G47" s="14" t="s">
        <v>3953</v>
      </c>
      <c r="H47" s="14" t="s">
        <v>3940</v>
      </c>
      <c r="I47" s="14" t="s">
        <v>1238</v>
      </c>
      <c r="J47" s="14" t="s">
        <v>3637</v>
      </c>
      <c r="K47" s="27">
        <f t="shared" si="1"/>
        <v>0.8</v>
      </c>
      <c r="L47" s="14">
        <v>1</v>
      </c>
      <c r="M47" s="14" t="s">
        <v>3954</v>
      </c>
      <c r="N47" s="14" t="s">
        <v>3955</v>
      </c>
      <c r="O47" s="14" t="s">
        <v>3956</v>
      </c>
      <c r="P47" s="14" t="s">
        <v>3897</v>
      </c>
      <c r="Q47" s="14" t="s">
        <v>3614</v>
      </c>
      <c r="R47" s="15" t="s">
        <v>3957</v>
      </c>
    </row>
    <row r="48" spans="1:18" ht="23.15">
      <c r="A48" s="19" t="s">
        <v>3958</v>
      </c>
      <c r="B48" s="20">
        <v>1</v>
      </c>
      <c r="C48" s="20" t="s">
        <v>1071</v>
      </c>
      <c r="D48" s="20" t="s">
        <v>3959</v>
      </c>
      <c r="E48" s="20" t="s">
        <v>3960</v>
      </c>
      <c r="F48" s="20" t="s">
        <v>2427</v>
      </c>
      <c r="G48" s="20" t="s">
        <v>3961</v>
      </c>
      <c r="H48" s="20" t="s">
        <v>3949</v>
      </c>
      <c r="I48" s="20" t="s">
        <v>1238</v>
      </c>
      <c r="J48" s="20" t="s">
        <v>3637</v>
      </c>
      <c r="K48" s="26">
        <f t="shared" si="1"/>
        <v>0.8</v>
      </c>
      <c r="L48" s="20">
        <v>2</v>
      </c>
      <c r="M48" s="20" t="s">
        <v>3962</v>
      </c>
      <c r="N48" s="20" t="s">
        <v>3963</v>
      </c>
      <c r="O48" s="20" t="s">
        <v>3964</v>
      </c>
      <c r="P48" s="20" t="s">
        <v>3897</v>
      </c>
      <c r="Q48" s="20" t="s">
        <v>3614</v>
      </c>
      <c r="R48" s="21"/>
    </row>
    <row r="49" spans="1:18" ht="23.15">
      <c r="A49" s="13" t="s">
        <v>3965</v>
      </c>
      <c r="B49" s="14">
        <v>1</v>
      </c>
      <c r="C49" s="14" t="s">
        <v>1071</v>
      </c>
      <c r="D49" s="14" t="s">
        <v>3966</v>
      </c>
      <c r="E49" s="14" t="s">
        <v>3967</v>
      </c>
      <c r="F49" s="14" t="s">
        <v>3968</v>
      </c>
      <c r="G49" s="14" t="s">
        <v>3969</v>
      </c>
      <c r="H49" s="14" t="s">
        <v>3970</v>
      </c>
      <c r="I49" s="14" t="s">
        <v>1238</v>
      </c>
      <c r="J49" s="14" t="s">
        <v>3637</v>
      </c>
      <c r="K49" s="27">
        <f t="shared" si="1"/>
        <v>0.8</v>
      </c>
      <c r="L49" s="14">
        <v>2.5</v>
      </c>
      <c r="M49" s="14" t="s">
        <v>72</v>
      </c>
      <c r="N49" s="14" t="s">
        <v>3971</v>
      </c>
      <c r="O49" s="14" t="s">
        <v>3972</v>
      </c>
      <c r="P49" s="14" t="s">
        <v>3897</v>
      </c>
      <c r="Q49" s="14" t="s">
        <v>3614</v>
      </c>
      <c r="R49" s="15" t="s">
        <v>3973</v>
      </c>
    </row>
    <row r="50" spans="1:18" ht="23.15">
      <c r="A50" s="19" t="s">
        <v>3974</v>
      </c>
      <c r="B50" s="20">
        <v>1</v>
      </c>
      <c r="C50" s="20" t="s">
        <v>1071</v>
      </c>
      <c r="D50" s="20" t="s">
        <v>3975</v>
      </c>
      <c r="E50" s="20" t="s">
        <v>3976</v>
      </c>
      <c r="F50" s="20" t="s">
        <v>2427</v>
      </c>
      <c r="G50" s="20" t="s">
        <v>3977</v>
      </c>
      <c r="H50" s="20" t="s">
        <v>3958</v>
      </c>
      <c r="I50" s="20" t="s">
        <v>1238</v>
      </c>
      <c r="J50" s="20" t="s">
        <v>3637</v>
      </c>
      <c r="K50" s="26">
        <f t="shared" si="1"/>
        <v>0.8</v>
      </c>
      <c r="L50" s="20">
        <v>3</v>
      </c>
      <c r="M50" s="20" t="s">
        <v>3978</v>
      </c>
      <c r="N50" s="20" t="s">
        <v>3979</v>
      </c>
      <c r="O50" s="20" t="s">
        <v>3980</v>
      </c>
      <c r="P50" s="20" t="s">
        <v>3897</v>
      </c>
      <c r="Q50" s="20" t="s">
        <v>3614</v>
      </c>
      <c r="R50" s="21"/>
    </row>
    <row r="51" spans="1:18" ht="23.15">
      <c r="A51" s="13" t="s">
        <v>3981</v>
      </c>
      <c r="B51" s="14">
        <v>1</v>
      </c>
      <c r="C51" s="14" t="s">
        <v>1071</v>
      </c>
      <c r="D51" s="14" t="s">
        <v>3982</v>
      </c>
      <c r="E51" s="14" t="s">
        <v>3983</v>
      </c>
      <c r="F51" s="14" t="s">
        <v>2427</v>
      </c>
      <c r="G51" s="14" t="s">
        <v>3984</v>
      </c>
      <c r="H51" s="14" t="s">
        <v>3974</v>
      </c>
      <c r="I51" s="14" t="s">
        <v>1238</v>
      </c>
      <c r="J51" s="14" t="s">
        <v>3637</v>
      </c>
      <c r="K51" s="27">
        <f t="shared" si="1"/>
        <v>0.8</v>
      </c>
      <c r="L51" s="14">
        <v>2</v>
      </c>
      <c r="M51" s="14" t="s">
        <v>3985</v>
      </c>
      <c r="N51" s="14" t="s">
        <v>3986</v>
      </c>
      <c r="O51" s="14" t="s">
        <v>3987</v>
      </c>
      <c r="P51" s="14" t="s">
        <v>3897</v>
      </c>
      <c r="Q51" s="14" t="s">
        <v>3614</v>
      </c>
      <c r="R51" s="15"/>
    </row>
    <row r="52" spans="1:18" ht="23.15">
      <c r="A52" s="19" t="s">
        <v>3988</v>
      </c>
      <c r="B52" s="20">
        <v>1</v>
      </c>
      <c r="C52" s="20" t="s">
        <v>3989</v>
      </c>
      <c r="D52" s="20" t="s">
        <v>3990</v>
      </c>
      <c r="E52" s="20" t="s">
        <v>3991</v>
      </c>
      <c r="F52" s="20" t="s">
        <v>3968</v>
      </c>
      <c r="G52" s="20" t="s">
        <v>3992</v>
      </c>
      <c r="H52" s="20" t="s">
        <v>3974</v>
      </c>
      <c r="I52" s="20" t="s">
        <v>1238</v>
      </c>
      <c r="J52" s="20" t="s">
        <v>3637</v>
      </c>
      <c r="K52" s="26">
        <f t="shared" si="1"/>
        <v>0.8</v>
      </c>
      <c r="L52" s="20">
        <v>1.5</v>
      </c>
      <c r="M52" s="20" t="s">
        <v>3993</v>
      </c>
      <c r="N52" s="20" t="s">
        <v>3994</v>
      </c>
      <c r="O52" s="20" t="s">
        <v>3995</v>
      </c>
      <c r="P52" s="20" t="s">
        <v>3897</v>
      </c>
      <c r="Q52" s="20" t="s">
        <v>3614</v>
      </c>
      <c r="R52" s="21"/>
    </row>
    <row r="53" spans="1:18" ht="34.75">
      <c r="A53" s="13" t="s">
        <v>3996</v>
      </c>
      <c r="B53" s="14">
        <v>1</v>
      </c>
      <c r="C53" s="14" t="s">
        <v>3989</v>
      </c>
      <c r="D53" s="14" t="s">
        <v>3997</v>
      </c>
      <c r="E53" s="14" t="s">
        <v>3998</v>
      </c>
      <c r="F53" s="14" t="s">
        <v>3999</v>
      </c>
      <c r="G53" s="14" t="s">
        <v>4000</v>
      </c>
      <c r="H53" s="14" t="s">
        <v>3988</v>
      </c>
      <c r="I53" s="14" t="s">
        <v>1109</v>
      </c>
      <c r="J53" s="14" t="s">
        <v>3637</v>
      </c>
      <c r="K53" s="27">
        <f t="shared" si="1"/>
        <v>0.8</v>
      </c>
      <c r="L53" s="14">
        <v>1.5</v>
      </c>
      <c r="M53" s="14" t="s">
        <v>4001</v>
      </c>
      <c r="N53" s="14" t="s">
        <v>4002</v>
      </c>
      <c r="O53" s="14" t="s">
        <v>4003</v>
      </c>
      <c r="P53" s="14" t="s">
        <v>3897</v>
      </c>
      <c r="Q53" s="14" t="s">
        <v>3614</v>
      </c>
      <c r="R53" s="15"/>
    </row>
    <row r="54" spans="1:18" ht="23.15">
      <c r="A54" s="19" t="s">
        <v>4004</v>
      </c>
      <c r="B54" s="20">
        <v>1</v>
      </c>
      <c r="C54" s="20" t="s">
        <v>4005</v>
      </c>
      <c r="D54" s="20" t="s">
        <v>4006</v>
      </c>
      <c r="E54" s="20" t="s">
        <v>4007</v>
      </c>
      <c r="F54" s="20" t="s">
        <v>4008</v>
      </c>
      <c r="G54" s="20" t="s">
        <v>4009</v>
      </c>
      <c r="H54" s="20" t="s">
        <v>3974</v>
      </c>
      <c r="I54" s="20" t="s">
        <v>1238</v>
      </c>
      <c r="J54" s="20" t="s">
        <v>3637</v>
      </c>
      <c r="K54" s="26">
        <f t="shared" si="1"/>
        <v>0.8</v>
      </c>
      <c r="L54" s="20">
        <v>2</v>
      </c>
      <c r="M54" s="20" t="s">
        <v>4010</v>
      </c>
      <c r="N54" s="20" t="s">
        <v>4011</v>
      </c>
      <c r="O54" s="20" t="s">
        <v>4012</v>
      </c>
      <c r="P54" s="20" t="s">
        <v>3897</v>
      </c>
      <c r="Q54" s="20" t="s">
        <v>3614</v>
      </c>
      <c r="R54" s="21"/>
    </row>
    <row r="55" spans="1:18" ht="23.15">
      <c r="A55" s="13" t="s">
        <v>4013</v>
      </c>
      <c r="B55" s="14">
        <v>1</v>
      </c>
      <c r="C55" s="14" t="s">
        <v>4014</v>
      </c>
      <c r="D55" s="14" t="s">
        <v>4015</v>
      </c>
      <c r="E55" s="14" t="s">
        <v>4016</v>
      </c>
      <c r="F55" s="14" t="s">
        <v>4017</v>
      </c>
      <c r="G55" s="14" t="s">
        <v>4018</v>
      </c>
      <c r="H55" s="14" t="s">
        <v>3974</v>
      </c>
      <c r="I55" s="14" t="s">
        <v>1109</v>
      </c>
      <c r="J55" s="14" t="s">
        <v>3637</v>
      </c>
      <c r="K55" s="27">
        <f t="shared" si="1"/>
        <v>0.8</v>
      </c>
      <c r="L55" s="14">
        <v>2</v>
      </c>
      <c r="M55" s="14" t="s">
        <v>4019</v>
      </c>
      <c r="N55" s="14" t="s">
        <v>4020</v>
      </c>
      <c r="O55" s="14" t="s">
        <v>4021</v>
      </c>
      <c r="P55" s="14" t="s">
        <v>3897</v>
      </c>
      <c r="Q55" s="14" t="s">
        <v>3614</v>
      </c>
      <c r="R55" s="15"/>
    </row>
    <row r="56" spans="1:18" ht="34.75">
      <c r="A56" s="19" t="s">
        <v>4022</v>
      </c>
      <c r="B56" s="20">
        <v>1</v>
      </c>
      <c r="C56" s="20" t="s">
        <v>4023</v>
      </c>
      <c r="D56" s="20" t="s">
        <v>4024</v>
      </c>
      <c r="E56" s="20" t="s">
        <v>4025</v>
      </c>
      <c r="F56" s="20" t="s">
        <v>4026</v>
      </c>
      <c r="G56" s="20" t="s">
        <v>4027</v>
      </c>
      <c r="H56" s="20" t="s">
        <v>3974</v>
      </c>
      <c r="I56" s="20" t="s">
        <v>1238</v>
      </c>
      <c r="J56" s="20" t="s">
        <v>3637</v>
      </c>
      <c r="K56" s="26">
        <f t="shared" si="1"/>
        <v>0.8</v>
      </c>
      <c r="L56" s="20">
        <v>2</v>
      </c>
      <c r="M56" s="20" t="s">
        <v>4028</v>
      </c>
      <c r="N56" s="20" t="s">
        <v>4029</v>
      </c>
      <c r="O56" s="20" t="s">
        <v>4030</v>
      </c>
      <c r="P56" s="20" t="s">
        <v>3897</v>
      </c>
      <c r="Q56" s="20" t="s">
        <v>3614</v>
      </c>
      <c r="R56" s="21"/>
    </row>
    <row r="57" spans="1:18" ht="23.15">
      <c r="A57" s="13" t="s">
        <v>4031</v>
      </c>
      <c r="B57" s="14">
        <v>1</v>
      </c>
      <c r="C57" s="14" t="s">
        <v>4032</v>
      </c>
      <c r="D57" s="14" t="s">
        <v>4033</v>
      </c>
      <c r="E57" s="14" t="s">
        <v>4034</v>
      </c>
      <c r="F57" s="14" t="s">
        <v>4035</v>
      </c>
      <c r="G57" s="14" t="s">
        <v>4036</v>
      </c>
      <c r="H57" s="14" t="s">
        <v>3974</v>
      </c>
      <c r="I57" s="14" t="s">
        <v>1109</v>
      </c>
      <c r="J57" s="14" t="s">
        <v>3637</v>
      </c>
      <c r="K57" s="27">
        <f t="shared" si="1"/>
        <v>0.8</v>
      </c>
      <c r="L57" s="14">
        <v>1</v>
      </c>
      <c r="M57" s="14" t="s">
        <v>4037</v>
      </c>
      <c r="N57" s="14" t="s">
        <v>4038</v>
      </c>
      <c r="O57" s="14" t="s">
        <v>4039</v>
      </c>
      <c r="P57" s="14" t="s">
        <v>3897</v>
      </c>
      <c r="Q57" s="14" t="s">
        <v>3614</v>
      </c>
      <c r="R57" s="15"/>
    </row>
    <row r="58" spans="1:18" ht="23.15">
      <c r="A58" s="19" t="s">
        <v>4040</v>
      </c>
      <c r="B58" s="20">
        <v>1</v>
      </c>
      <c r="C58" s="20" t="s">
        <v>4041</v>
      </c>
      <c r="D58" s="20" t="s">
        <v>4042</v>
      </c>
      <c r="E58" s="20" t="s">
        <v>4043</v>
      </c>
      <c r="F58" s="20" t="s">
        <v>4044</v>
      </c>
      <c r="G58" s="20" t="s">
        <v>4045</v>
      </c>
      <c r="H58" s="20" t="s">
        <v>3974</v>
      </c>
      <c r="I58" s="20" t="s">
        <v>1238</v>
      </c>
      <c r="J58" s="20" t="s">
        <v>3637</v>
      </c>
      <c r="K58" s="26">
        <f t="shared" si="1"/>
        <v>0.8</v>
      </c>
      <c r="L58" s="20">
        <v>2.5</v>
      </c>
      <c r="M58" s="20" t="s">
        <v>4046</v>
      </c>
      <c r="N58" s="20" t="s">
        <v>4047</v>
      </c>
      <c r="O58" s="20" t="s">
        <v>4048</v>
      </c>
      <c r="P58" s="20" t="s">
        <v>3897</v>
      </c>
      <c r="Q58" s="20" t="s">
        <v>3719</v>
      </c>
      <c r="R58" s="21"/>
    </row>
    <row r="59" spans="1:18" ht="23.15">
      <c r="A59" s="13" t="s">
        <v>4049</v>
      </c>
      <c r="B59" s="14">
        <v>1</v>
      </c>
      <c r="C59" s="14" t="s">
        <v>4050</v>
      </c>
      <c r="D59" s="14" t="s">
        <v>4051</v>
      </c>
      <c r="E59" s="14" t="s">
        <v>4052</v>
      </c>
      <c r="F59" s="14" t="s">
        <v>4053</v>
      </c>
      <c r="G59" s="14" t="s">
        <v>4054</v>
      </c>
      <c r="H59" s="14" t="s">
        <v>3974</v>
      </c>
      <c r="I59" s="14" t="s">
        <v>1238</v>
      </c>
      <c r="J59" s="14" t="s">
        <v>3637</v>
      </c>
      <c r="K59" s="27">
        <f t="shared" si="1"/>
        <v>0.8</v>
      </c>
      <c r="L59" s="14">
        <v>2.5</v>
      </c>
      <c r="M59" s="14" t="s">
        <v>4055</v>
      </c>
      <c r="N59" s="14" t="s">
        <v>4056</v>
      </c>
      <c r="O59" s="14" t="s">
        <v>4057</v>
      </c>
      <c r="P59" s="14" t="s">
        <v>3897</v>
      </c>
      <c r="Q59" s="14" t="s">
        <v>3719</v>
      </c>
      <c r="R59" s="15"/>
    </row>
    <row r="60" spans="1:18" ht="23.15">
      <c r="A60" s="19" t="s">
        <v>4058</v>
      </c>
      <c r="B60" s="20">
        <v>1</v>
      </c>
      <c r="C60" s="20" t="s">
        <v>4059</v>
      </c>
      <c r="D60" s="20" t="s">
        <v>4060</v>
      </c>
      <c r="E60" s="20" t="s">
        <v>4061</v>
      </c>
      <c r="F60" s="20" t="s">
        <v>4062</v>
      </c>
      <c r="G60" s="20" t="s">
        <v>4063</v>
      </c>
      <c r="H60" s="20" t="s">
        <v>4064</v>
      </c>
      <c r="I60" s="20" t="s">
        <v>1109</v>
      </c>
      <c r="J60" s="20" t="s">
        <v>3621</v>
      </c>
      <c r="K60" s="26">
        <f t="shared" si="1"/>
        <v>0.3</v>
      </c>
      <c r="L60" s="20">
        <v>1.5</v>
      </c>
      <c r="M60" s="20" t="s">
        <v>4065</v>
      </c>
      <c r="N60" s="20" t="s">
        <v>4066</v>
      </c>
      <c r="O60" s="20" t="s">
        <v>4067</v>
      </c>
      <c r="P60" s="20" t="s">
        <v>3897</v>
      </c>
      <c r="Q60" s="20" t="s">
        <v>3719</v>
      </c>
      <c r="R60" s="21"/>
    </row>
    <row r="61" spans="1:18" ht="23.15">
      <c r="A61" s="13" t="s">
        <v>4068</v>
      </c>
      <c r="B61" s="14">
        <v>1</v>
      </c>
      <c r="C61" s="14" t="s">
        <v>4059</v>
      </c>
      <c r="D61" s="14" t="s">
        <v>4069</v>
      </c>
      <c r="E61" s="14" t="s">
        <v>4070</v>
      </c>
      <c r="F61" s="14" t="s">
        <v>4071</v>
      </c>
      <c r="G61" s="14" t="s">
        <v>4072</v>
      </c>
      <c r="H61" s="14" t="s">
        <v>4058</v>
      </c>
      <c r="I61" s="14" t="s">
        <v>1109</v>
      </c>
      <c r="J61" s="14" t="s">
        <v>1825</v>
      </c>
      <c r="K61" s="27">
        <f t="shared" si="1"/>
        <v>0</v>
      </c>
      <c r="L61" s="14">
        <v>2.5</v>
      </c>
      <c r="M61" s="14" t="s">
        <v>4073</v>
      </c>
      <c r="N61" s="14" t="s">
        <v>4074</v>
      </c>
      <c r="O61" s="14" t="s">
        <v>4075</v>
      </c>
      <c r="P61" s="14" t="s">
        <v>3897</v>
      </c>
      <c r="Q61" s="14" t="s">
        <v>3719</v>
      </c>
      <c r="R61" s="15"/>
    </row>
    <row r="62" spans="1:18" ht="23.15">
      <c r="A62" s="19" t="s">
        <v>4076</v>
      </c>
      <c r="B62" s="20">
        <v>1</v>
      </c>
      <c r="C62" s="20" t="s">
        <v>4077</v>
      </c>
      <c r="D62" s="20" t="s">
        <v>4078</v>
      </c>
      <c r="E62" s="20" t="s">
        <v>4079</v>
      </c>
      <c r="F62" s="20" t="s">
        <v>4080</v>
      </c>
      <c r="G62" s="20" t="s">
        <v>4081</v>
      </c>
      <c r="H62" s="20" t="s">
        <v>4082</v>
      </c>
      <c r="I62" s="20" t="s">
        <v>1238</v>
      </c>
      <c r="J62" s="20" t="s">
        <v>3621</v>
      </c>
      <c r="K62" s="26">
        <f t="shared" si="1"/>
        <v>0.3</v>
      </c>
      <c r="L62" s="20">
        <v>3</v>
      </c>
      <c r="M62" s="20" t="s">
        <v>4083</v>
      </c>
      <c r="N62" s="20" t="s">
        <v>4084</v>
      </c>
      <c r="O62" s="20" t="s">
        <v>4085</v>
      </c>
      <c r="P62" s="20" t="s">
        <v>3897</v>
      </c>
      <c r="Q62" s="20" t="s">
        <v>3719</v>
      </c>
      <c r="R62" s="21"/>
    </row>
    <row r="63" spans="1:18" ht="23.15">
      <c r="A63" s="13" t="s">
        <v>4086</v>
      </c>
      <c r="B63" s="14">
        <v>1</v>
      </c>
      <c r="C63" s="14" t="s">
        <v>4087</v>
      </c>
      <c r="D63" s="14" t="s">
        <v>4088</v>
      </c>
      <c r="E63" s="14" t="s">
        <v>4089</v>
      </c>
      <c r="F63" s="14" t="s">
        <v>4090</v>
      </c>
      <c r="G63" s="14" t="s">
        <v>4091</v>
      </c>
      <c r="H63" s="14" t="s">
        <v>4092</v>
      </c>
      <c r="I63" s="14" t="s">
        <v>1109</v>
      </c>
      <c r="J63" s="14" t="s">
        <v>3637</v>
      </c>
      <c r="K63" s="27">
        <f t="shared" si="1"/>
        <v>0.8</v>
      </c>
      <c r="L63" s="14">
        <v>1.5</v>
      </c>
      <c r="M63" s="14" t="s">
        <v>4093</v>
      </c>
      <c r="N63" s="14" t="s">
        <v>4094</v>
      </c>
      <c r="O63" s="14" t="s">
        <v>4095</v>
      </c>
      <c r="P63" s="14" t="s">
        <v>3897</v>
      </c>
      <c r="Q63" s="14" t="s">
        <v>3719</v>
      </c>
      <c r="R63" s="15"/>
    </row>
    <row r="64" spans="1:18" ht="23.15">
      <c r="A64" s="19" t="s">
        <v>4096</v>
      </c>
      <c r="B64" s="20">
        <v>1</v>
      </c>
      <c r="C64" s="20" t="s">
        <v>4087</v>
      </c>
      <c r="D64" s="20" t="s">
        <v>4097</v>
      </c>
      <c r="E64" s="20" t="s">
        <v>4098</v>
      </c>
      <c r="F64" s="20" t="s">
        <v>776</v>
      </c>
      <c r="G64" s="20" t="s">
        <v>4099</v>
      </c>
      <c r="H64" s="20" t="s">
        <v>4100</v>
      </c>
      <c r="I64" s="20" t="s">
        <v>1238</v>
      </c>
      <c r="J64" s="20" t="s">
        <v>3637</v>
      </c>
      <c r="K64" s="26">
        <f t="shared" si="1"/>
        <v>0.8</v>
      </c>
      <c r="L64" s="20">
        <v>2</v>
      </c>
      <c r="M64" s="20" t="s">
        <v>4101</v>
      </c>
      <c r="N64" s="20" t="s">
        <v>4102</v>
      </c>
      <c r="O64" s="20" t="s">
        <v>4103</v>
      </c>
      <c r="P64" s="20" t="s">
        <v>3897</v>
      </c>
      <c r="Q64" s="20" t="s">
        <v>3719</v>
      </c>
      <c r="R64" s="21"/>
    </row>
    <row r="65" spans="1:18" ht="23.15">
      <c r="A65" s="13" t="s">
        <v>4104</v>
      </c>
      <c r="B65" s="14">
        <v>1</v>
      </c>
      <c r="C65" s="14" t="s">
        <v>4105</v>
      </c>
      <c r="D65" s="14" t="s">
        <v>4106</v>
      </c>
      <c r="E65" s="14" t="s">
        <v>4107</v>
      </c>
      <c r="F65" s="14" t="s">
        <v>3860</v>
      </c>
      <c r="G65" s="14" t="s">
        <v>4108</v>
      </c>
      <c r="H65" s="14" t="s">
        <v>4109</v>
      </c>
      <c r="I65" s="14" t="s">
        <v>1238</v>
      </c>
      <c r="J65" s="14" t="s">
        <v>3564</v>
      </c>
      <c r="K65" s="27">
        <f t="shared" si="1"/>
        <v>0.6</v>
      </c>
      <c r="L65" s="14">
        <v>2</v>
      </c>
      <c r="M65" s="14" t="s">
        <v>4110</v>
      </c>
      <c r="N65" s="14" t="s">
        <v>4111</v>
      </c>
      <c r="O65" s="14" t="s">
        <v>102</v>
      </c>
      <c r="P65" s="14" t="s">
        <v>3897</v>
      </c>
      <c r="Q65" s="14" t="s">
        <v>3719</v>
      </c>
      <c r="R65" s="15" t="s">
        <v>4112</v>
      </c>
    </row>
    <row r="66" spans="1:18" ht="23.15">
      <c r="A66" s="19" t="s">
        <v>4113</v>
      </c>
      <c r="B66" s="20">
        <v>1</v>
      </c>
      <c r="C66" s="20" t="s">
        <v>4114</v>
      </c>
      <c r="D66" s="20" t="s">
        <v>4115</v>
      </c>
      <c r="E66" s="20" t="s">
        <v>4116</v>
      </c>
      <c r="F66" s="20" t="s">
        <v>84</v>
      </c>
      <c r="G66" s="20" t="s">
        <v>4117</v>
      </c>
      <c r="H66" s="20" t="s">
        <v>4100</v>
      </c>
      <c r="I66" s="20" t="s">
        <v>1238</v>
      </c>
      <c r="J66" s="20" t="s">
        <v>3564</v>
      </c>
      <c r="K66" s="26">
        <f t="shared" si="1"/>
        <v>0.6</v>
      </c>
      <c r="L66" s="20">
        <v>2</v>
      </c>
      <c r="M66" s="20" t="s">
        <v>4118</v>
      </c>
      <c r="N66" s="20" t="s">
        <v>4119</v>
      </c>
      <c r="O66" s="20" t="s">
        <v>4120</v>
      </c>
      <c r="P66" s="20" t="s">
        <v>3897</v>
      </c>
      <c r="Q66" s="20" t="s">
        <v>3719</v>
      </c>
      <c r="R66" s="21"/>
    </row>
    <row r="67" spans="1:18" ht="23.15">
      <c r="A67" s="13" t="s">
        <v>4121</v>
      </c>
      <c r="B67" s="14">
        <v>1</v>
      </c>
      <c r="C67" s="14" t="s">
        <v>4122</v>
      </c>
      <c r="D67" s="14" t="s">
        <v>4123</v>
      </c>
      <c r="E67" s="14" t="s">
        <v>4124</v>
      </c>
      <c r="F67" s="14" t="s">
        <v>4125</v>
      </c>
      <c r="G67" s="14" t="s">
        <v>4126</v>
      </c>
      <c r="H67" s="14" t="s">
        <v>4127</v>
      </c>
      <c r="I67" s="14" t="s">
        <v>1109</v>
      </c>
      <c r="J67" s="14" t="s">
        <v>3609</v>
      </c>
      <c r="K67" s="27">
        <f t="shared" si="1"/>
        <v>1</v>
      </c>
      <c r="L67" s="14">
        <v>1.5</v>
      </c>
      <c r="M67" s="14" t="s">
        <v>4128</v>
      </c>
      <c r="N67" s="14" t="s">
        <v>4129</v>
      </c>
      <c r="O67" s="14" t="s">
        <v>4130</v>
      </c>
      <c r="P67" s="14" t="s">
        <v>3897</v>
      </c>
      <c r="Q67" s="14" t="s">
        <v>3719</v>
      </c>
      <c r="R67" s="15"/>
    </row>
    <row r="68" spans="1:18" ht="23.15">
      <c r="A68" s="19" t="s">
        <v>4131</v>
      </c>
      <c r="B68" s="20">
        <v>1</v>
      </c>
      <c r="C68" s="20" t="s">
        <v>4132</v>
      </c>
      <c r="D68" s="20" t="s">
        <v>4133</v>
      </c>
      <c r="E68" s="20" t="s">
        <v>4134</v>
      </c>
      <c r="F68" s="20" t="s">
        <v>3570</v>
      </c>
      <c r="G68" s="20" t="s">
        <v>4135</v>
      </c>
      <c r="H68" s="20" t="s">
        <v>4136</v>
      </c>
      <c r="I68" s="20" t="s">
        <v>1238</v>
      </c>
      <c r="J68" s="20" t="s">
        <v>3621</v>
      </c>
      <c r="K68" s="26">
        <f t="shared" si="1"/>
        <v>0.3</v>
      </c>
      <c r="L68" s="20">
        <v>2</v>
      </c>
      <c r="M68" s="20" t="s">
        <v>4137</v>
      </c>
      <c r="N68" s="20" t="s">
        <v>4138</v>
      </c>
      <c r="O68" s="20" t="s">
        <v>3624</v>
      </c>
      <c r="P68" s="20" t="s">
        <v>3897</v>
      </c>
      <c r="Q68" s="20" t="s">
        <v>3719</v>
      </c>
      <c r="R68" s="21"/>
    </row>
    <row r="69" spans="1:18" ht="23.15">
      <c r="A69" s="13" t="s">
        <v>4139</v>
      </c>
      <c r="B69" s="14">
        <v>1</v>
      </c>
      <c r="C69" s="14" t="s">
        <v>3875</v>
      </c>
      <c r="D69" s="14" t="s">
        <v>4140</v>
      </c>
      <c r="E69" s="14" t="s">
        <v>4141</v>
      </c>
      <c r="F69" s="14" t="s">
        <v>4142</v>
      </c>
      <c r="G69" s="14" t="s">
        <v>4143</v>
      </c>
      <c r="H69" s="14" t="s">
        <v>4144</v>
      </c>
      <c r="I69" s="14" t="s">
        <v>1238</v>
      </c>
      <c r="J69" s="14" t="s">
        <v>1825</v>
      </c>
      <c r="K69" s="27">
        <f t="shared" ref="K69:K100" si="2">IF(J69="Completed",1,IF(J69="Draft Complete",0.8,IF(J69="In Review",0.6,IF(J69="Requires Owner Input",0.3,IF(J69="Blocked",0.1,IF(J69="Deferred",0.2,0))))))</f>
        <v>0</v>
      </c>
      <c r="L69" s="14">
        <v>2</v>
      </c>
      <c r="M69" s="14" t="s">
        <v>3880</v>
      </c>
      <c r="N69" s="14" t="s">
        <v>3881</v>
      </c>
      <c r="O69" s="14" t="s">
        <v>91</v>
      </c>
      <c r="P69" s="14" t="s">
        <v>3897</v>
      </c>
      <c r="Q69" s="14" t="s">
        <v>3719</v>
      </c>
      <c r="R69" s="15"/>
    </row>
    <row r="70" spans="1:18" ht="23.15">
      <c r="A70" s="19" t="s">
        <v>4145</v>
      </c>
      <c r="B70" s="20">
        <v>1</v>
      </c>
      <c r="C70" s="20" t="s">
        <v>3602</v>
      </c>
      <c r="D70" s="20" t="s">
        <v>4146</v>
      </c>
      <c r="E70" s="20" t="s">
        <v>4147</v>
      </c>
      <c r="F70" s="20" t="s">
        <v>4148</v>
      </c>
      <c r="G70" s="20" t="s">
        <v>4149</v>
      </c>
      <c r="H70" s="20" t="s">
        <v>4139</v>
      </c>
      <c r="I70" s="20" t="s">
        <v>1238</v>
      </c>
      <c r="J70" s="20" t="s">
        <v>1825</v>
      </c>
      <c r="K70" s="26">
        <f t="shared" si="2"/>
        <v>0</v>
      </c>
      <c r="L70" s="20">
        <v>0.5</v>
      </c>
      <c r="M70" s="20" t="s">
        <v>4150</v>
      </c>
      <c r="N70" s="20" t="s">
        <v>4151</v>
      </c>
      <c r="O70" s="20" t="s">
        <v>91</v>
      </c>
      <c r="P70" s="20" t="s">
        <v>3897</v>
      </c>
      <c r="Q70" s="20" t="s">
        <v>3719</v>
      </c>
      <c r="R70" s="21"/>
    </row>
    <row r="71" spans="1:18" ht="23.15">
      <c r="A71" s="16" t="s">
        <v>4152</v>
      </c>
      <c r="B71" s="17">
        <v>1</v>
      </c>
      <c r="C71" s="17" t="s">
        <v>1019</v>
      </c>
      <c r="D71" s="17" t="s">
        <v>4153</v>
      </c>
      <c r="E71" s="17" t="s">
        <v>4154</v>
      </c>
      <c r="F71" s="17" t="s">
        <v>3849</v>
      </c>
      <c r="G71" s="17" t="s">
        <v>3685</v>
      </c>
      <c r="H71" s="17" t="s">
        <v>4096</v>
      </c>
      <c r="I71" s="17" t="s">
        <v>1109</v>
      </c>
      <c r="J71" s="17" t="s">
        <v>3637</v>
      </c>
      <c r="K71" s="28">
        <f t="shared" si="2"/>
        <v>0.8</v>
      </c>
      <c r="L71" s="17">
        <v>1</v>
      </c>
      <c r="M71" s="17" t="s">
        <v>4155</v>
      </c>
      <c r="N71" s="17" t="s">
        <v>4156</v>
      </c>
      <c r="O71" s="17" t="s">
        <v>4157</v>
      </c>
      <c r="P71" s="17" t="s">
        <v>3897</v>
      </c>
      <c r="Q71" s="17" t="s">
        <v>3719</v>
      </c>
      <c r="R71" s="18" t="s">
        <v>4158</v>
      </c>
    </row>
  </sheetData>
  <mergeCells count="2">
    <mergeCell ref="A1:R1"/>
    <mergeCell ref="A2:R2"/>
  </mergeCells>
  <conditionalFormatting sqref="J5:J71">
    <cfRule type="expression" dxfId="13" priority="1">
      <formula>J5="Completed"</formula>
    </cfRule>
    <cfRule type="expression" dxfId="12" priority="2">
      <formula>J5="Draft Complete"</formula>
    </cfRule>
    <cfRule type="expression" dxfId="11" priority="3">
      <formula>J5="In Review"</formula>
    </cfRule>
    <cfRule type="expression" dxfId="10" priority="4">
      <formula>J5="Requires Owner Input"</formula>
    </cfRule>
    <cfRule type="expression" dxfId="9" priority="5">
      <formula>J5="Not Started"</formula>
    </cfRule>
    <cfRule type="expression" dxfId="8" priority="6">
      <formula>J5="Blocked"</formula>
    </cfRule>
  </conditionalFormatting>
  <dataValidations count="2">
    <dataValidation type="list" sqref="I5:I71" xr:uid="{00000000-0002-0000-1000-000000000000}">
      <formula1>"Critical,High,Medium,Low"</formula1>
    </dataValidation>
    <dataValidation type="list" sqref="J5:J71" xr:uid="{00000000-0002-0000-1000-000001000000}">
      <formula1>"Completed,Draft Complete,In Review,Requires Owner Input,Not Started,Blocked,Deferred"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37"/>
  <sheetViews>
    <sheetView workbookViewId="0">
      <pane ySplit="4" topLeftCell="A5" activePane="bottomLeft" state="frozen"/>
      <selection pane="bottomLeft"/>
    </sheetView>
  </sheetViews>
  <sheetFormatPr defaultRowHeight="14.15"/>
  <cols>
    <col min="1" max="1" width="12" customWidth="1"/>
    <col min="2" max="2" width="24" customWidth="1"/>
    <col min="3" max="3" width="52" customWidth="1"/>
    <col min="4" max="4" width="48" customWidth="1"/>
    <col min="5" max="5" width="22" customWidth="1"/>
    <col min="6" max="6" width="18" customWidth="1"/>
    <col min="7" max="7" width="28" customWidth="1"/>
    <col min="8" max="8" width="30" customWidth="1"/>
  </cols>
  <sheetData>
    <row r="1" spans="1:8" ht="17.149999999999999" customHeight="1">
      <c r="A1" s="553" t="s">
        <v>4159</v>
      </c>
      <c r="B1" s="553"/>
      <c r="C1" s="553"/>
      <c r="D1" s="553"/>
      <c r="E1" s="553"/>
      <c r="F1" s="553"/>
      <c r="G1" s="553"/>
      <c r="H1" s="553"/>
    </row>
    <row r="2" spans="1:8" ht="19.399999999999999" customHeight="1">
      <c r="A2" s="554" t="s">
        <v>4160</v>
      </c>
      <c r="B2" s="554"/>
      <c r="C2" s="554"/>
      <c r="D2" s="554"/>
      <c r="E2" s="554"/>
      <c r="F2" s="554"/>
      <c r="G2" s="554"/>
      <c r="H2" s="554"/>
    </row>
    <row r="4" spans="1:8" ht="16" customHeight="1">
      <c r="A4" s="7" t="s">
        <v>3410</v>
      </c>
      <c r="B4" s="8" t="s">
        <v>4161</v>
      </c>
      <c r="C4" s="8" t="s">
        <v>4162</v>
      </c>
      <c r="D4" s="8" t="s">
        <v>4163</v>
      </c>
      <c r="E4" s="8" t="s">
        <v>2124</v>
      </c>
      <c r="F4" s="8" t="s">
        <v>1818</v>
      </c>
      <c r="G4" s="8" t="s">
        <v>4164</v>
      </c>
      <c r="H4" s="9" t="s">
        <v>4165</v>
      </c>
    </row>
    <row r="5" spans="1:8">
      <c r="A5" s="10" t="s">
        <v>4166</v>
      </c>
      <c r="B5" s="11" t="s">
        <v>1034</v>
      </c>
      <c r="C5" s="11" t="s">
        <v>1035</v>
      </c>
      <c r="D5" s="11" t="s">
        <v>4167</v>
      </c>
      <c r="E5" s="11" t="s">
        <v>3619</v>
      </c>
      <c r="F5" s="11" t="s">
        <v>1036</v>
      </c>
      <c r="G5" s="11" t="s">
        <v>3612</v>
      </c>
      <c r="H5" s="12"/>
    </row>
    <row r="6" spans="1:8" ht="23.15">
      <c r="A6" s="19" t="s">
        <v>4168</v>
      </c>
      <c r="B6" s="20" t="s">
        <v>4169</v>
      </c>
      <c r="C6" s="20" t="s">
        <v>4170</v>
      </c>
      <c r="D6" s="20" t="s">
        <v>4171</v>
      </c>
      <c r="E6" s="20" t="s">
        <v>3543</v>
      </c>
      <c r="F6" s="20" t="s">
        <v>3637</v>
      </c>
      <c r="G6" s="20" t="s">
        <v>32</v>
      </c>
      <c r="H6" s="21" t="s">
        <v>4172</v>
      </c>
    </row>
    <row r="7" spans="1:8" ht="23.15">
      <c r="A7" s="13" t="s">
        <v>4173</v>
      </c>
      <c r="B7" s="14" t="s">
        <v>4174</v>
      </c>
      <c r="C7" s="14" t="s">
        <v>4175</v>
      </c>
      <c r="D7" s="14" t="s">
        <v>4176</v>
      </c>
      <c r="E7" s="14" t="s">
        <v>3608</v>
      </c>
      <c r="F7" s="14" t="s">
        <v>3637</v>
      </c>
      <c r="G7" s="14" t="s">
        <v>4177</v>
      </c>
      <c r="H7" s="15" t="s">
        <v>4178</v>
      </c>
    </row>
    <row r="8" spans="1:8" ht="34.75">
      <c r="A8" s="19" t="s">
        <v>4179</v>
      </c>
      <c r="B8" s="20" t="s">
        <v>4180</v>
      </c>
      <c r="C8" s="20" t="s">
        <v>4181</v>
      </c>
      <c r="D8" s="20" t="s">
        <v>3608</v>
      </c>
      <c r="E8" s="20" t="s">
        <v>3637</v>
      </c>
      <c r="F8" s="20" t="s">
        <v>4182</v>
      </c>
      <c r="G8" s="20" t="s">
        <v>4183</v>
      </c>
      <c r="H8" s="21"/>
    </row>
    <row r="9" spans="1:8" ht="34.75">
      <c r="A9" s="13" t="s">
        <v>4184</v>
      </c>
      <c r="B9" s="14" t="s">
        <v>4185</v>
      </c>
      <c r="C9" s="14" t="s">
        <v>4186</v>
      </c>
      <c r="D9" s="14" t="s">
        <v>3892</v>
      </c>
      <c r="E9" s="14" t="s">
        <v>3637</v>
      </c>
      <c r="F9" s="14" t="s">
        <v>3889</v>
      </c>
      <c r="G9" s="14" t="s">
        <v>4187</v>
      </c>
      <c r="H9" s="15"/>
    </row>
    <row r="10" spans="1:8" ht="23.15">
      <c r="A10" s="19" t="s">
        <v>4188</v>
      </c>
      <c r="B10" s="20" t="s">
        <v>4189</v>
      </c>
      <c r="C10" s="20" t="s">
        <v>4190</v>
      </c>
      <c r="D10" s="20" t="s">
        <v>3619</v>
      </c>
      <c r="E10" s="20" t="s">
        <v>3637</v>
      </c>
      <c r="F10" s="20" t="s">
        <v>4191</v>
      </c>
      <c r="G10" s="20" t="s">
        <v>4192</v>
      </c>
      <c r="H10" s="21"/>
    </row>
    <row r="11" spans="1:8" ht="34.75">
      <c r="A11" s="13" t="s">
        <v>4193</v>
      </c>
      <c r="B11" s="14" t="s">
        <v>4194</v>
      </c>
      <c r="C11" s="14" t="s">
        <v>4195</v>
      </c>
      <c r="D11" s="14" t="s">
        <v>3608</v>
      </c>
      <c r="E11" s="14" t="s">
        <v>3637</v>
      </c>
      <c r="F11" s="14" t="s">
        <v>4182</v>
      </c>
      <c r="G11" s="14"/>
      <c r="H11" s="15"/>
    </row>
    <row r="12" spans="1:8" ht="23.15">
      <c r="A12" s="19" t="s">
        <v>4196</v>
      </c>
      <c r="B12" s="20" t="s">
        <v>4197</v>
      </c>
      <c r="C12" s="20" t="s">
        <v>4198</v>
      </c>
      <c r="D12" s="20" t="s">
        <v>3676</v>
      </c>
      <c r="E12" s="20" t="s">
        <v>3637</v>
      </c>
      <c r="F12" s="20" t="s">
        <v>4199</v>
      </c>
      <c r="G12" s="20" t="s">
        <v>4200</v>
      </c>
      <c r="H12" s="21"/>
    </row>
    <row r="13" spans="1:8" ht="23.15">
      <c r="A13" s="13" t="s">
        <v>4201</v>
      </c>
      <c r="B13" s="14" t="s">
        <v>4202</v>
      </c>
      <c r="C13" s="14" t="s">
        <v>4203</v>
      </c>
      <c r="D13" s="14" t="s">
        <v>3608</v>
      </c>
      <c r="E13" s="14" t="s">
        <v>3637</v>
      </c>
      <c r="F13" s="14" t="s">
        <v>4204</v>
      </c>
      <c r="G13" s="14" t="s">
        <v>4205</v>
      </c>
      <c r="H13" s="15"/>
    </row>
    <row r="14" spans="1:8" ht="34.75">
      <c r="A14" s="19" t="s">
        <v>4206</v>
      </c>
      <c r="B14" s="20" t="s">
        <v>1056</v>
      </c>
      <c r="C14" s="20" t="s">
        <v>4207</v>
      </c>
      <c r="D14" s="20" t="s">
        <v>3766</v>
      </c>
      <c r="E14" s="20" t="s">
        <v>3637</v>
      </c>
      <c r="F14" s="20" t="s">
        <v>2148</v>
      </c>
      <c r="G14" s="20" t="s">
        <v>4208</v>
      </c>
      <c r="H14" s="21"/>
    </row>
    <row r="15" spans="1:8" ht="34.75">
      <c r="A15" s="13" t="s">
        <v>4209</v>
      </c>
      <c r="B15" s="14" t="s">
        <v>1059</v>
      </c>
      <c r="C15" s="14" t="s">
        <v>4210</v>
      </c>
      <c r="D15" s="14" t="s">
        <v>4211</v>
      </c>
      <c r="E15" s="14" t="s">
        <v>3637</v>
      </c>
      <c r="F15" s="14" t="s">
        <v>4212</v>
      </c>
      <c r="G15" s="14" t="s">
        <v>4213</v>
      </c>
      <c r="H15" s="15"/>
    </row>
    <row r="16" spans="1:8" ht="34.75">
      <c r="A16" s="19" t="s">
        <v>4214</v>
      </c>
      <c r="B16" s="20" t="s">
        <v>4215</v>
      </c>
      <c r="C16" s="20" t="s">
        <v>4216</v>
      </c>
      <c r="D16" s="20" t="s">
        <v>42</v>
      </c>
      <c r="E16" s="20" t="s">
        <v>3637</v>
      </c>
      <c r="F16" s="20" t="s">
        <v>4217</v>
      </c>
      <c r="G16" s="20" t="s">
        <v>4218</v>
      </c>
      <c r="H16" s="21"/>
    </row>
    <row r="17" spans="1:8" ht="34.75">
      <c r="A17" s="13" t="s">
        <v>4219</v>
      </c>
      <c r="B17" s="14" t="s">
        <v>4220</v>
      </c>
      <c r="C17" s="14" t="s">
        <v>4221</v>
      </c>
      <c r="D17" s="14" t="s">
        <v>3608</v>
      </c>
      <c r="E17" s="14" t="s">
        <v>3637</v>
      </c>
      <c r="F17" s="14" t="s">
        <v>4222</v>
      </c>
      <c r="G17" s="14" t="s">
        <v>4223</v>
      </c>
      <c r="H17" s="15"/>
    </row>
    <row r="18" spans="1:8" ht="23.15">
      <c r="A18" s="19" t="s">
        <v>4224</v>
      </c>
      <c r="B18" s="20" t="s">
        <v>4225</v>
      </c>
      <c r="C18" s="20" t="s">
        <v>4226</v>
      </c>
      <c r="D18" s="20" t="s">
        <v>3644</v>
      </c>
      <c r="E18" s="20" t="s">
        <v>3637</v>
      </c>
      <c r="F18" s="20" t="s">
        <v>4227</v>
      </c>
      <c r="G18" s="20" t="s">
        <v>4228</v>
      </c>
      <c r="H18" s="21"/>
    </row>
    <row r="19" spans="1:8" ht="23.15">
      <c r="A19" s="13" t="s">
        <v>4229</v>
      </c>
      <c r="B19" s="14" t="s">
        <v>1047</v>
      </c>
      <c r="C19" s="14" t="s">
        <v>4230</v>
      </c>
      <c r="D19" s="14" t="s">
        <v>4231</v>
      </c>
      <c r="E19" s="14" t="s">
        <v>3637</v>
      </c>
      <c r="F19" s="14" t="s">
        <v>4199</v>
      </c>
      <c r="G19" s="14" t="s">
        <v>4232</v>
      </c>
      <c r="H19" s="15"/>
    </row>
    <row r="20" spans="1:8" ht="23.15">
      <c r="A20" s="19" t="s">
        <v>4233</v>
      </c>
      <c r="B20" s="20" t="s">
        <v>4234</v>
      </c>
      <c r="C20" s="20" t="s">
        <v>4235</v>
      </c>
      <c r="D20" s="20" t="s">
        <v>4236</v>
      </c>
      <c r="E20" s="20" t="s">
        <v>3637</v>
      </c>
      <c r="F20" s="20" t="s">
        <v>4237</v>
      </c>
      <c r="G20" s="20" t="s">
        <v>4238</v>
      </c>
      <c r="H20" s="21"/>
    </row>
    <row r="21" spans="1:8" ht="34.75">
      <c r="A21" s="13" t="s">
        <v>4239</v>
      </c>
      <c r="B21" s="14" t="s">
        <v>4240</v>
      </c>
      <c r="C21" s="14" t="s">
        <v>4241</v>
      </c>
      <c r="D21" s="14" t="s">
        <v>3676</v>
      </c>
      <c r="E21" s="14" t="s">
        <v>3637</v>
      </c>
      <c r="F21" s="14" t="s">
        <v>3673</v>
      </c>
      <c r="G21" s="14" t="s">
        <v>4242</v>
      </c>
      <c r="H21" s="15"/>
    </row>
    <row r="22" spans="1:8" ht="34.75">
      <c r="A22" s="19" t="s">
        <v>4243</v>
      </c>
      <c r="B22" s="20" t="s">
        <v>4244</v>
      </c>
      <c r="C22" s="20" t="s">
        <v>4245</v>
      </c>
      <c r="D22" s="20" t="s">
        <v>4246</v>
      </c>
      <c r="E22" s="20" t="s">
        <v>3637</v>
      </c>
      <c r="F22" s="20" t="s">
        <v>4247</v>
      </c>
      <c r="G22" s="20" t="s">
        <v>4248</v>
      </c>
      <c r="H22" s="21"/>
    </row>
    <row r="23" spans="1:8" ht="23.15">
      <c r="A23" s="13" t="s">
        <v>4249</v>
      </c>
      <c r="B23" s="14" t="s">
        <v>4250</v>
      </c>
      <c r="C23" s="14" t="s">
        <v>2257</v>
      </c>
      <c r="D23" s="14" t="s">
        <v>4251</v>
      </c>
      <c r="E23" s="14" t="s">
        <v>3608</v>
      </c>
      <c r="F23" s="14" t="s">
        <v>3637</v>
      </c>
      <c r="G23" s="14" t="s">
        <v>4252</v>
      </c>
      <c r="H23" s="15"/>
    </row>
    <row r="24" spans="1:8" ht="23.15">
      <c r="A24" s="19" t="s">
        <v>4253</v>
      </c>
      <c r="B24" s="20" t="s">
        <v>4250</v>
      </c>
      <c r="C24" s="20" t="s">
        <v>4254</v>
      </c>
      <c r="D24" s="20" t="s">
        <v>4255</v>
      </c>
      <c r="E24" s="20" t="s">
        <v>1890</v>
      </c>
      <c r="F24" s="20" t="s">
        <v>3637</v>
      </c>
      <c r="G24" s="20" t="s">
        <v>2234</v>
      </c>
      <c r="H24" s="21"/>
    </row>
    <row r="25" spans="1:8" ht="23.15">
      <c r="A25" s="13" t="s">
        <v>4256</v>
      </c>
      <c r="B25" s="14" t="s">
        <v>4250</v>
      </c>
      <c r="C25" s="14" t="s">
        <v>4257</v>
      </c>
      <c r="D25" s="14" t="s">
        <v>4258</v>
      </c>
      <c r="E25" s="14" t="s">
        <v>4259</v>
      </c>
      <c r="F25" s="14" t="s">
        <v>3637</v>
      </c>
      <c r="G25" s="14" t="s">
        <v>4260</v>
      </c>
      <c r="H25" s="15"/>
    </row>
    <row r="26" spans="1:8" ht="23.15">
      <c r="A26" s="19" t="s">
        <v>4261</v>
      </c>
      <c r="B26" s="20" t="s">
        <v>4250</v>
      </c>
      <c r="C26" s="20" t="s">
        <v>4262</v>
      </c>
      <c r="D26" s="20" t="s">
        <v>4263</v>
      </c>
      <c r="E26" s="20" t="s">
        <v>3732</v>
      </c>
      <c r="F26" s="20" t="s">
        <v>3637</v>
      </c>
      <c r="G26" s="20" t="s">
        <v>2148</v>
      </c>
      <c r="H26" s="21"/>
    </row>
    <row r="27" spans="1:8" ht="23.15">
      <c r="A27" s="13" t="s">
        <v>4264</v>
      </c>
      <c r="B27" s="14" t="s">
        <v>4250</v>
      </c>
      <c r="C27" s="14" t="s">
        <v>4265</v>
      </c>
      <c r="D27" s="14" t="s">
        <v>4266</v>
      </c>
      <c r="E27" s="14" t="s">
        <v>4267</v>
      </c>
      <c r="F27" s="14" t="s">
        <v>3637</v>
      </c>
      <c r="G27" s="14" t="s">
        <v>4268</v>
      </c>
      <c r="H27" s="15"/>
    </row>
    <row r="28" spans="1:8" ht="23.15">
      <c r="A28" s="19" t="s">
        <v>4269</v>
      </c>
      <c r="B28" s="20" t="s">
        <v>4250</v>
      </c>
      <c r="C28" s="20" t="s">
        <v>4270</v>
      </c>
      <c r="D28" s="20" t="s">
        <v>4271</v>
      </c>
      <c r="E28" s="20" t="s">
        <v>3774</v>
      </c>
      <c r="F28" s="20" t="s">
        <v>3637</v>
      </c>
      <c r="G28" s="20" t="s">
        <v>4272</v>
      </c>
      <c r="H28" s="21"/>
    </row>
    <row r="29" spans="1:8" ht="23.15">
      <c r="A29" s="13" t="s">
        <v>4273</v>
      </c>
      <c r="B29" s="14" t="s">
        <v>4250</v>
      </c>
      <c r="C29" s="14" t="s">
        <v>4274</v>
      </c>
      <c r="D29" s="14" t="s">
        <v>4275</v>
      </c>
      <c r="E29" s="14" t="s">
        <v>4276</v>
      </c>
      <c r="F29" s="14" t="s">
        <v>3637</v>
      </c>
      <c r="G29" s="14" t="s">
        <v>4277</v>
      </c>
      <c r="H29" s="15"/>
    </row>
    <row r="30" spans="1:8" ht="23.15">
      <c r="A30" s="19" t="s">
        <v>4278</v>
      </c>
      <c r="B30" s="20" t="s">
        <v>4250</v>
      </c>
      <c r="C30" s="20" t="s">
        <v>4279</v>
      </c>
      <c r="D30" s="20" t="s">
        <v>4280</v>
      </c>
      <c r="E30" s="20" t="s">
        <v>1932</v>
      </c>
      <c r="F30" s="20" t="s">
        <v>3637</v>
      </c>
      <c r="G30" s="20" t="s">
        <v>4281</v>
      </c>
      <c r="H30" s="21"/>
    </row>
    <row r="31" spans="1:8" ht="34.75">
      <c r="A31" s="13" t="s">
        <v>4282</v>
      </c>
      <c r="B31" s="14" t="s">
        <v>4283</v>
      </c>
      <c r="C31" s="14" t="s">
        <v>4284</v>
      </c>
      <c r="D31" s="14" t="s">
        <v>3849</v>
      </c>
      <c r="E31" s="14" t="s">
        <v>3637</v>
      </c>
      <c r="F31" s="14" t="s">
        <v>107</v>
      </c>
      <c r="G31" s="14" t="s">
        <v>4285</v>
      </c>
      <c r="H31" s="15"/>
    </row>
    <row r="32" spans="1:8" ht="34.75">
      <c r="A32" s="19" t="s">
        <v>4286</v>
      </c>
      <c r="B32" s="20" t="s">
        <v>4287</v>
      </c>
      <c r="C32" s="20" t="s">
        <v>4288</v>
      </c>
      <c r="D32" s="20" t="s">
        <v>3840</v>
      </c>
      <c r="E32" s="20" t="s">
        <v>3637</v>
      </c>
      <c r="F32" s="20" t="s">
        <v>4289</v>
      </c>
      <c r="G32" s="20" t="s">
        <v>4290</v>
      </c>
      <c r="H32" s="21"/>
    </row>
    <row r="33" spans="1:8" ht="23.15">
      <c r="A33" s="13" t="s">
        <v>4291</v>
      </c>
      <c r="B33" s="14" t="s">
        <v>4292</v>
      </c>
      <c r="C33" s="14" t="s">
        <v>4293</v>
      </c>
      <c r="D33" s="14" t="s">
        <v>3774</v>
      </c>
      <c r="E33" s="14" t="s">
        <v>3637</v>
      </c>
      <c r="F33" s="14" t="s">
        <v>4247</v>
      </c>
      <c r="G33" s="14" t="s">
        <v>4294</v>
      </c>
      <c r="H33" s="15"/>
    </row>
    <row r="34" spans="1:8" ht="34.75">
      <c r="A34" s="19" t="s">
        <v>4295</v>
      </c>
      <c r="B34" s="20" t="s">
        <v>4296</v>
      </c>
      <c r="C34" s="20" t="s">
        <v>4297</v>
      </c>
      <c r="D34" s="20" t="s">
        <v>3765</v>
      </c>
      <c r="E34" s="20" t="s">
        <v>3637</v>
      </c>
      <c r="F34" s="20" t="s">
        <v>4298</v>
      </c>
      <c r="G34" s="20" t="s">
        <v>4299</v>
      </c>
      <c r="H34" s="21"/>
    </row>
    <row r="35" spans="1:8" ht="23.15">
      <c r="A35" s="13" t="s">
        <v>4300</v>
      </c>
      <c r="B35" s="14" t="s">
        <v>4301</v>
      </c>
      <c r="C35" s="14" t="s">
        <v>4302</v>
      </c>
      <c r="D35" s="14" t="s">
        <v>4267</v>
      </c>
      <c r="E35" s="14" t="s">
        <v>3637</v>
      </c>
      <c r="F35" s="14" t="s">
        <v>4303</v>
      </c>
      <c r="G35" s="14"/>
      <c r="H35" s="15"/>
    </row>
    <row r="36" spans="1:8" ht="23.15">
      <c r="A36" s="19" t="s">
        <v>4304</v>
      </c>
      <c r="B36" s="20" t="s">
        <v>4305</v>
      </c>
      <c r="C36" s="20" t="s">
        <v>4306</v>
      </c>
      <c r="D36" s="20" t="s">
        <v>3543</v>
      </c>
      <c r="E36" s="20" t="s">
        <v>3637</v>
      </c>
      <c r="F36" s="20" t="s">
        <v>3605</v>
      </c>
      <c r="G36" s="20" t="s">
        <v>4307</v>
      </c>
      <c r="H36" s="21"/>
    </row>
    <row r="37" spans="1:8" ht="23.15">
      <c r="A37" s="16" t="s">
        <v>4308</v>
      </c>
      <c r="B37" s="17" t="s">
        <v>4309</v>
      </c>
      <c r="C37" s="17" t="s">
        <v>4310</v>
      </c>
      <c r="D37" s="17" t="s">
        <v>3849</v>
      </c>
      <c r="E37" s="17" t="s">
        <v>1036</v>
      </c>
      <c r="F37" s="17" t="s">
        <v>91</v>
      </c>
      <c r="G37" s="17" t="s">
        <v>4311</v>
      </c>
      <c r="H37" s="18"/>
    </row>
  </sheetData>
  <mergeCells count="2">
    <mergeCell ref="A1:H1"/>
    <mergeCell ref="A2:H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24"/>
  <sheetViews>
    <sheetView workbookViewId="0">
      <pane ySplit="4" topLeftCell="A5" activePane="bottomLeft" state="frozen"/>
      <selection pane="bottomLeft"/>
    </sheetView>
  </sheetViews>
  <sheetFormatPr defaultRowHeight="14.15"/>
  <cols>
    <col min="1" max="1" width="11" customWidth="1"/>
    <col min="2" max="2" width="28" customWidth="1"/>
    <col min="3" max="3" width="38" customWidth="1"/>
    <col min="4" max="4" width="24" customWidth="1"/>
    <col min="5" max="5" width="38" customWidth="1"/>
    <col min="6" max="6" width="32" customWidth="1"/>
    <col min="7" max="7" width="42" customWidth="1"/>
    <col min="8" max="8" width="36" customWidth="1"/>
    <col min="9" max="9" width="38" customWidth="1"/>
    <col min="10" max="10" width="24" customWidth="1"/>
    <col min="11" max="11" width="28" customWidth="1"/>
    <col min="12" max="12" width="30" customWidth="1"/>
    <col min="13" max="13" width="20" customWidth="1"/>
    <col min="14" max="14" width="34" customWidth="1"/>
  </cols>
  <sheetData>
    <row r="1" spans="1:14" ht="17.149999999999999" customHeight="1">
      <c r="A1" s="553" t="s">
        <v>47</v>
      </c>
      <c r="B1" s="553"/>
      <c r="C1" s="553"/>
      <c r="D1" s="553"/>
      <c r="E1" s="553"/>
      <c r="F1" s="553"/>
      <c r="G1" s="553"/>
      <c r="H1" s="553"/>
      <c r="I1" s="553"/>
      <c r="J1" s="553"/>
      <c r="K1" s="553"/>
      <c r="L1" s="553"/>
      <c r="M1" s="553"/>
      <c r="N1" s="553"/>
    </row>
    <row r="2" spans="1:14" ht="19.399999999999999" customHeight="1">
      <c r="A2" s="554" t="s">
        <v>4312</v>
      </c>
      <c r="B2" s="554"/>
      <c r="C2" s="554"/>
      <c r="D2" s="554"/>
      <c r="E2" s="554"/>
      <c r="F2" s="554"/>
      <c r="G2" s="554"/>
      <c r="H2" s="554"/>
      <c r="I2" s="554"/>
      <c r="J2" s="554"/>
      <c r="K2" s="554"/>
      <c r="L2" s="554"/>
      <c r="M2" s="554"/>
      <c r="N2" s="554"/>
    </row>
    <row r="4" spans="1:14" ht="16" customHeight="1">
      <c r="A4" s="7" t="s">
        <v>3410</v>
      </c>
      <c r="B4" s="8" t="s">
        <v>4313</v>
      </c>
      <c r="C4" s="8" t="s">
        <v>4314</v>
      </c>
      <c r="D4" s="8" t="s">
        <v>4315</v>
      </c>
      <c r="E4" s="8" t="s">
        <v>4316</v>
      </c>
      <c r="F4" s="8" t="s">
        <v>4317</v>
      </c>
      <c r="G4" s="8" t="s">
        <v>4318</v>
      </c>
      <c r="H4" s="8" t="s">
        <v>4319</v>
      </c>
      <c r="I4" s="8" t="s">
        <v>4320</v>
      </c>
      <c r="J4" s="8" t="s">
        <v>4321</v>
      </c>
      <c r="K4" s="8" t="s">
        <v>4322</v>
      </c>
      <c r="L4" s="8" t="s">
        <v>4323</v>
      </c>
      <c r="M4" s="8" t="s">
        <v>4324</v>
      </c>
      <c r="N4" s="9" t="s">
        <v>4325</v>
      </c>
    </row>
    <row r="5" spans="1:14" ht="23.15">
      <c r="A5" s="10" t="s">
        <v>4326</v>
      </c>
      <c r="B5" s="11" t="s">
        <v>4327</v>
      </c>
      <c r="C5" s="11" t="s">
        <v>4328</v>
      </c>
      <c r="D5" s="11" t="s">
        <v>4329</v>
      </c>
      <c r="E5" s="11" t="s">
        <v>4330</v>
      </c>
      <c r="F5" s="11" t="s">
        <v>4331</v>
      </c>
      <c r="G5" s="11" t="s">
        <v>4332</v>
      </c>
      <c r="H5" s="11" t="s">
        <v>4333</v>
      </c>
      <c r="I5" s="11" t="s">
        <v>4334</v>
      </c>
      <c r="J5" s="11" t="s">
        <v>4335</v>
      </c>
      <c r="K5" s="11" t="s">
        <v>4336</v>
      </c>
      <c r="L5" s="11" t="s">
        <v>4337</v>
      </c>
      <c r="M5" s="11" t="s">
        <v>4338</v>
      </c>
      <c r="N5" s="12" t="s">
        <v>4339</v>
      </c>
    </row>
    <row r="6" spans="1:14" ht="23.15">
      <c r="A6" s="19" t="s">
        <v>4340</v>
      </c>
      <c r="B6" s="20" t="s">
        <v>4341</v>
      </c>
      <c r="C6" s="20" t="s">
        <v>4342</v>
      </c>
      <c r="D6" s="20" t="s">
        <v>4343</v>
      </c>
      <c r="E6" s="20" t="s">
        <v>4344</v>
      </c>
      <c r="F6" s="20" t="s">
        <v>4345</v>
      </c>
      <c r="G6" s="20" t="s">
        <v>4346</v>
      </c>
      <c r="H6" s="20" t="s">
        <v>4347</v>
      </c>
      <c r="I6" s="20" t="s">
        <v>4348</v>
      </c>
      <c r="J6" s="20" t="s">
        <v>4349</v>
      </c>
      <c r="K6" s="20" t="s">
        <v>4350</v>
      </c>
      <c r="L6" s="20" t="s">
        <v>4351</v>
      </c>
      <c r="M6" s="20" t="s">
        <v>4338</v>
      </c>
      <c r="N6" s="21" t="s">
        <v>4352</v>
      </c>
    </row>
    <row r="7" spans="1:14" ht="34.75">
      <c r="A7" s="13" t="s">
        <v>4353</v>
      </c>
      <c r="B7" s="14" t="s">
        <v>4354</v>
      </c>
      <c r="C7" s="14" t="s">
        <v>4355</v>
      </c>
      <c r="D7" s="14" t="s">
        <v>4356</v>
      </c>
      <c r="E7" s="14" t="s">
        <v>4357</v>
      </c>
      <c r="F7" s="14" t="s">
        <v>4358</v>
      </c>
      <c r="G7" s="14" t="s">
        <v>4359</v>
      </c>
      <c r="H7" s="14" t="s">
        <v>4360</v>
      </c>
      <c r="I7" s="14" t="s">
        <v>4361</v>
      </c>
      <c r="J7" s="14" t="s">
        <v>4362</v>
      </c>
      <c r="K7" s="14" t="s">
        <v>4363</v>
      </c>
      <c r="L7" s="14" t="s">
        <v>4364</v>
      </c>
      <c r="M7" s="14" t="s">
        <v>4365</v>
      </c>
      <c r="N7" s="15" t="s">
        <v>4366</v>
      </c>
    </row>
    <row r="8" spans="1:14" ht="34.75">
      <c r="A8" s="19" t="s">
        <v>4367</v>
      </c>
      <c r="B8" s="20" t="s">
        <v>4368</v>
      </c>
      <c r="C8" s="20" t="s">
        <v>4369</v>
      </c>
      <c r="D8" s="20" t="s">
        <v>4370</v>
      </c>
      <c r="E8" s="20" t="s">
        <v>4371</v>
      </c>
      <c r="F8" s="20" t="s">
        <v>4372</v>
      </c>
      <c r="G8" s="20" t="s">
        <v>4373</v>
      </c>
      <c r="H8" s="20" t="s">
        <v>4374</v>
      </c>
      <c r="I8" s="20" t="s">
        <v>4375</v>
      </c>
      <c r="J8" s="20" t="s">
        <v>4376</v>
      </c>
      <c r="K8" s="20" t="s">
        <v>4377</v>
      </c>
      <c r="L8" s="20" t="s">
        <v>4378</v>
      </c>
      <c r="M8" s="20" t="s">
        <v>4365</v>
      </c>
      <c r="N8" s="21" t="s">
        <v>4379</v>
      </c>
    </row>
    <row r="9" spans="1:14" ht="23.15">
      <c r="A9" s="13" t="s">
        <v>4380</v>
      </c>
      <c r="B9" s="14" t="s">
        <v>4381</v>
      </c>
      <c r="C9" s="14" t="s">
        <v>4382</v>
      </c>
      <c r="D9" s="14" t="s">
        <v>4383</v>
      </c>
      <c r="E9" s="14" t="s">
        <v>4384</v>
      </c>
      <c r="F9" s="14" t="s">
        <v>4385</v>
      </c>
      <c r="G9" s="14" t="s">
        <v>4386</v>
      </c>
      <c r="H9" s="14" t="s">
        <v>4387</v>
      </c>
      <c r="I9" s="14" t="s">
        <v>4388</v>
      </c>
      <c r="J9" s="14" t="s">
        <v>4389</v>
      </c>
      <c r="K9" s="14" t="s">
        <v>4390</v>
      </c>
      <c r="L9" s="14" t="s">
        <v>4391</v>
      </c>
      <c r="M9" s="14" t="s">
        <v>4392</v>
      </c>
      <c r="N9" s="15" t="s">
        <v>4393</v>
      </c>
    </row>
    <row r="10" spans="1:14" ht="34.75">
      <c r="A10" s="19" t="s">
        <v>4394</v>
      </c>
      <c r="B10" s="20" t="s">
        <v>4395</v>
      </c>
      <c r="C10" s="20" t="s">
        <v>4396</v>
      </c>
      <c r="D10" s="20" t="s">
        <v>4397</v>
      </c>
      <c r="E10" s="20" t="s">
        <v>4398</v>
      </c>
      <c r="F10" s="20" t="s">
        <v>4399</v>
      </c>
      <c r="G10" s="20" t="s">
        <v>4400</v>
      </c>
      <c r="H10" s="20" t="s">
        <v>4401</v>
      </c>
      <c r="I10" s="20" t="s">
        <v>4402</v>
      </c>
      <c r="J10" s="20" t="s">
        <v>4403</v>
      </c>
      <c r="K10" s="20" t="s">
        <v>4404</v>
      </c>
      <c r="L10" s="20" t="s">
        <v>4405</v>
      </c>
      <c r="M10" s="20" t="s">
        <v>4406</v>
      </c>
      <c r="N10" s="21" t="s">
        <v>4407</v>
      </c>
    </row>
    <row r="11" spans="1:14" ht="34.75">
      <c r="A11" s="13" t="s">
        <v>4408</v>
      </c>
      <c r="B11" s="14" t="s">
        <v>4409</v>
      </c>
      <c r="C11" s="14" t="s">
        <v>4410</v>
      </c>
      <c r="D11" s="14" t="s">
        <v>4411</v>
      </c>
      <c r="E11" s="14" t="s">
        <v>4412</v>
      </c>
      <c r="F11" s="14" t="s">
        <v>4413</v>
      </c>
      <c r="G11" s="14" t="s">
        <v>4414</v>
      </c>
      <c r="H11" s="14" t="s">
        <v>4415</v>
      </c>
      <c r="I11" s="14" t="s">
        <v>4416</v>
      </c>
      <c r="J11" s="14" t="s">
        <v>4417</v>
      </c>
      <c r="K11" s="14" t="s">
        <v>4418</v>
      </c>
      <c r="L11" s="14" t="s">
        <v>4419</v>
      </c>
      <c r="M11" s="14" t="s">
        <v>4365</v>
      </c>
      <c r="N11" s="15" t="s">
        <v>4420</v>
      </c>
    </row>
    <row r="12" spans="1:14" ht="23.15">
      <c r="A12" s="19" t="s">
        <v>4421</v>
      </c>
      <c r="B12" s="20" t="s">
        <v>4422</v>
      </c>
      <c r="C12" s="20" t="s">
        <v>4423</v>
      </c>
      <c r="D12" s="20" t="s">
        <v>4424</v>
      </c>
      <c r="E12" s="20" t="s">
        <v>4425</v>
      </c>
      <c r="F12" s="20" t="s">
        <v>4426</v>
      </c>
      <c r="G12" s="20" t="s">
        <v>4427</v>
      </c>
      <c r="H12" s="20" t="s">
        <v>4428</v>
      </c>
      <c r="I12" s="20" t="s">
        <v>4429</v>
      </c>
      <c r="J12" s="20" t="s">
        <v>4430</v>
      </c>
      <c r="K12" s="20" t="s">
        <v>4431</v>
      </c>
      <c r="L12" s="20" t="s">
        <v>4432</v>
      </c>
      <c r="M12" s="20" t="s">
        <v>4433</v>
      </c>
      <c r="N12" s="21" t="s">
        <v>4434</v>
      </c>
    </row>
    <row r="13" spans="1:14" ht="23.15">
      <c r="A13" s="13" t="s">
        <v>4435</v>
      </c>
      <c r="B13" s="14" t="s">
        <v>4436</v>
      </c>
      <c r="C13" s="14" t="s">
        <v>4437</v>
      </c>
      <c r="D13" s="14" t="s">
        <v>4438</v>
      </c>
      <c r="E13" s="14" t="s">
        <v>4439</v>
      </c>
      <c r="F13" s="14" t="s">
        <v>4440</v>
      </c>
      <c r="G13" s="14" t="s">
        <v>4441</v>
      </c>
      <c r="H13" s="14" t="s">
        <v>4442</v>
      </c>
      <c r="I13" s="14" t="s">
        <v>4443</v>
      </c>
      <c r="J13" s="14" t="s">
        <v>4444</v>
      </c>
      <c r="K13" s="14" t="s">
        <v>4445</v>
      </c>
      <c r="L13" s="14" t="s">
        <v>4446</v>
      </c>
      <c r="M13" s="14" t="s">
        <v>4338</v>
      </c>
      <c r="N13" s="15" t="s">
        <v>4447</v>
      </c>
    </row>
    <row r="14" spans="1:14" ht="23.15">
      <c r="A14" s="19" t="s">
        <v>4448</v>
      </c>
      <c r="B14" s="20" t="s">
        <v>4449</v>
      </c>
      <c r="C14" s="20" t="s">
        <v>4450</v>
      </c>
      <c r="D14" s="20" t="s">
        <v>4451</v>
      </c>
      <c r="E14" s="20" t="s">
        <v>4452</v>
      </c>
      <c r="F14" s="20" t="s">
        <v>4453</v>
      </c>
      <c r="G14" s="20" t="s">
        <v>4454</v>
      </c>
      <c r="H14" s="20" t="s">
        <v>4455</v>
      </c>
      <c r="I14" s="20" t="s">
        <v>4456</v>
      </c>
      <c r="J14" s="20" t="s">
        <v>4457</v>
      </c>
      <c r="K14" s="20" t="s">
        <v>4458</v>
      </c>
      <c r="L14" s="20" t="s">
        <v>4459</v>
      </c>
      <c r="M14" s="20" t="s">
        <v>4460</v>
      </c>
      <c r="N14" s="21" t="s">
        <v>4461</v>
      </c>
    </row>
    <row r="15" spans="1:14" ht="34.75">
      <c r="A15" s="13" t="s">
        <v>4462</v>
      </c>
      <c r="B15" s="14" t="s">
        <v>4463</v>
      </c>
      <c r="C15" s="14" t="s">
        <v>4464</v>
      </c>
      <c r="D15" s="14" t="s">
        <v>4465</v>
      </c>
      <c r="E15" s="14" t="s">
        <v>4466</v>
      </c>
      <c r="F15" s="14" t="s">
        <v>4467</v>
      </c>
      <c r="G15" s="14" t="s">
        <v>4468</v>
      </c>
      <c r="H15" s="14" t="s">
        <v>4469</v>
      </c>
      <c r="I15" s="14" t="s">
        <v>4470</v>
      </c>
      <c r="J15" s="14" t="s">
        <v>4471</v>
      </c>
      <c r="K15" s="14" t="s">
        <v>4472</v>
      </c>
      <c r="L15" s="14" t="s">
        <v>4473</v>
      </c>
      <c r="M15" s="14" t="s">
        <v>4338</v>
      </c>
      <c r="N15" s="15" t="s">
        <v>4474</v>
      </c>
    </row>
    <row r="16" spans="1:14" ht="23.15">
      <c r="A16" s="19" t="s">
        <v>4475</v>
      </c>
      <c r="B16" s="20" t="s">
        <v>4476</v>
      </c>
      <c r="C16" s="20" t="s">
        <v>4477</v>
      </c>
      <c r="D16" s="20" t="s">
        <v>4478</v>
      </c>
      <c r="E16" s="20" t="s">
        <v>4479</v>
      </c>
      <c r="F16" s="20" t="s">
        <v>4480</v>
      </c>
      <c r="G16" s="20" t="s">
        <v>4481</v>
      </c>
      <c r="H16" s="20" t="s">
        <v>4482</v>
      </c>
      <c r="I16" s="20" t="s">
        <v>4483</v>
      </c>
      <c r="J16" s="20" t="s">
        <v>4484</v>
      </c>
      <c r="K16" s="20" t="s">
        <v>4485</v>
      </c>
      <c r="L16" s="20" t="s">
        <v>4486</v>
      </c>
      <c r="M16" s="20" t="s">
        <v>4338</v>
      </c>
      <c r="N16" s="21" t="s">
        <v>4487</v>
      </c>
    </row>
    <row r="17" spans="1:14" ht="23.15">
      <c r="A17" s="13" t="s">
        <v>4488</v>
      </c>
      <c r="B17" s="14" t="s">
        <v>4489</v>
      </c>
      <c r="C17" s="14" t="s">
        <v>4490</v>
      </c>
      <c r="D17" s="14" t="s">
        <v>4491</v>
      </c>
      <c r="E17" s="14" t="s">
        <v>4492</v>
      </c>
      <c r="F17" s="14" t="s">
        <v>4493</v>
      </c>
      <c r="G17" s="14" t="s">
        <v>4494</v>
      </c>
      <c r="H17" s="14" t="s">
        <v>4495</v>
      </c>
      <c r="I17" s="14" t="s">
        <v>4496</v>
      </c>
      <c r="J17" s="14" t="s">
        <v>4497</v>
      </c>
      <c r="K17" s="14" t="s">
        <v>4498</v>
      </c>
      <c r="L17" s="14" t="s">
        <v>4499</v>
      </c>
      <c r="M17" s="14" t="s">
        <v>4500</v>
      </c>
      <c r="N17" s="15" t="s">
        <v>4501</v>
      </c>
    </row>
    <row r="18" spans="1:14" ht="23.15">
      <c r="A18" s="19" t="s">
        <v>4502</v>
      </c>
      <c r="B18" s="20" t="s">
        <v>4503</v>
      </c>
      <c r="C18" s="20" t="s">
        <v>4504</v>
      </c>
      <c r="D18" s="20" t="s">
        <v>4505</v>
      </c>
      <c r="E18" s="20" t="s">
        <v>4506</v>
      </c>
      <c r="F18" s="20" t="s">
        <v>4507</v>
      </c>
      <c r="G18" s="20" t="s">
        <v>4508</v>
      </c>
      <c r="H18" s="20" t="s">
        <v>4509</v>
      </c>
      <c r="I18" s="20" t="s">
        <v>4510</v>
      </c>
      <c r="J18" s="20" t="s">
        <v>4511</v>
      </c>
      <c r="K18" s="20" t="s">
        <v>4512</v>
      </c>
      <c r="L18" s="20" t="s">
        <v>4511</v>
      </c>
      <c r="M18" s="20" t="s">
        <v>4513</v>
      </c>
      <c r="N18" s="21" t="s">
        <v>4514</v>
      </c>
    </row>
    <row r="19" spans="1:14" ht="23.15">
      <c r="A19" s="13" t="s">
        <v>4515</v>
      </c>
      <c r="B19" s="14" t="s">
        <v>4516</v>
      </c>
      <c r="C19" s="14" t="s">
        <v>4517</v>
      </c>
      <c r="D19" s="14" t="s">
        <v>4518</v>
      </c>
      <c r="E19" s="14" t="s">
        <v>4519</v>
      </c>
      <c r="F19" s="14" t="s">
        <v>4520</v>
      </c>
      <c r="G19" s="14" t="s">
        <v>4521</v>
      </c>
      <c r="H19" s="14" t="s">
        <v>4522</v>
      </c>
      <c r="I19" s="14" t="s">
        <v>4523</v>
      </c>
      <c r="J19" s="14" t="s">
        <v>4524</v>
      </c>
      <c r="K19" s="14" t="s">
        <v>4525</v>
      </c>
      <c r="L19" s="14" t="s">
        <v>4526</v>
      </c>
      <c r="M19" s="14" t="s">
        <v>4338</v>
      </c>
      <c r="N19" s="15" t="s">
        <v>4527</v>
      </c>
    </row>
    <row r="20" spans="1:14" ht="34.75">
      <c r="A20" s="19" t="s">
        <v>4528</v>
      </c>
      <c r="B20" s="20" t="s">
        <v>4529</v>
      </c>
      <c r="C20" s="20" t="s">
        <v>4530</v>
      </c>
      <c r="D20" s="20" t="s">
        <v>4531</v>
      </c>
      <c r="E20" s="20" t="s">
        <v>4532</v>
      </c>
      <c r="F20" s="20" t="s">
        <v>4533</v>
      </c>
      <c r="G20" s="20" t="s">
        <v>4534</v>
      </c>
      <c r="H20" s="20" t="s">
        <v>4535</v>
      </c>
      <c r="I20" s="20" t="s">
        <v>4536</v>
      </c>
      <c r="J20" s="20" t="s">
        <v>4537</v>
      </c>
      <c r="K20" s="20" t="s">
        <v>4538</v>
      </c>
      <c r="L20" s="20" t="s">
        <v>4539</v>
      </c>
      <c r="M20" s="20" t="s">
        <v>4338</v>
      </c>
      <c r="N20" s="21" t="s">
        <v>4540</v>
      </c>
    </row>
    <row r="21" spans="1:14" ht="34.75">
      <c r="A21" s="13" t="s">
        <v>4541</v>
      </c>
      <c r="B21" s="14" t="s">
        <v>4542</v>
      </c>
      <c r="C21" s="14" t="s">
        <v>4543</v>
      </c>
      <c r="D21" s="14" t="s">
        <v>4544</v>
      </c>
      <c r="E21" s="14" t="s">
        <v>4545</v>
      </c>
      <c r="F21" s="14" t="s">
        <v>4546</v>
      </c>
      <c r="G21" s="14" t="s">
        <v>4547</v>
      </c>
      <c r="H21" s="14" t="s">
        <v>4548</v>
      </c>
      <c r="I21" s="14" t="s">
        <v>4549</v>
      </c>
      <c r="J21" s="14" t="s">
        <v>4550</v>
      </c>
      <c r="K21" s="14" t="s">
        <v>4551</v>
      </c>
      <c r="L21" s="14" t="s">
        <v>4552</v>
      </c>
      <c r="M21" s="14" t="s">
        <v>4365</v>
      </c>
      <c r="N21" s="15" t="s">
        <v>4553</v>
      </c>
    </row>
    <row r="22" spans="1:14" ht="23.15">
      <c r="A22" s="19" t="s">
        <v>4554</v>
      </c>
      <c r="B22" s="20" t="s">
        <v>4555</v>
      </c>
      <c r="C22" s="20" t="s">
        <v>4556</v>
      </c>
      <c r="D22" s="20" t="s">
        <v>4557</v>
      </c>
      <c r="E22" s="20" t="s">
        <v>4558</v>
      </c>
      <c r="F22" s="20" t="s">
        <v>4559</v>
      </c>
      <c r="G22" s="20" t="s">
        <v>4560</v>
      </c>
      <c r="H22" s="20" t="s">
        <v>4561</v>
      </c>
      <c r="I22" s="20" t="s">
        <v>4562</v>
      </c>
      <c r="J22" s="20" t="s">
        <v>4563</v>
      </c>
      <c r="K22" s="20" t="s">
        <v>4564</v>
      </c>
      <c r="L22" s="20" t="s">
        <v>4565</v>
      </c>
      <c r="M22" s="20" t="s">
        <v>4566</v>
      </c>
      <c r="N22" s="21" t="s">
        <v>4567</v>
      </c>
    </row>
    <row r="23" spans="1:14" ht="23.15">
      <c r="A23" s="13" t="s">
        <v>4568</v>
      </c>
      <c r="B23" s="14" t="s">
        <v>4569</v>
      </c>
      <c r="C23" s="14" t="s">
        <v>4570</v>
      </c>
      <c r="D23" s="14" t="s">
        <v>4571</v>
      </c>
      <c r="E23" s="14" t="s">
        <v>4572</v>
      </c>
      <c r="F23" s="14" t="s">
        <v>4573</v>
      </c>
      <c r="G23" s="14" t="s">
        <v>4574</v>
      </c>
      <c r="H23" s="14" t="s">
        <v>4575</v>
      </c>
      <c r="I23" s="14" t="s">
        <v>4576</v>
      </c>
      <c r="J23" s="14" t="s">
        <v>4577</v>
      </c>
      <c r="K23" s="14" t="s">
        <v>4578</v>
      </c>
      <c r="L23" s="14" t="s">
        <v>4579</v>
      </c>
      <c r="M23" s="14" t="s">
        <v>4338</v>
      </c>
      <c r="N23" s="15" t="s">
        <v>4580</v>
      </c>
    </row>
    <row r="24" spans="1:14" ht="23.15">
      <c r="A24" s="22" t="s">
        <v>4581</v>
      </c>
      <c r="B24" s="23" t="s">
        <v>4582</v>
      </c>
      <c r="C24" s="23" t="s">
        <v>4583</v>
      </c>
      <c r="D24" s="23" t="s">
        <v>4584</v>
      </c>
      <c r="E24" s="23" t="s">
        <v>4585</v>
      </c>
      <c r="F24" s="23" t="s">
        <v>4586</v>
      </c>
      <c r="G24" s="23" t="s">
        <v>4587</v>
      </c>
      <c r="H24" s="23" t="s">
        <v>4588</v>
      </c>
      <c r="I24" s="23" t="s">
        <v>4589</v>
      </c>
      <c r="J24" s="23" t="s">
        <v>4590</v>
      </c>
      <c r="K24" s="23" t="s">
        <v>4591</v>
      </c>
      <c r="L24" s="23" t="s">
        <v>4592</v>
      </c>
      <c r="M24" s="23" t="s">
        <v>4566</v>
      </c>
      <c r="N24" s="24" t="s">
        <v>4593</v>
      </c>
    </row>
  </sheetData>
  <mergeCells count="2">
    <mergeCell ref="A1:N1"/>
    <mergeCell ref="A2:N2"/>
  </mergeCells>
  <dataValidations count="1">
    <dataValidation type="list" sqref="M5:M24" xr:uid="{00000000-0002-0000-1200-000000000000}">
      <formula1>"Include,Include metadata,Include with redaction,Conditional include,Conditional, narrow,Metadata only,Defer except diagnostics,Include later,Exclude v1"</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26"/>
  <sheetViews>
    <sheetView workbookViewId="0">
      <pane ySplit="4" topLeftCell="A5" activePane="bottomLeft" state="frozen"/>
      <selection pane="bottomLeft"/>
    </sheetView>
  </sheetViews>
  <sheetFormatPr defaultRowHeight="14.15"/>
  <cols>
    <col min="1" max="1" width="11" customWidth="1"/>
    <col min="2" max="2" width="34" customWidth="1"/>
    <col min="3" max="5" width="15" customWidth="1"/>
    <col min="6" max="6" width="19" customWidth="1"/>
    <col min="7" max="9" width="15" customWidth="1"/>
    <col min="10" max="12" width="18" customWidth="1"/>
    <col min="13" max="13" width="20" customWidth="1"/>
    <col min="14" max="14" width="34" customWidth="1"/>
  </cols>
  <sheetData>
    <row r="1" spans="1:14" ht="17.149999999999999" customHeight="1">
      <c r="A1" s="553" t="s">
        <v>4594</v>
      </c>
      <c r="B1" s="553"/>
      <c r="C1" s="553"/>
      <c r="D1" s="553"/>
      <c r="E1" s="553"/>
      <c r="F1" s="553"/>
      <c r="G1" s="553"/>
      <c r="H1" s="553"/>
      <c r="I1" s="553"/>
      <c r="J1" s="553"/>
      <c r="K1" s="553"/>
      <c r="L1" s="553"/>
      <c r="M1" s="553"/>
      <c r="N1" s="553"/>
    </row>
    <row r="2" spans="1:14" ht="19.399999999999999" customHeight="1">
      <c r="A2" s="554" t="s">
        <v>4595</v>
      </c>
      <c r="B2" s="554"/>
      <c r="C2" s="554"/>
      <c r="D2" s="554"/>
      <c r="E2" s="554"/>
      <c r="F2" s="554"/>
      <c r="G2" s="554"/>
      <c r="H2" s="554"/>
      <c r="I2" s="554"/>
      <c r="J2" s="554"/>
      <c r="K2" s="554"/>
      <c r="L2" s="554"/>
      <c r="M2" s="554"/>
      <c r="N2" s="554"/>
    </row>
    <row r="4" spans="1:14" ht="16" customHeight="1">
      <c r="A4" s="7" t="s">
        <v>3410</v>
      </c>
      <c r="B4" s="8" t="s">
        <v>4596</v>
      </c>
      <c r="C4" s="8" t="s">
        <v>4597</v>
      </c>
      <c r="D4" s="8" t="s">
        <v>4598</v>
      </c>
      <c r="E4" s="8" t="s">
        <v>4599</v>
      </c>
      <c r="F4" s="8" t="s">
        <v>4600</v>
      </c>
      <c r="G4" s="8" t="s">
        <v>4601</v>
      </c>
      <c r="H4" s="8" t="s">
        <v>4602</v>
      </c>
      <c r="I4" s="8" t="s">
        <v>4603</v>
      </c>
      <c r="J4" s="8" t="s">
        <v>4604</v>
      </c>
      <c r="K4" s="8" t="s">
        <v>4605</v>
      </c>
      <c r="L4" s="8" t="s">
        <v>4606</v>
      </c>
      <c r="M4" s="8" t="s">
        <v>4607</v>
      </c>
      <c r="N4" s="9" t="s">
        <v>9</v>
      </c>
    </row>
    <row r="5" spans="1:14">
      <c r="A5" s="10" t="s">
        <v>4608</v>
      </c>
      <c r="B5" s="11" t="s">
        <v>40</v>
      </c>
      <c r="C5" s="11" t="s">
        <v>4609</v>
      </c>
      <c r="D5" s="11" t="s">
        <v>4610</v>
      </c>
      <c r="E5" s="11" t="s">
        <v>4611</v>
      </c>
      <c r="F5" s="11" t="s">
        <v>4611</v>
      </c>
      <c r="G5" s="11" t="s">
        <v>4611</v>
      </c>
      <c r="H5" s="11" t="s">
        <v>4611</v>
      </c>
      <c r="I5" s="11" t="s">
        <v>4611</v>
      </c>
      <c r="J5" s="11" t="s">
        <v>4611</v>
      </c>
      <c r="K5" s="11" t="s">
        <v>4612</v>
      </c>
      <c r="L5" s="11" t="s">
        <v>4612</v>
      </c>
      <c r="M5" s="11" t="s">
        <v>4611</v>
      </c>
      <c r="N5" s="12" t="s">
        <v>4613</v>
      </c>
    </row>
    <row r="6" spans="1:14" ht="23.15">
      <c r="A6" s="19" t="s">
        <v>4614</v>
      </c>
      <c r="B6" s="20" t="s">
        <v>4615</v>
      </c>
      <c r="C6" s="20" t="s">
        <v>4609</v>
      </c>
      <c r="D6" s="20" t="s">
        <v>4610</v>
      </c>
      <c r="E6" s="20" t="s">
        <v>4611</v>
      </c>
      <c r="F6" s="20" t="s">
        <v>4611</v>
      </c>
      <c r="G6" s="20" t="s">
        <v>4611</v>
      </c>
      <c r="H6" s="20" t="s">
        <v>4612</v>
      </c>
      <c r="I6" s="20" t="s">
        <v>4611</v>
      </c>
      <c r="J6" s="20" t="s">
        <v>4611</v>
      </c>
      <c r="K6" s="20" t="s">
        <v>4612</v>
      </c>
      <c r="L6" s="20" t="s">
        <v>4612</v>
      </c>
      <c r="M6" s="20" t="s">
        <v>4611</v>
      </c>
      <c r="N6" s="21" t="s">
        <v>4616</v>
      </c>
    </row>
    <row r="7" spans="1:14">
      <c r="A7" s="13" t="s">
        <v>4617</v>
      </c>
      <c r="B7" s="14" t="s">
        <v>47</v>
      </c>
      <c r="C7" s="14" t="s">
        <v>4612</v>
      </c>
      <c r="D7" s="14" t="s">
        <v>4611</v>
      </c>
      <c r="E7" s="14" t="s">
        <v>4611</v>
      </c>
      <c r="F7" s="14" t="s">
        <v>4611</v>
      </c>
      <c r="G7" s="14" t="s">
        <v>4618</v>
      </c>
      <c r="H7" s="14" t="s">
        <v>4611</v>
      </c>
      <c r="I7" s="14" t="s">
        <v>4611</v>
      </c>
      <c r="J7" s="14" t="s">
        <v>4611</v>
      </c>
      <c r="K7" s="14" t="s">
        <v>4611</v>
      </c>
      <c r="L7" s="14" t="s">
        <v>4612</v>
      </c>
      <c r="M7" s="14" t="s">
        <v>4612</v>
      </c>
      <c r="N7" s="15" t="s">
        <v>4619</v>
      </c>
    </row>
    <row r="8" spans="1:14">
      <c r="A8" s="19" t="s">
        <v>4620</v>
      </c>
      <c r="B8" s="20" t="s">
        <v>4621</v>
      </c>
      <c r="C8" s="20" t="s">
        <v>4612</v>
      </c>
      <c r="D8" s="20" t="s">
        <v>4611</v>
      </c>
      <c r="E8" s="20" t="s">
        <v>4611</v>
      </c>
      <c r="F8" s="20" t="s">
        <v>4612</v>
      </c>
      <c r="G8" s="20" t="s">
        <v>4618</v>
      </c>
      <c r="H8" s="20" t="s">
        <v>4611</v>
      </c>
      <c r="I8" s="20" t="s">
        <v>4611</v>
      </c>
      <c r="J8" s="20" t="s">
        <v>4611</v>
      </c>
      <c r="K8" s="20" t="s">
        <v>4612</v>
      </c>
      <c r="L8" s="20" t="s">
        <v>4612</v>
      </c>
      <c r="M8" s="20" t="s">
        <v>4612</v>
      </c>
      <c r="N8" s="21" t="s">
        <v>4622</v>
      </c>
    </row>
    <row r="9" spans="1:14">
      <c r="A9" s="13" t="s">
        <v>4623</v>
      </c>
      <c r="B9" s="14" t="s">
        <v>2148</v>
      </c>
      <c r="C9" s="14" t="s">
        <v>4612</v>
      </c>
      <c r="D9" s="14" t="s">
        <v>4611</v>
      </c>
      <c r="E9" s="14" t="s">
        <v>4611</v>
      </c>
      <c r="F9" s="14" t="s">
        <v>4612</v>
      </c>
      <c r="G9" s="14" t="s">
        <v>4611</v>
      </c>
      <c r="H9" s="14" t="s">
        <v>4612</v>
      </c>
      <c r="I9" s="14" t="s">
        <v>4618</v>
      </c>
      <c r="J9" s="14" t="s">
        <v>4610</v>
      </c>
      <c r="K9" s="14" t="s">
        <v>4612</v>
      </c>
      <c r="L9" s="14" t="s">
        <v>4612</v>
      </c>
      <c r="M9" s="14" t="s">
        <v>4612</v>
      </c>
      <c r="N9" s="15" t="s">
        <v>4624</v>
      </c>
    </row>
    <row r="10" spans="1:14">
      <c r="A10" s="19" t="s">
        <v>4625</v>
      </c>
      <c r="B10" s="20" t="s">
        <v>4626</v>
      </c>
      <c r="C10" s="20" t="s">
        <v>4612</v>
      </c>
      <c r="D10" s="20" t="s">
        <v>4611</v>
      </c>
      <c r="E10" s="20" t="s">
        <v>4611</v>
      </c>
      <c r="F10" s="20" t="s">
        <v>4612</v>
      </c>
      <c r="G10" s="20" t="s">
        <v>4609</v>
      </c>
      <c r="H10" s="20" t="s">
        <v>4611</v>
      </c>
      <c r="I10" s="20" t="s">
        <v>4610</v>
      </c>
      <c r="J10" s="20" t="s">
        <v>4611</v>
      </c>
      <c r="K10" s="20" t="s">
        <v>4612</v>
      </c>
      <c r="L10" s="20" t="s">
        <v>4612</v>
      </c>
      <c r="M10" s="20" t="s">
        <v>4612</v>
      </c>
      <c r="N10" s="21" t="s">
        <v>4627</v>
      </c>
    </row>
    <row r="11" spans="1:14">
      <c r="A11" s="13" t="s">
        <v>4628</v>
      </c>
      <c r="B11" s="14" t="s">
        <v>4629</v>
      </c>
      <c r="C11" s="14" t="s">
        <v>4612</v>
      </c>
      <c r="D11" s="14" t="s">
        <v>4610</v>
      </c>
      <c r="E11" s="14" t="s">
        <v>4611</v>
      </c>
      <c r="F11" s="14" t="s">
        <v>4611</v>
      </c>
      <c r="G11" s="14" t="s">
        <v>4609</v>
      </c>
      <c r="H11" s="14" t="s">
        <v>4611</v>
      </c>
      <c r="I11" s="14" t="s">
        <v>4610</v>
      </c>
      <c r="J11" s="14" t="s">
        <v>4611</v>
      </c>
      <c r="K11" s="14" t="s">
        <v>4611</v>
      </c>
      <c r="L11" s="14" t="s">
        <v>4612</v>
      </c>
      <c r="M11" s="14" t="s">
        <v>4612</v>
      </c>
      <c r="N11" s="15" t="s">
        <v>4630</v>
      </c>
    </row>
    <row r="12" spans="1:14" ht="23.15">
      <c r="A12" s="19" t="s">
        <v>4631</v>
      </c>
      <c r="B12" s="20" t="s">
        <v>4632</v>
      </c>
      <c r="C12" s="20" t="s">
        <v>4612</v>
      </c>
      <c r="D12" s="20" t="s">
        <v>4611</v>
      </c>
      <c r="E12" s="20" t="s">
        <v>4611</v>
      </c>
      <c r="F12" s="20" t="s">
        <v>4612</v>
      </c>
      <c r="G12" s="20" t="s">
        <v>4609</v>
      </c>
      <c r="H12" s="20" t="s">
        <v>4611</v>
      </c>
      <c r="I12" s="20" t="s">
        <v>4610</v>
      </c>
      <c r="J12" s="20" t="s">
        <v>4611</v>
      </c>
      <c r="K12" s="20" t="s">
        <v>4612</v>
      </c>
      <c r="L12" s="20" t="s">
        <v>4612</v>
      </c>
      <c r="M12" s="20" t="s">
        <v>4610</v>
      </c>
      <c r="N12" s="21" t="s">
        <v>4633</v>
      </c>
    </row>
    <row r="13" spans="1:14">
      <c r="A13" s="13" t="s">
        <v>4634</v>
      </c>
      <c r="B13" s="14" t="s">
        <v>4635</v>
      </c>
      <c r="C13" s="14" t="s">
        <v>4612</v>
      </c>
      <c r="D13" s="14" t="s">
        <v>4611</v>
      </c>
      <c r="E13" s="14" t="s">
        <v>4611</v>
      </c>
      <c r="F13" s="14" t="s">
        <v>4611</v>
      </c>
      <c r="G13" s="14" t="s">
        <v>4611</v>
      </c>
      <c r="H13" s="14" t="s">
        <v>4618</v>
      </c>
      <c r="I13" s="14" t="s">
        <v>4612</v>
      </c>
      <c r="J13" s="14" t="s">
        <v>4611</v>
      </c>
      <c r="K13" s="14" t="s">
        <v>4610</v>
      </c>
      <c r="L13" s="14" t="s">
        <v>4612</v>
      </c>
      <c r="M13" s="14" t="s">
        <v>4612</v>
      </c>
      <c r="N13" s="15" t="s">
        <v>4636</v>
      </c>
    </row>
    <row r="14" spans="1:14">
      <c r="A14" s="19" t="s">
        <v>4637</v>
      </c>
      <c r="B14" s="20" t="s">
        <v>4638</v>
      </c>
      <c r="C14" s="20" t="s">
        <v>4609</v>
      </c>
      <c r="D14" s="20" t="s">
        <v>4610</v>
      </c>
      <c r="E14" s="20" t="s">
        <v>4611</v>
      </c>
      <c r="F14" s="20" t="s">
        <v>4611</v>
      </c>
      <c r="G14" s="20" t="s">
        <v>4611</v>
      </c>
      <c r="H14" s="20" t="s">
        <v>4611</v>
      </c>
      <c r="I14" s="20" t="s">
        <v>4610</v>
      </c>
      <c r="J14" s="20" t="s">
        <v>4611</v>
      </c>
      <c r="K14" s="20" t="s">
        <v>4611</v>
      </c>
      <c r="L14" s="20" t="s">
        <v>4611</v>
      </c>
      <c r="M14" s="20" t="s">
        <v>4611</v>
      </c>
      <c r="N14" s="21" t="s">
        <v>4639</v>
      </c>
    </row>
    <row r="15" spans="1:14">
      <c r="A15" s="13" t="s">
        <v>4640</v>
      </c>
      <c r="B15" s="14" t="s">
        <v>4641</v>
      </c>
      <c r="C15" s="14" t="s">
        <v>4609</v>
      </c>
      <c r="D15" s="14" t="s">
        <v>4610</v>
      </c>
      <c r="E15" s="14" t="s">
        <v>4610</v>
      </c>
      <c r="F15" s="14" t="s">
        <v>4611</v>
      </c>
      <c r="G15" s="14" t="s">
        <v>4611</v>
      </c>
      <c r="H15" s="14" t="s">
        <v>4611</v>
      </c>
      <c r="I15" s="14" t="s">
        <v>4611</v>
      </c>
      <c r="J15" s="14" t="s">
        <v>4611</v>
      </c>
      <c r="K15" s="14" t="s">
        <v>4612</v>
      </c>
      <c r="L15" s="14" t="s">
        <v>4612</v>
      </c>
      <c r="M15" s="14" t="s">
        <v>4612</v>
      </c>
      <c r="N15" s="15" t="s">
        <v>4642</v>
      </c>
    </row>
    <row r="16" spans="1:14">
      <c r="A16" s="19" t="s">
        <v>4643</v>
      </c>
      <c r="B16" s="20" t="s">
        <v>3886</v>
      </c>
      <c r="C16" s="20" t="s">
        <v>4618</v>
      </c>
      <c r="D16" s="20" t="s">
        <v>4611</v>
      </c>
      <c r="E16" s="20" t="s">
        <v>4611</v>
      </c>
      <c r="F16" s="20" t="s">
        <v>4611</v>
      </c>
      <c r="G16" s="20" t="s">
        <v>4611</v>
      </c>
      <c r="H16" s="20" t="s">
        <v>4611</v>
      </c>
      <c r="I16" s="20" t="s">
        <v>4611</v>
      </c>
      <c r="J16" s="20" t="s">
        <v>4612</v>
      </c>
      <c r="K16" s="20" t="s">
        <v>4612</v>
      </c>
      <c r="L16" s="20" t="s">
        <v>4612</v>
      </c>
      <c r="M16" s="20" t="s">
        <v>4612</v>
      </c>
      <c r="N16" s="21" t="s">
        <v>4644</v>
      </c>
    </row>
    <row r="17" spans="1:14">
      <c r="A17" s="13" t="s">
        <v>4645</v>
      </c>
      <c r="B17" s="14" t="s">
        <v>4646</v>
      </c>
      <c r="C17" s="14" t="s">
        <v>4612</v>
      </c>
      <c r="D17" s="14" t="s">
        <v>4618</v>
      </c>
      <c r="E17" s="14" t="s">
        <v>4610</v>
      </c>
      <c r="F17" s="14" t="s">
        <v>4611</v>
      </c>
      <c r="G17" s="14" t="s">
        <v>4611</v>
      </c>
      <c r="H17" s="14" t="s">
        <v>4612</v>
      </c>
      <c r="I17" s="14" t="s">
        <v>4611</v>
      </c>
      <c r="J17" s="14" t="s">
        <v>4612</v>
      </c>
      <c r="K17" s="14" t="s">
        <v>4611</v>
      </c>
      <c r="L17" s="14" t="s">
        <v>4612</v>
      </c>
      <c r="M17" s="14" t="s">
        <v>4611</v>
      </c>
      <c r="N17" s="15" t="s">
        <v>4647</v>
      </c>
    </row>
    <row r="18" spans="1:14">
      <c r="A18" s="19" t="s">
        <v>4648</v>
      </c>
      <c r="B18" s="20" t="s">
        <v>4649</v>
      </c>
      <c r="C18" s="20" t="s">
        <v>4612</v>
      </c>
      <c r="D18" s="20" t="s">
        <v>4611</v>
      </c>
      <c r="E18" s="20" t="s">
        <v>4611</v>
      </c>
      <c r="F18" s="20" t="s">
        <v>4618</v>
      </c>
      <c r="G18" s="20" t="s">
        <v>4611</v>
      </c>
      <c r="H18" s="20" t="s">
        <v>4611</v>
      </c>
      <c r="I18" s="20" t="s">
        <v>4612</v>
      </c>
      <c r="J18" s="20" t="s">
        <v>4612</v>
      </c>
      <c r="K18" s="20" t="s">
        <v>4610</v>
      </c>
      <c r="L18" s="20" t="s">
        <v>4611</v>
      </c>
      <c r="M18" s="20" t="s">
        <v>4612</v>
      </c>
      <c r="N18" s="21" t="s">
        <v>4650</v>
      </c>
    </row>
    <row r="19" spans="1:14">
      <c r="A19" s="13" t="s">
        <v>4651</v>
      </c>
      <c r="B19" s="14" t="s">
        <v>4652</v>
      </c>
      <c r="C19" s="14" t="s">
        <v>4612</v>
      </c>
      <c r="D19" s="14" t="s">
        <v>4610</v>
      </c>
      <c r="E19" s="14" t="s">
        <v>4611</v>
      </c>
      <c r="F19" s="14" t="s">
        <v>4609</v>
      </c>
      <c r="G19" s="14" t="s">
        <v>4611</v>
      </c>
      <c r="H19" s="14" t="s">
        <v>4611</v>
      </c>
      <c r="I19" s="14" t="s">
        <v>4612</v>
      </c>
      <c r="J19" s="14" t="s">
        <v>4612</v>
      </c>
      <c r="K19" s="14" t="s">
        <v>4611</v>
      </c>
      <c r="L19" s="14" t="s">
        <v>4610</v>
      </c>
      <c r="M19" s="14" t="s">
        <v>4611</v>
      </c>
      <c r="N19" s="15" t="s">
        <v>4653</v>
      </c>
    </row>
    <row r="20" spans="1:14">
      <c r="A20" s="19" t="s">
        <v>4654</v>
      </c>
      <c r="B20" s="20" t="s">
        <v>3978</v>
      </c>
      <c r="C20" s="20" t="s">
        <v>4612</v>
      </c>
      <c r="D20" s="20" t="s">
        <v>4611</v>
      </c>
      <c r="E20" s="20" t="s">
        <v>4611</v>
      </c>
      <c r="F20" s="20" t="s">
        <v>4618</v>
      </c>
      <c r="G20" s="20" t="s">
        <v>4611</v>
      </c>
      <c r="H20" s="20" t="s">
        <v>4611</v>
      </c>
      <c r="I20" s="20" t="s">
        <v>4612</v>
      </c>
      <c r="J20" s="20" t="s">
        <v>4612</v>
      </c>
      <c r="K20" s="20" t="s">
        <v>4610</v>
      </c>
      <c r="L20" s="20" t="s">
        <v>4612</v>
      </c>
      <c r="M20" s="20" t="s">
        <v>4611</v>
      </c>
      <c r="N20" s="21" t="s">
        <v>4655</v>
      </c>
    </row>
    <row r="21" spans="1:14">
      <c r="A21" s="13" t="s">
        <v>4656</v>
      </c>
      <c r="B21" s="14" t="s">
        <v>4657</v>
      </c>
      <c r="C21" s="14" t="s">
        <v>4612</v>
      </c>
      <c r="D21" s="14" t="s">
        <v>4611</v>
      </c>
      <c r="E21" s="14" t="s">
        <v>4611</v>
      </c>
      <c r="F21" s="14" t="s">
        <v>4618</v>
      </c>
      <c r="G21" s="14" t="s">
        <v>4611</v>
      </c>
      <c r="H21" s="14" t="s">
        <v>4611</v>
      </c>
      <c r="I21" s="14" t="s">
        <v>4612</v>
      </c>
      <c r="J21" s="14" t="s">
        <v>4612</v>
      </c>
      <c r="K21" s="14" t="s">
        <v>4610</v>
      </c>
      <c r="L21" s="14" t="s">
        <v>4612</v>
      </c>
      <c r="M21" s="14" t="s">
        <v>4612</v>
      </c>
      <c r="N21" s="15" t="s">
        <v>4658</v>
      </c>
    </row>
    <row r="22" spans="1:14">
      <c r="A22" s="19" t="s">
        <v>4659</v>
      </c>
      <c r="B22" s="20" t="s">
        <v>4660</v>
      </c>
      <c r="C22" s="20" t="s">
        <v>4612</v>
      </c>
      <c r="D22" s="20" t="s">
        <v>4611</v>
      </c>
      <c r="E22" s="20" t="s">
        <v>4611</v>
      </c>
      <c r="F22" s="20" t="s">
        <v>4611</v>
      </c>
      <c r="G22" s="20" t="s">
        <v>4612</v>
      </c>
      <c r="H22" s="20" t="s">
        <v>4612</v>
      </c>
      <c r="I22" s="20" t="s">
        <v>4612</v>
      </c>
      <c r="J22" s="20" t="s">
        <v>4612</v>
      </c>
      <c r="K22" s="20" t="s">
        <v>4611</v>
      </c>
      <c r="L22" s="20" t="s">
        <v>4618</v>
      </c>
      <c r="M22" s="20" t="s">
        <v>4611</v>
      </c>
      <c r="N22" s="21" t="s">
        <v>4661</v>
      </c>
    </row>
    <row r="23" spans="1:14">
      <c r="A23" s="13" t="s">
        <v>4662</v>
      </c>
      <c r="B23" s="14" t="s">
        <v>4663</v>
      </c>
      <c r="C23" s="14" t="s">
        <v>4609</v>
      </c>
      <c r="D23" s="14" t="s">
        <v>4611</v>
      </c>
      <c r="E23" s="14" t="s">
        <v>4610</v>
      </c>
      <c r="F23" s="14" t="s">
        <v>4611</v>
      </c>
      <c r="G23" s="14" t="s">
        <v>4612</v>
      </c>
      <c r="H23" s="14" t="s">
        <v>4612</v>
      </c>
      <c r="I23" s="14" t="s">
        <v>4611</v>
      </c>
      <c r="J23" s="14" t="s">
        <v>4612</v>
      </c>
      <c r="K23" s="14" t="s">
        <v>4611</v>
      </c>
      <c r="L23" s="14" t="s">
        <v>4610</v>
      </c>
      <c r="M23" s="14" t="s">
        <v>4612</v>
      </c>
      <c r="N23" s="15" t="s">
        <v>4664</v>
      </c>
    </row>
    <row r="24" spans="1:14">
      <c r="A24" s="19" t="s">
        <v>4665</v>
      </c>
      <c r="B24" s="20" t="s">
        <v>4666</v>
      </c>
      <c r="C24" s="20" t="s">
        <v>4612</v>
      </c>
      <c r="D24" s="20" t="s">
        <v>4611</v>
      </c>
      <c r="E24" s="20" t="s">
        <v>4610</v>
      </c>
      <c r="F24" s="20" t="s">
        <v>4618</v>
      </c>
      <c r="G24" s="20" t="s">
        <v>4611</v>
      </c>
      <c r="H24" s="20" t="s">
        <v>4611</v>
      </c>
      <c r="I24" s="20" t="s">
        <v>4612</v>
      </c>
      <c r="J24" s="20" t="s">
        <v>4612</v>
      </c>
      <c r="K24" s="20" t="s">
        <v>4611</v>
      </c>
      <c r="L24" s="20" t="s">
        <v>4611</v>
      </c>
      <c r="M24" s="20" t="s">
        <v>4611</v>
      </c>
      <c r="N24" s="21" t="s">
        <v>4667</v>
      </c>
    </row>
    <row r="25" spans="1:14">
      <c r="A25" s="13" t="s">
        <v>4668</v>
      </c>
      <c r="B25" s="14" t="s">
        <v>4150</v>
      </c>
      <c r="C25" s="14" t="s">
        <v>4609</v>
      </c>
      <c r="D25" s="14" t="s">
        <v>4611</v>
      </c>
      <c r="E25" s="14" t="s">
        <v>4611</v>
      </c>
      <c r="F25" s="14" t="s">
        <v>4610</v>
      </c>
      <c r="G25" s="14" t="s">
        <v>4611</v>
      </c>
      <c r="H25" s="14" t="s">
        <v>4611</v>
      </c>
      <c r="I25" s="14" t="s">
        <v>4612</v>
      </c>
      <c r="J25" s="14" t="s">
        <v>4612</v>
      </c>
      <c r="K25" s="14" t="s">
        <v>4612</v>
      </c>
      <c r="L25" s="14" t="s">
        <v>4611</v>
      </c>
      <c r="M25" s="14" t="s">
        <v>4612</v>
      </c>
      <c r="N25" s="15" t="s">
        <v>4669</v>
      </c>
    </row>
    <row r="26" spans="1:14">
      <c r="A26" s="22" t="s">
        <v>4670</v>
      </c>
      <c r="B26" s="23" t="s">
        <v>4671</v>
      </c>
      <c r="C26" s="23" t="s">
        <v>4612</v>
      </c>
      <c r="D26" s="23" t="s">
        <v>4609</v>
      </c>
      <c r="E26" s="23" t="s">
        <v>4610</v>
      </c>
      <c r="F26" s="23" t="s">
        <v>4611</v>
      </c>
      <c r="G26" s="23" t="s">
        <v>4611</v>
      </c>
      <c r="H26" s="23" t="s">
        <v>4611</v>
      </c>
      <c r="I26" s="23" t="s">
        <v>4611</v>
      </c>
      <c r="J26" s="23" t="s">
        <v>4612</v>
      </c>
      <c r="K26" s="23" t="s">
        <v>4611</v>
      </c>
      <c r="L26" s="23" t="s">
        <v>4612</v>
      </c>
      <c r="M26" s="23" t="s">
        <v>4611</v>
      </c>
      <c r="N26" s="24" t="s">
        <v>4672</v>
      </c>
    </row>
  </sheetData>
  <mergeCells count="2">
    <mergeCell ref="A1:N1"/>
    <mergeCell ref="A2:N2"/>
  </mergeCells>
  <dataValidations count="1">
    <dataValidation type="list" sqref="C5:M26" xr:uid="{00000000-0002-0000-1300-000000000000}">
      <formula1>"R,A,C,I,A/R,"</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30"/>
  <sheetViews>
    <sheetView workbookViewId="0">
      <pane ySplit="4" topLeftCell="A5" activePane="bottomLeft" state="frozen"/>
      <selection pane="bottomLeft"/>
    </sheetView>
  </sheetViews>
  <sheetFormatPr defaultRowHeight="14.15"/>
  <cols>
    <col min="1" max="1" width="11" customWidth="1"/>
    <col min="2" max="2" width="30" customWidth="1"/>
    <col min="3" max="3" width="38" customWidth="1"/>
    <col min="4" max="4" width="30" customWidth="1"/>
    <col min="5" max="5" width="32" customWidth="1"/>
    <col min="6" max="6" width="42" customWidth="1"/>
    <col min="7" max="7" width="16" customWidth="1"/>
    <col min="8" max="8" width="46" customWidth="1"/>
    <col min="9" max="9" width="38" customWidth="1"/>
    <col min="10" max="10" width="14" customWidth="1"/>
    <col min="11" max="11" width="34" customWidth="1"/>
    <col min="12" max="12" width="22" customWidth="1"/>
    <col min="13" max="13" width="44" customWidth="1"/>
  </cols>
  <sheetData>
    <row r="1" spans="1:13" ht="17.149999999999999" customHeight="1">
      <c r="A1" s="553" t="s">
        <v>4673</v>
      </c>
      <c r="B1" s="553"/>
      <c r="C1" s="553"/>
      <c r="D1" s="553"/>
      <c r="E1" s="553"/>
      <c r="F1" s="553"/>
      <c r="G1" s="553"/>
      <c r="H1" s="553"/>
      <c r="I1" s="553"/>
      <c r="J1" s="553"/>
      <c r="K1" s="553"/>
      <c r="L1" s="553"/>
      <c r="M1" s="553"/>
    </row>
    <row r="2" spans="1:13" ht="19.399999999999999" customHeight="1">
      <c r="A2" s="554" t="s">
        <v>4674</v>
      </c>
      <c r="B2" s="554"/>
      <c r="C2" s="554"/>
      <c r="D2" s="554"/>
      <c r="E2" s="554"/>
      <c r="F2" s="554"/>
      <c r="G2" s="554"/>
      <c r="H2" s="554"/>
      <c r="I2" s="554"/>
      <c r="J2" s="554"/>
      <c r="K2" s="554"/>
      <c r="L2" s="554"/>
      <c r="M2" s="554"/>
    </row>
    <row r="4" spans="1:13" ht="16" customHeight="1">
      <c r="A4" s="7" t="s">
        <v>3410</v>
      </c>
      <c r="B4" s="8" t="s">
        <v>4675</v>
      </c>
      <c r="C4" s="8" t="s">
        <v>4676</v>
      </c>
      <c r="D4" s="8" t="s">
        <v>4677</v>
      </c>
      <c r="E4" s="8" t="s">
        <v>4678</v>
      </c>
      <c r="F4" s="8" t="s">
        <v>4679</v>
      </c>
      <c r="G4" s="8" t="s">
        <v>4680</v>
      </c>
      <c r="H4" s="8" t="s">
        <v>4163</v>
      </c>
      <c r="I4" s="8" t="s">
        <v>4681</v>
      </c>
      <c r="J4" s="8" t="s">
        <v>4682</v>
      </c>
      <c r="K4" s="8" t="s">
        <v>4683</v>
      </c>
      <c r="L4" s="8" t="s">
        <v>2124</v>
      </c>
      <c r="M4" s="9" t="s">
        <v>1101</v>
      </c>
    </row>
    <row r="5" spans="1:13" ht="34.75">
      <c r="A5" s="10" t="s">
        <v>4684</v>
      </c>
      <c r="B5" s="11" t="s">
        <v>4685</v>
      </c>
      <c r="C5" s="11" t="s">
        <v>4686</v>
      </c>
      <c r="D5" s="11" t="s">
        <v>4687</v>
      </c>
      <c r="E5" s="11" t="s">
        <v>4688</v>
      </c>
      <c r="F5" s="11" t="s">
        <v>4689</v>
      </c>
      <c r="G5" s="11" t="s">
        <v>1141</v>
      </c>
      <c r="H5" s="11" t="s">
        <v>4690</v>
      </c>
      <c r="I5" s="11" t="s">
        <v>4691</v>
      </c>
      <c r="J5" s="11" t="s">
        <v>1258</v>
      </c>
      <c r="K5" s="11" t="s">
        <v>4692</v>
      </c>
      <c r="L5" s="11" t="s">
        <v>4053</v>
      </c>
      <c r="M5" s="12" t="s">
        <v>1259</v>
      </c>
    </row>
    <row r="6" spans="1:13" ht="23.15">
      <c r="A6" s="19" t="s">
        <v>4693</v>
      </c>
      <c r="B6" s="20" t="s">
        <v>4694</v>
      </c>
      <c r="C6" s="20" t="s">
        <v>4695</v>
      </c>
      <c r="D6" s="20" t="s">
        <v>4696</v>
      </c>
      <c r="E6" s="20" t="s">
        <v>4697</v>
      </c>
      <c r="F6" s="20" t="s">
        <v>4698</v>
      </c>
      <c r="G6" s="20" t="s">
        <v>1415</v>
      </c>
      <c r="H6" s="20" t="s">
        <v>4699</v>
      </c>
      <c r="I6" s="20" t="s">
        <v>4700</v>
      </c>
      <c r="J6" s="20" t="s">
        <v>1258</v>
      </c>
      <c r="K6" s="20" t="s">
        <v>4701</v>
      </c>
      <c r="L6" s="20" t="s">
        <v>4090</v>
      </c>
      <c r="M6" s="21" t="s">
        <v>1268</v>
      </c>
    </row>
    <row r="7" spans="1:13" ht="23.15">
      <c r="A7" s="13" t="s">
        <v>4702</v>
      </c>
      <c r="B7" s="14" t="s">
        <v>4703</v>
      </c>
      <c r="C7" s="14" t="s">
        <v>4704</v>
      </c>
      <c r="D7" s="14" t="s">
        <v>4705</v>
      </c>
      <c r="E7" s="14" t="s">
        <v>4706</v>
      </c>
      <c r="F7" s="14" t="s">
        <v>4707</v>
      </c>
      <c r="G7" s="14" t="s">
        <v>1141</v>
      </c>
      <c r="H7" s="14" t="s">
        <v>4708</v>
      </c>
      <c r="I7" s="14" t="s">
        <v>4709</v>
      </c>
      <c r="J7" s="14" t="s">
        <v>1258</v>
      </c>
      <c r="K7" s="14" t="s">
        <v>4710</v>
      </c>
      <c r="L7" s="14" t="s">
        <v>4711</v>
      </c>
      <c r="M7" s="15" t="s">
        <v>1259</v>
      </c>
    </row>
    <row r="8" spans="1:13" ht="23.15">
      <c r="A8" s="19" t="s">
        <v>4712</v>
      </c>
      <c r="B8" s="20" t="s">
        <v>4713</v>
      </c>
      <c r="C8" s="20" t="s">
        <v>4714</v>
      </c>
      <c r="D8" s="20" t="s">
        <v>4715</v>
      </c>
      <c r="E8" s="20" t="s">
        <v>4716</v>
      </c>
      <c r="F8" s="20" t="s">
        <v>4717</v>
      </c>
      <c r="G8" s="20" t="s">
        <v>1141</v>
      </c>
      <c r="H8" s="20" t="s">
        <v>4718</v>
      </c>
      <c r="I8" s="20" t="s">
        <v>4719</v>
      </c>
      <c r="J8" s="20" t="s">
        <v>1258</v>
      </c>
      <c r="K8" s="20" t="s">
        <v>4720</v>
      </c>
      <c r="L8" s="20" t="s">
        <v>4053</v>
      </c>
      <c r="M8" s="21" t="s">
        <v>2918</v>
      </c>
    </row>
    <row r="9" spans="1:13" ht="23.15">
      <c r="A9" s="13" t="s">
        <v>4721</v>
      </c>
      <c r="B9" s="14" t="s">
        <v>4722</v>
      </c>
      <c r="C9" s="14" t="s">
        <v>4723</v>
      </c>
      <c r="D9" s="14" t="s">
        <v>4724</v>
      </c>
      <c r="E9" s="14" t="s">
        <v>4725</v>
      </c>
      <c r="F9" s="14" t="s">
        <v>4726</v>
      </c>
      <c r="G9" s="14" t="s">
        <v>1141</v>
      </c>
      <c r="H9" s="14" t="s">
        <v>4727</v>
      </c>
      <c r="I9" s="14" t="s">
        <v>4728</v>
      </c>
      <c r="J9" s="14" t="s">
        <v>1304</v>
      </c>
      <c r="K9" s="14" t="s">
        <v>4729</v>
      </c>
      <c r="L9" s="14" t="s">
        <v>4730</v>
      </c>
      <c r="M9" s="15" t="s">
        <v>1295</v>
      </c>
    </row>
    <row r="10" spans="1:13" ht="34.75">
      <c r="A10" s="19" t="s">
        <v>4731</v>
      </c>
      <c r="B10" s="20" t="s">
        <v>4732</v>
      </c>
      <c r="C10" s="20" t="s">
        <v>4733</v>
      </c>
      <c r="D10" s="20" t="s">
        <v>4734</v>
      </c>
      <c r="E10" s="20" t="s">
        <v>4735</v>
      </c>
      <c r="F10" s="20" t="s">
        <v>4736</v>
      </c>
      <c r="G10" s="20" t="s">
        <v>1425</v>
      </c>
      <c r="H10" s="20" t="s">
        <v>4737</v>
      </c>
      <c r="I10" s="20" t="s">
        <v>4738</v>
      </c>
      <c r="J10" s="20" t="s">
        <v>393</v>
      </c>
      <c r="K10" s="20" t="s">
        <v>4739</v>
      </c>
      <c r="L10" s="20" t="s">
        <v>4740</v>
      </c>
      <c r="M10" s="21" t="s">
        <v>2928</v>
      </c>
    </row>
    <row r="11" spans="1:13" ht="23.15">
      <c r="A11" s="13" t="s">
        <v>4741</v>
      </c>
      <c r="B11" s="14" t="s">
        <v>4742</v>
      </c>
      <c r="C11" s="14" t="s">
        <v>4743</v>
      </c>
      <c r="D11" s="14" t="s">
        <v>4744</v>
      </c>
      <c r="E11" s="14" t="s">
        <v>4745</v>
      </c>
      <c r="F11" s="14" t="s">
        <v>4746</v>
      </c>
      <c r="G11" s="14" t="s">
        <v>1141</v>
      </c>
      <c r="H11" s="14" t="s">
        <v>4747</v>
      </c>
      <c r="I11" s="14" t="s">
        <v>4748</v>
      </c>
      <c r="J11" s="14" t="s">
        <v>393</v>
      </c>
      <c r="K11" s="14" t="s">
        <v>4749</v>
      </c>
      <c r="L11" s="14" t="s">
        <v>4740</v>
      </c>
      <c r="M11" s="15" t="s">
        <v>4750</v>
      </c>
    </row>
    <row r="12" spans="1:13" ht="23.15">
      <c r="A12" s="19" t="s">
        <v>4751</v>
      </c>
      <c r="B12" s="20" t="s">
        <v>1158</v>
      </c>
      <c r="C12" s="20" t="s">
        <v>4752</v>
      </c>
      <c r="D12" s="20" t="s">
        <v>4753</v>
      </c>
      <c r="E12" s="20" t="s">
        <v>4754</v>
      </c>
      <c r="F12" s="20" t="s">
        <v>4755</v>
      </c>
      <c r="G12" s="20" t="s">
        <v>1109</v>
      </c>
      <c r="H12" s="20" t="s">
        <v>4756</v>
      </c>
      <c r="I12" s="20" t="s">
        <v>4757</v>
      </c>
      <c r="J12" s="20" t="s">
        <v>393</v>
      </c>
      <c r="K12" s="20" t="s">
        <v>4758</v>
      </c>
      <c r="L12" s="20" t="s">
        <v>4759</v>
      </c>
      <c r="M12" s="21" t="s">
        <v>1163</v>
      </c>
    </row>
    <row r="13" spans="1:13" ht="23.15">
      <c r="A13" s="13" t="s">
        <v>4760</v>
      </c>
      <c r="B13" s="14" t="s">
        <v>4761</v>
      </c>
      <c r="C13" s="14" t="s">
        <v>4762</v>
      </c>
      <c r="D13" s="14" t="s">
        <v>4763</v>
      </c>
      <c r="E13" s="14" t="s">
        <v>4764</v>
      </c>
      <c r="F13" s="14" t="s">
        <v>4765</v>
      </c>
      <c r="G13" s="14" t="s">
        <v>1141</v>
      </c>
      <c r="H13" s="14" t="s">
        <v>4766</v>
      </c>
      <c r="I13" s="14" t="s">
        <v>4767</v>
      </c>
      <c r="J13" s="14" t="s">
        <v>4768</v>
      </c>
      <c r="K13" s="14" t="s">
        <v>4769</v>
      </c>
      <c r="L13" s="14" t="s">
        <v>4770</v>
      </c>
      <c r="M13" s="15" t="s">
        <v>1324</v>
      </c>
    </row>
    <row r="14" spans="1:13" ht="23.15">
      <c r="A14" s="19" t="s">
        <v>4771</v>
      </c>
      <c r="B14" s="20" t="s">
        <v>4772</v>
      </c>
      <c r="C14" s="20" t="s">
        <v>4773</v>
      </c>
      <c r="D14" s="20" t="s">
        <v>4774</v>
      </c>
      <c r="E14" s="20" t="s">
        <v>4775</v>
      </c>
      <c r="F14" s="20" t="s">
        <v>4776</v>
      </c>
      <c r="G14" s="20" t="s">
        <v>1109</v>
      </c>
      <c r="H14" s="20" t="s">
        <v>4777</v>
      </c>
      <c r="I14" s="20" t="s">
        <v>4778</v>
      </c>
      <c r="J14" s="20" t="s">
        <v>622</v>
      </c>
      <c r="K14" s="20" t="s">
        <v>4779</v>
      </c>
      <c r="L14" s="20" t="s">
        <v>4730</v>
      </c>
      <c r="M14" s="21" t="s">
        <v>1333</v>
      </c>
    </row>
    <row r="15" spans="1:13" ht="23.15">
      <c r="A15" s="13" t="s">
        <v>4780</v>
      </c>
      <c r="B15" s="14" t="s">
        <v>4781</v>
      </c>
      <c r="C15" s="14" t="s">
        <v>4782</v>
      </c>
      <c r="D15" s="14" t="s">
        <v>4783</v>
      </c>
      <c r="E15" s="14" t="s">
        <v>4784</v>
      </c>
      <c r="F15" s="14" t="s">
        <v>4785</v>
      </c>
      <c r="G15" s="14" t="s">
        <v>1415</v>
      </c>
      <c r="H15" s="14" t="s">
        <v>4786</v>
      </c>
      <c r="I15" s="14" t="s">
        <v>4787</v>
      </c>
      <c r="J15" s="14" t="s">
        <v>13</v>
      </c>
      <c r="K15" s="14" t="s">
        <v>4788</v>
      </c>
      <c r="L15" s="14" t="s">
        <v>4789</v>
      </c>
      <c r="M15" s="15" t="s">
        <v>1110</v>
      </c>
    </row>
    <row r="16" spans="1:13" ht="23.15">
      <c r="A16" s="19" t="s">
        <v>4790</v>
      </c>
      <c r="B16" s="20" t="s">
        <v>4791</v>
      </c>
      <c r="C16" s="20" t="s">
        <v>4792</v>
      </c>
      <c r="D16" s="20" t="s">
        <v>4793</v>
      </c>
      <c r="E16" s="20" t="s">
        <v>4794</v>
      </c>
      <c r="F16" s="20" t="s">
        <v>4795</v>
      </c>
      <c r="G16" s="20" t="s">
        <v>1109</v>
      </c>
      <c r="H16" s="20" t="s">
        <v>4796</v>
      </c>
      <c r="I16" s="20" t="s">
        <v>4797</v>
      </c>
      <c r="J16" s="20" t="s">
        <v>4798</v>
      </c>
      <c r="K16" s="20" t="s">
        <v>4799</v>
      </c>
      <c r="L16" s="20" t="s">
        <v>3892</v>
      </c>
      <c r="M16" s="21" t="s">
        <v>4800</v>
      </c>
    </row>
    <row r="17" spans="1:13" ht="23.15">
      <c r="A17" s="13" t="s">
        <v>4801</v>
      </c>
      <c r="B17" s="14" t="s">
        <v>4802</v>
      </c>
      <c r="C17" s="14" t="s">
        <v>4803</v>
      </c>
      <c r="D17" s="14" t="s">
        <v>4804</v>
      </c>
      <c r="E17" s="14" t="s">
        <v>4805</v>
      </c>
      <c r="F17" s="14" t="s">
        <v>4806</v>
      </c>
      <c r="G17" s="14" t="s">
        <v>1109</v>
      </c>
      <c r="H17" s="14" t="s">
        <v>4807</v>
      </c>
      <c r="I17" s="14" t="s">
        <v>4808</v>
      </c>
      <c r="J17" s="14" t="s">
        <v>488</v>
      </c>
      <c r="K17" s="14" t="s">
        <v>4809</v>
      </c>
      <c r="L17" s="14" t="s">
        <v>4810</v>
      </c>
      <c r="M17" s="15" t="s">
        <v>2716</v>
      </c>
    </row>
    <row r="18" spans="1:13" ht="23.15">
      <c r="A18" s="19" t="s">
        <v>4811</v>
      </c>
      <c r="B18" s="20" t="s">
        <v>4812</v>
      </c>
      <c r="C18" s="20" t="s">
        <v>4813</v>
      </c>
      <c r="D18" s="20" t="s">
        <v>4814</v>
      </c>
      <c r="E18" s="20" t="s">
        <v>4815</v>
      </c>
      <c r="F18" s="20" t="s">
        <v>4816</v>
      </c>
      <c r="G18" s="20" t="s">
        <v>1141</v>
      </c>
      <c r="H18" s="20" t="s">
        <v>4817</v>
      </c>
      <c r="I18" s="20" t="s">
        <v>4818</v>
      </c>
      <c r="J18" s="20" t="s">
        <v>4819</v>
      </c>
      <c r="K18" s="20" t="s">
        <v>4820</v>
      </c>
      <c r="L18" s="20" t="s">
        <v>4821</v>
      </c>
      <c r="M18" s="21" t="s">
        <v>4822</v>
      </c>
    </row>
    <row r="19" spans="1:13" ht="34.75">
      <c r="A19" s="13" t="s">
        <v>4823</v>
      </c>
      <c r="B19" s="14" t="s">
        <v>4824</v>
      </c>
      <c r="C19" s="14" t="s">
        <v>4825</v>
      </c>
      <c r="D19" s="14" t="s">
        <v>4826</v>
      </c>
      <c r="E19" s="14" t="s">
        <v>4827</v>
      </c>
      <c r="F19" s="14" t="s">
        <v>4828</v>
      </c>
      <c r="G19" s="14" t="s">
        <v>1436</v>
      </c>
      <c r="H19" s="14" t="s">
        <v>4829</v>
      </c>
      <c r="I19" s="14" t="s">
        <v>4830</v>
      </c>
      <c r="J19" s="14" t="s">
        <v>427</v>
      </c>
      <c r="K19" s="14" t="s">
        <v>4831</v>
      </c>
      <c r="L19" s="14" t="s">
        <v>4832</v>
      </c>
      <c r="M19" s="15" t="s">
        <v>4833</v>
      </c>
    </row>
    <row r="20" spans="1:13" ht="23.15">
      <c r="A20" s="19" t="s">
        <v>4834</v>
      </c>
      <c r="B20" s="20" t="s">
        <v>4835</v>
      </c>
      <c r="C20" s="20" t="s">
        <v>4836</v>
      </c>
      <c r="D20" s="20" t="s">
        <v>4837</v>
      </c>
      <c r="E20" s="20" t="s">
        <v>4838</v>
      </c>
      <c r="F20" s="20" t="s">
        <v>4839</v>
      </c>
      <c r="G20" s="20" t="s">
        <v>1436</v>
      </c>
      <c r="H20" s="20" t="s">
        <v>4840</v>
      </c>
      <c r="I20" s="20" t="s">
        <v>4841</v>
      </c>
      <c r="J20" s="20" t="s">
        <v>388</v>
      </c>
      <c r="K20" s="20" t="s">
        <v>4842</v>
      </c>
      <c r="L20" s="20" t="s">
        <v>4843</v>
      </c>
      <c r="M20" s="21" t="s">
        <v>1231</v>
      </c>
    </row>
    <row r="21" spans="1:13" ht="23.15">
      <c r="A21" s="13" t="s">
        <v>4844</v>
      </c>
      <c r="B21" s="14" t="s">
        <v>4845</v>
      </c>
      <c r="C21" s="14" t="s">
        <v>4846</v>
      </c>
      <c r="D21" s="14" t="s">
        <v>4847</v>
      </c>
      <c r="E21" s="14" t="s">
        <v>4848</v>
      </c>
      <c r="F21" s="14" t="s">
        <v>4849</v>
      </c>
      <c r="G21" s="14" t="s">
        <v>1436</v>
      </c>
      <c r="H21" s="14" t="s">
        <v>4850</v>
      </c>
      <c r="I21" s="14" t="s">
        <v>4851</v>
      </c>
      <c r="J21" s="14" t="s">
        <v>1460</v>
      </c>
      <c r="K21" s="14" t="s">
        <v>4852</v>
      </c>
      <c r="L21" s="14" t="s">
        <v>4810</v>
      </c>
      <c r="M21" s="15" t="s">
        <v>4853</v>
      </c>
    </row>
    <row r="22" spans="1:13" ht="23.15">
      <c r="A22" s="19" t="s">
        <v>4854</v>
      </c>
      <c r="B22" s="20" t="s">
        <v>4855</v>
      </c>
      <c r="C22" s="20" t="s">
        <v>4856</v>
      </c>
      <c r="D22" s="20" t="s">
        <v>4857</v>
      </c>
      <c r="E22" s="20" t="s">
        <v>4858</v>
      </c>
      <c r="F22" s="20" t="s">
        <v>4859</v>
      </c>
      <c r="G22" s="20" t="s">
        <v>1109</v>
      </c>
      <c r="H22" s="20" t="s">
        <v>4860</v>
      </c>
      <c r="I22" s="20" t="s">
        <v>4861</v>
      </c>
      <c r="J22" s="20" t="s">
        <v>522</v>
      </c>
      <c r="K22" s="20" t="s">
        <v>4862</v>
      </c>
      <c r="L22" s="20" t="s">
        <v>4863</v>
      </c>
      <c r="M22" s="21" t="s">
        <v>4833</v>
      </c>
    </row>
    <row r="23" spans="1:13" ht="23.15">
      <c r="A23" s="13" t="s">
        <v>4864</v>
      </c>
      <c r="B23" s="14" t="s">
        <v>1934</v>
      </c>
      <c r="C23" s="14" t="s">
        <v>4865</v>
      </c>
      <c r="D23" s="14" t="s">
        <v>4866</v>
      </c>
      <c r="E23" s="14" t="s">
        <v>4867</v>
      </c>
      <c r="F23" s="14" t="s">
        <v>4868</v>
      </c>
      <c r="G23" s="14" t="s">
        <v>1436</v>
      </c>
      <c r="H23" s="14" t="s">
        <v>4869</v>
      </c>
      <c r="I23" s="14" t="s">
        <v>4870</v>
      </c>
      <c r="J23" s="14" t="s">
        <v>622</v>
      </c>
      <c r="K23" s="14" t="s">
        <v>4871</v>
      </c>
      <c r="L23" s="14" t="s">
        <v>4770</v>
      </c>
      <c r="M23" s="15" t="s">
        <v>1333</v>
      </c>
    </row>
    <row r="24" spans="1:13" ht="23.15">
      <c r="A24" s="19" t="s">
        <v>4872</v>
      </c>
      <c r="B24" s="20" t="s">
        <v>4873</v>
      </c>
      <c r="C24" s="20" t="s">
        <v>4874</v>
      </c>
      <c r="D24" s="20" t="s">
        <v>4875</v>
      </c>
      <c r="E24" s="20" t="s">
        <v>4876</v>
      </c>
      <c r="F24" s="20" t="s">
        <v>4877</v>
      </c>
      <c r="G24" s="20" t="s">
        <v>1415</v>
      </c>
      <c r="H24" s="20" t="s">
        <v>4878</v>
      </c>
      <c r="I24" s="20" t="s">
        <v>4879</v>
      </c>
      <c r="J24" s="20" t="s">
        <v>295</v>
      </c>
      <c r="K24" s="20" t="s">
        <v>4880</v>
      </c>
      <c r="L24" s="20" t="s">
        <v>4035</v>
      </c>
      <c r="M24" s="21" t="s">
        <v>2836</v>
      </c>
    </row>
    <row r="25" spans="1:13" ht="23.15">
      <c r="A25" s="13" t="s">
        <v>4881</v>
      </c>
      <c r="B25" s="14" t="s">
        <v>4882</v>
      </c>
      <c r="C25" s="14" t="s">
        <v>4883</v>
      </c>
      <c r="D25" s="14" t="s">
        <v>4884</v>
      </c>
      <c r="E25" s="14" t="s">
        <v>4885</v>
      </c>
      <c r="F25" s="14" t="s">
        <v>4886</v>
      </c>
      <c r="G25" s="14" t="s">
        <v>1425</v>
      </c>
      <c r="H25" s="14" t="s">
        <v>4887</v>
      </c>
      <c r="I25" s="14" t="s">
        <v>4888</v>
      </c>
      <c r="J25" s="14" t="s">
        <v>295</v>
      </c>
      <c r="K25" s="14" t="s">
        <v>4889</v>
      </c>
      <c r="L25" s="14" t="s">
        <v>4026</v>
      </c>
      <c r="M25" s="15" t="s">
        <v>2842</v>
      </c>
    </row>
    <row r="26" spans="1:13" ht="23.15">
      <c r="A26" s="19" t="s">
        <v>4890</v>
      </c>
      <c r="B26" s="20" t="s">
        <v>4891</v>
      </c>
      <c r="C26" s="20" t="s">
        <v>4892</v>
      </c>
      <c r="D26" s="20" t="s">
        <v>4893</v>
      </c>
      <c r="E26" s="20" t="s">
        <v>4894</v>
      </c>
      <c r="F26" s="20" t="s">
        <v>4895</v>
      </c>
      <c r="G26" s="20" t="s">
        <v>1141</v>
      </c>
      <c r="H26" s="20" t="s">
        <v>4896</v>
      </c>
      <c r="I26" s="20" t="s">
        <v>4897</v>
      </c>
      <c r="J26" s="20" t="s">
        <v>4898</v>
      </c>
      <c r="K26" s="20" t="s">
        <v>4899</v>
      </c>
      <c r="L26" s="20" t="s">
        <v>4900</v>
      </c>
      <c r="M26" s="21" t="s">
        <v>2847</v>
      </c>
    </row>
    <row r="27" spans="1:13" ht="23.15">
      <c r="A27" s="13" t="s">
        <v>4901</v>
      </c>
      <c r="B27" s="14" t="s">
        <v>4902</v>
      </c>
      <c r="C27" s="14" t="s">
        <v>4903</v>
      </c>
      <c r="D27" s="14" t="s">
        <v>4904</v>
      </c>
      <c r="E27" s="14" t="s">
        <v>4905</v>
      </c>
      <c r="F27" s="14" t="s">
        <v>4906</v>
      </c>
      <c r="G27" s="14" t="s">
        <v>1415</v>
      </c>
      <c r="H27" s="14" t="s">
        <v>4907</v>
      </c>
      <c r="I27" s="14" t="s">
        <v>4908</v>
      </c>
      <c r="J27" s="14" t="s">
        <v>1351</v>
      </c>
      <c r="K27" s="14" t="s">
        <v>4909</v>
      </c>
      <c r="L27" s="14" t="s">
        <v>4910</v>
      </c>
      <c r="M27" s="15" t="s">
        <v>4911</v>
      </c>
    </row>
    <row r="28" spans="1:13" ht="23.15">
      <c r="A28" s="19" t="s">
        <v>4912</v>
      </c>
      <c r="B28" s="20" t="s">
        <v>4913</v>
      </c>
      <c r="C28" s="20" t="s">
        <v>4914</v>
      </c>
      <c r="D28" s="20" t="s">
        <v>1615</v>
      </c>
      <c r="E28" s="20" t="s">
        <v>4915</v>
      </c>
      <c r="F28" s="20" t="s">
        <v>4916</v>
      </c>
      <c r="G28" s="20" t="s">
        <v>1415</v>
      </c>
      <c r="H28" s="20" t="s">
        <v>4917</v>
      </c>
      <c r="I28" s="20" t="s">
        <v>4918</v>
      </c>
      <c r="J28" s="20" t="s">
        <v>4919</v>
      </c>
      <c r="K28" s="20" t="s">
        <v>4920</v>
      </c>
      <c r="L28" s="20" t="s">
        <v>4026</v>
      </c>
      <c r="M28" s="21" t="s">
        <v>4921</v>
      </c>
    </row>
    <row r="29" spans="1:13" ht="23.15">
      <c r="A29" s="13" t="s">
        <v>4922</v>
      </c>
      <c r="B29" s="14" t="s">
        <v>4923</v>
      </c>
      <c r="C29" s="14" t="s">
        <v>4924</v>
      </c>
      <c r="D29" s="14" t="s">
        <v>4925</v>
      </c>
      <c r="E29" s="14" t="s">
        <v>4926</v>
      </c>
      <c r="F29" s="14" t="s">
        <v>4927</v>
      </c>
      <c r="G29" s="14" t="s">
        <v>1425</v>
      </c>
      <c r="H29" s="14" t="s">
        <v>4928</v>
      </c>
      <c r="I29" s="14" t="s">
        <v>4929</v>
      </c>
      <c r="J29" s="14" t="s">
        <v>4919</v>
      </c>
      <c r="K29" s="14" t="s">
        <v>4930</v>
      </c>
      <c r="L29" s="14" t="s">
        <v>4931</v>
      </c>
      <c r="M29" s="15" t="s">
        <v>4932</v>
      </c>
    </row>
    <row r="30" spans="1:13" ht="23.15">
      <c r="A30" s="22" t="s">
        <v>4933</v>
      </c>
      <c r="B30" s="23" t="s">
        <v>4934</v>
      </c>
      <c r="C30" s="23" t="s">
        <v>4935</v>
      </c>
      <c r="D30" s="23" t="s">
        <v>4936</v>
      </c>
      <c r="E30" s="23" t="s">
        <v>4937</v>
      </c>
      <c r="F30" s="23" t="s">
        <v>4938</v>
      </c>
      <c r="G30" s="23" t="s">
        <v>1141</v>
      </c>
      <c r="H30" s="23" t="s">
        <v>4939</v>
      </c>
      <c r="I30" s="23" t="s">
        <v>4940</v>
      </c>
      <c r="J30" s="23" t="s">
        <v>4941</v>
      </c>
      <c r="K30" s="23" t="s">
        <v>4942</v>
      </c>
      <c r="L30" s="23" t="s">
        <v>4026</v>
      </c>
      <c r="M30" s="24" t="s">
        <v>4943</v>
      </c>
    </row>
  </sheetData>
  <mergeCells count="2">
    <mergeCell ref="A1:M1"/>
    <mergeCell ref="A2:M2"/>
  </mergeCells>
  <dataValidations count="1">
    <dataValidation type="list" sqref="F5:F30" xr:uid="{00000000-0002-0000-1400-000000000000}">
      <formula1>_xlfn._LONGTEXT("Build proprietary core; benchmark references,Build compatible pattern; inspect MPL obligations,Build OS-native adapters; benchmark OCR libraries,Build native capture; benchmark Screenpipe performance,Defer runtime replay; adopt evidence and governed-teach","ing concepts,Build minimal HumanOS browser extension,Build shell/PTY adapter SDK,Integrate official hooks first; provide normalising adapter hub,Build HumanOS memory service using hook/worker/search pattern,Adapt methodology with attribution and governed ","Skill Forge,Do not use as product core; benchmark as market baseline only,Build targeted task-assurance analytics; consider enterprise connectors later,Build HumanOS Capability Graph; integrate HRIS/LMS content later,Build orchestration and evidence loop;"," buy/partner content selectively,Build as proprietary HumanOS core,Build proprietary provenance model using open standards where possible,Build core ontology; map external frameworks as references,Build HumanOS coaching orchestration and evaluations on ap","proved model gateway,Build governed HumanOS Skill Forge using referenced patterns,Reuse HumanOS Kafka-compatible bus; managed service depends on deployment,Adopt CloudEvents-style envelope plus Nessovo domain schemas,Reuse HumanOS policy service; benchmar","k OPA for declarative decisions,Adopt OpenTelemetry with strict content policy,Use existing HumanOS PostgreSQL standard,Reuse HumanOS object storage with per-object policy and retention,Defer; model graph logically in PostgreSQL first")</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55"/>
  <sheetViews>
    <sheetView workbookViewId="0">
      <pane ySplit="4" topLeftCell="A5" activePane="bottomLeft" state="frozen"/>
      <selection pane="bottomLeft"/>
    </sheetView>
  </sheetViews>
  <sheetFormatPr defaultRowHeight="14.15"/>
  <cols>
    <col min="1" max="1" width="11" customWidth="1"/>
    <col min="2" max="2" width="18" customWidth="1"/>
    <col min="3" max="3" width="30" customWidth="1"/>
    <col min="4" max="4" width="48" customWidth="1"/>
    <col min="5" max="5" width="24" customWidth="1"/>
    <col min="6" max="6" width="30" customWidth="1"/>
    <col min="7" max="7" width="32" customWidth="1"/>
    <col min="8" max="8" width="34" customWidth="1"/>
    <col min="9" max="9" width="28" customWidth="1"/>
    <col min="10" max="10" width="25" customWidth="1"/>
    <col min="11" max="11" width="14" customWidth="1"/>
    <col min="12" max="12" width="42" customWidth="1"/>
    <col min="13" max="13" width="38" customWidth="1"/>
  </cols>
  <sheetData>
    <row r="1" spans="1:13" ht="17.149999999999999" customHeight="1">
      <c r="A1" s="553" t="s">
        <v>4944</v>
      </c>
      <c r="B1" s="553"/>
      <c r="C1" s="553"/>
      <c r="D1" s="553"/>
      <c r="E1" s="553"/>
      <c r="F1" s="553"/>
      <c r="G1" s="553"/>
      <c r="H1" s="553"/>
      <c r="I1" s="553"/>
      <c r="J1" s="553"/>
      <c r="K1" s="553"/>
      <c r="L1" s="553"/>
      <c r="M1" s="553"/>
    </row>
    <row r="2" spans="1:13" ht="19.399999999999999" customHeight="1">
      <c r="A2" s="554" t="s">
        <v>4945</v>
      </c>
      <c r="B2" s="554"/>
      <c r="C2" s="554"/>
      <c r="D2" s="554"/>
      <c r="E2" s="554"/>
      <c r="F2" s="554"/>
      <c r="G2" s="554"/>
      <c r="H2" s="554"/>
      <c r="I2" s="554"/>
      <c r="J2" s="554"/>
      <c r="K2" s="554"/>
      <c r="L2" s="554"/>
      <c r="M2" s="554"/>
    </row>
    <row r="4" spans="1:13" ht="16" customHeight="1">
      <c r="A4" s="7" t="s">
        <v>3410</v>
      </c>
      <c r="B4" s="8" t="s">
        <v>4946</v>
      </c>
      <c r="C4" s="8" t="s">
        <v>4947</v>
      </c>
      <c r="D4" s="8" t="s">
        <v>1591</v>
      </c>
      <c r="E4" s="8" t="s">
        <v>1592</v>
      </c>
      <c r="F4" s="8" t="s">
        <v>4948</v>
      </c>
      <c r="G4" s="8" t="s">
        <v>4949</v>
      </c>
      <c r="H4" s="8" t="s">
        <v>1595</v>
      </c>
      <c r="I4" s="8" t="s">
        <v>4950</v>
      </c>
      <c r="J4" s="8" t="s">
        <v>4951</v>
      </c>
      <c r="K4" s="8" t="s">
        <v>4682</v>
      </c>
      <c r="L4" s="8" t="s">
        <v>4952</v>
      </c>
      <c r="M4" s="9" t="s">
        <v>4953</v>
      </c>
    </row>
    <row r="5" spans="1:13" ht="23.15">
      <c r="A5" s="10" t="s">
        <v>4954</v>
      </c>
      <c r="B5" s="11" t="s">
        <v>4955</v>
      </c>
      <c r="C5" s="11" t="s">
        <v>4956</v>
      </c>
      <c r="D5" s="11" t="s">
        <v>4957</v>
      </c>
      <c r="E5" s="11" t="s">
        <v>4958</v>
      </c>
      <c r="F5" s="11" t="s">
        <v>4959</v>
      </c>
      <c r="G5" s="11" t="s">
        <v>4960</v>
      </c>
      <c r="H5" s="11" t="s">
        <v>4961</v>
      </c>
      <c r="I5" s="11" t="s">
        <v>4962</v>
      </c>
      <c r="J5" s="11" t="s">
        <v>4963</v>
      </c>
      <c r="K5" s="11" t="s">
        <v>1608</v>
      </c>
      <c r="L5" s="11" t="s">
        <v>4964</v>
      </c>
      <c r="M5" s="12" t="s">
        <v>4965</v>
      </c>
    </row>
    <row r="6" spans="1:13" ht="23.15">
      <c r="A6" s="19" t="s">
        <v>4966</v>
      </c>
      <c r="B6" s="20" t="s">
        <v>4955</v>
      </c>
      <c r="C6" s="20" t="s">
        <v>4967</v>
      </c>
      <c r="D6" s="20" t="s">
        <v>4968</v>
      </c>
      <c r="E6" s="20" t="s">
        <v>4969</v>
      </c>
      <c r="F6" s="20" t="s">
        <v>4970</v>
      </c>
      <c r="G6" s="20" t="s">
        <v>4971</v>
      </c>
      <c r="H6" s="20" t="s">
        <v>4972</v>
      </c>
      <c r="I6" s="20" t="s">
        <v>4973</v>
      </c>
      <c r="J6" s="20" t="s">
        <v>4974</v>
      </c>
      <c r="K6" s="20" t="s">
        <v>1608</v>
      </c>
      <c r="L6" s="20" t="s">
        <v>4975</v>
      </c>
      <c r="M6" s="21" t="s">
        <v>4976</v>
      </c>
    </row>
    <row r="7" spans="1:13" ht="23.15">
      <c r="A7" s="13" t="s">
        <v>4977</v>
      </c>
      <c r="B7" s="14" t="s">
        <v>4955</v>
      </c>
      <c r="C7" s="14" t="s">
        <v>4978</v>
      </c>
      <c r="D7" s="14" t="s">
        <v>4979</v>
      </c>
      <c r="E7" s="14" t="s">
        <v>4980</v>
      </c>
      <c r="F7" s="14" t="s">
        <v>4970</v>
      </c>
      <c r="G7" s="14" t="s">
        <v>4981</v>
      </c>
      <c r="H7" s="14" t="s">
        <v>4972</v>
      </c>
      <c r="I7" s="14" t="s">
        <v>4973</v>
      </c>
      <c r="J7" s="14" t="s">
        <v>4974</v>
      </c>
      <c r="K7" s="14" t="s">
        <v>1608</v>
      </c>
      <c r="L7" s="14" t="s">
        <v>4982</v>
      </c>
      <c r="M7" s="15" t="s">
        <v>4983</v>
      </c>
    </row>
    <row r="8" spans="1:13">
      <c r="A8" s="19" t="s">
        <v>4984</v>
      </c>
      <c r="B8" s="20" t="s">
        <v>4955</v>
      </c>
      <c r="C8" s="20" t="s">
        <v>4985</v>
      </c>
      <c r="D8" s="20" t="s">
        <v>4986</v>
      </c>
      <c r="E8" s="20" t="s">
        <v>4987</v>
      </c>
      <c r="F8" s="20" t="s">
        <v>4988</v>
      </c>
      <c r="G8" s="20" t="s">
        <v>4989</v>
      </c>
      <c r="H8" s="20" t="s">
        <v>4990</v>
      </c>
      <c r="I8" s="20" t="s">
        <v>4973</v>
      </c>
      <c r="J8" s="20" t="s">
        <v>4991</v>
      </c>
      <c r="K8" s="20" t="s">
        <v>2023</v>
      </c>
      <c r="L8" s="20" t="s">
        <v>4992</v>
      </c>
      <c r="M8" s="21" t="s">
        <v>4993</v>
      </c>
    </row>
    <row r="9" spans="1:13" ht="23.15">
      <c r="A9" s="13" t="s">
        <v>4994</v>
      </c>
      <c r="B9" s="14" t="s">
        <v>4955</v>
      </c>
      <c r="C9" s="14" t="s">
        <v>4995</v>
      </c>
      <c r="D9" s="14" t="s">
        <v>4996</v>
      </c>
      <c r="E9" s="14" t="s">
        <v>4997</v>
      </c>
      <c r="F9" s="14" t="s">
        <v>4998</v>
      </c>
      <c r="G9" s="14" t="s">
        <v>4999</v>
      </c>
      <c r="H9" s="14" t="s">
        <v>5000</v>
      </c>
      <c r="I9" s="14" t="s">
        <v>5001</v>
      </c>
      <c r="J9" s="14" t="s">
        <v>5002</v>
      </c>
      <c r="K9" s="14" t="s">
        <v>393</v>
      </c>
      <c r="L9" s="14" t="s">
        <v>5003</v>
      </c>
      <c r="M9" s="15" t="s">
        <v>5004</v>
      </c>
    </row>
    <row r="10" spans="1:13" ht="23.15">
      <c r="A10" s="19" t="s">
        <v>5005</v>
      </c>
      <c r="B10" s="20" t="s">
        <v>4955</v>
      </c>
      <c r="C10" s="20" t="s">
        <v>5006</v>
      </c>
      <c r="D10" s="20" t="s">
        <v>5007</v>
      </c>
      <c r="E10" s="20" t="s">
        <v>5008</v>
      </c>
      <c r="F10" s="20" t="s">
        <v>5009</v>
      </c>
      <c r="G10" s="20" t="s">
        <v>5010</v>
      </c>
      <c r="H10" s="20" t="s">
        <v>5011</v>
      </c>
      <c r="I10" s="20" t="s">
        <v>5012</v>
      </c>
      <c r="J10" s="20" t="s">
        <v>5013</v>
      </c>
      <c r="K10" s="20" t="s">
        <v>393</v>
      </c>
      <c r="L10" s="20" t="s">
        <v>5014</v>
      </c>
      <c r="M10" s="21" t="s">
        <v>5015</v>
      </c>
    </row>
    <row r="11" spans="1:13" ht="23.15">
      <c r="A11" s="13" t="s">
        <v>5016</v>
      </c>
      <c r="B11" s="14" t="s">
        <v>4955</v>
      </c>
      <c r="C11" s="14" t="s">
        <v>5017</v>
      </c>
      <c r="D11" s="14" t="s">
        <v>5018</v>
      </c>
      <c r="E11" s="14" t="s">
        <v>5019</v>
      </c>
      <c r="F11" s="14" t="s">
        <v>5020</v>
      </c>
      <c r="G11" s="14" t="s">
        <v>5021</v>
      </c>
      <c r="H11" s="14" t="s">
        <v>5022</v>
      </c>
      <c r="I11" s="14" t="s">
        <v>5023</v>
      </c>
      <c r="J11" s="14" t="s">
        <v>4974</v>
      </c>
      <c r="K11" s="14" t="s">
        <v>221</v>
      </c>
      <c r="L11" s="14" t="s">
        <v>5024</v>
      </c>
      <c r="M11" s="15" t="s">
        <v>5025</v>
      </c>
    </row>
    <row r="12" spans="1:13" ht="23.15">
      <c r="A12" s="19" t="s">
        <v>5026</v>
      </c>
      <c r="B12" s="20" t="s">
        <v>4955</v>
      </c>
      <c r="C12" s="20" t="s">
        <v>5027</v>
      </c>
      <c r="D12" s="20" t="s">
        <v>5028</v>
      </c>
      <c r="E12" s="20" t="s">
        <v>5029</v>
      </c>
      <c r="F12" s="20" t="s">
        <v>5030</v>
      </c>
      <c r="G12" s="20" t="s">
        <v>5031</v>
      </c>
      <c r="H12" s="20" t="s">
        <v>5032</v>
      </c>
      <c r="I12" s="20" t="s">
        <v>5033</v>
      </c>
      <c r="J12" s="20" t="s">
        <v>4974</v>
      </c>
      <c r="K12" s="20" t="s">
        <v>1258</v>
      </c>
      <c r="L12" s="20" t="s">
        <v>5034</v>
      </c>
      <c r="M12" s="21" t="s">
        <v>5035</v>
      </c>
    </row>
    <row r="13" spans="1:13" ht="23.15">
      <c r="A13" s="13" t="s">
        <v>5036</v>
      </c>
      <c r="B13" s="14" t="s">
        <v>4955</v>
      </c>
      <c r="C13" s="14" t="s">
        <v>5037</v>
      </c>
      <c r="D13" s="14" t="s">
        <v>5038</v>
      </c>
      <c r="E13" s="14" t="s">
        <v>5039</v>
      </c>
      <c r="F13" s="14" t="s">
        <v>5040</v>
      </c>
      <c r="G13" s="14" t="s">
        <v>5041</v>
      </c>
      <c r="H13" s="14" t="s">
        <v>5042</v>
      </c>
      <c r="I13" s="14" t="s">
        <v>5043</v>
      </c>
      <c r="J13" s="14" t="s">
        <v>4974</v>
      </c>
      <c r="K13" s="14" t="s">
        <v>1258</v>
      </c>
      <c r="L13" s="14" t="s">
        <v>5044</v>
      </c>
      <c r="M13" s="15" t="s">
        <v>5045</v>
      </c>
    </row>
    <row r="14" spans="1:13" ht="23.15">
      <c r="A14" s="19" t="s">
        <v>5046</v>
      </c>
      <c r="B14" s="20" t="s">
        <v>5047</v>
      </c>
      <c r="C14" s="20" t="s">
        <v>5048</v>
      </c>
      <c r="D14" s="20" t="s">
        <v>5049</v>
      </c>
      <c r="E14" s="20" t="s">
        <v>5050</v>
      </c>
      <c r="F14" s="20" t="s">
        <v>1615</v>
      </c>
      <c r="G14" s="20" t="s">
        <v>5051</v>
      </c>
      <c r="H14" s="20" t="s">
        <v>5052</v>
      </c>
      <c r="I14" s="20" t="s">
        <v>5053</v>
      </c>
      <c r="J14" s="20" t="s">
        <v>5054</v>
      </c>
      <c r="K14" s="20" t="s">
        <v>1619</v>
      </c>
      <c r="L14" s="20" t="s">
        <v>5055</v>
      </c>
      <c r="M14" s="21" t="s">
        <v>5056</v>
      </c>
    </row>
    <row r="15" spans="1:13" ht="23.15">
      <c r="A15" s="13" t="s">
        <v>5057</v>
      </c>
      <c r="B15" s="14" t="s">
        <v>5047</v>
      </c>
      <c r="C15" s="14" t="s">
        <v>5058</v>
      </c>
      <c r="D15" s="14" t="s">
        <v>5059</v>
      </c>
      <c r="E15" s="14" t="s">
        <v>1625</v>
      </c>
      <c r="F15" s="14" t="s">
        <v>5060</v>
      </c>
      <c r="G15" s="14" t="s">
        <v>5061</v>
      </c>
      <c r="H15" s="14" t="s">
        <v>5062</v>
      </c>
      <c r="I15" s="14" t="s">
        <v>5063</v>
      </c>
      <c r="J15" s="14" t="s">
        <v>5064</v>
      </c>
      <c r="K15" s="14" t="s">
        <v>295</v>
      </c>
      <c r="L15" s="14" t="s">
        <v>5065</v>
      </c>
      <c r="M15" s="15" t="s">
        <v>5066</v>
      </c>
    </row>
    <row r="16" spans="1:13" ht="23.15">
      <c r="A16" s="19" t="s">
        <v>5067</v>
      </c>
      <c r="B16" s="20" t="s">
        <v>5068</v>
      </c>
      <c r="C16" s="20" t="s">
        <v>5069</v>
      </c>
      <c r="D16" s="20" t="s">
        <v>5070</v>
      </c>
      <c r="E16" s="20" t="s">
        <v>1614</v>
      </c>
      <c r="F16" s="20" t="s">
        <v>5071</v>
      </c>
      <c r="G16" s="20" t="s">
        <v>5072</v>
      </c>
      <c r="H16" s="20" t="s">
        <v>5073</v>
      </c>
      <c r="I16" s="20" t="s">
        <v>5074</v>
      </c>
      <c r="J16" s="20" t="s">
        <v>5075</v>
      </c>
      <c r="K16" s="20" t="s">
        <v>1639</v>
      </c>
      <c r="L16" s="20" t="s">
        <v>5076</v>
      </c>
      <c r="M16" s="21" t="s">
        <v>5077</v>
      </c>
    </row>
    <row r="17" spans="1:13" ht="23.15">
      <c r="A17" s="13" t="s">
        <v>5078</v>
      </c>
      <c r="B17" s="14" t="s">
        <v>5068</v>
      </c>
      <c r="C17" s="14" t="s">
        <v>5079</v>
      </c>
      <c r="D17" s="14" t="s">
        <v>5080</v>
      </c>
      <c r="E17" s="14" t="s">
        <v>5081</v>
      </c>
      <c r="F17" s="14" t="s">
        <v>5082</v>
      </c>
      <c r="G17" s="14" t="s">
        <v>5083</v>
      </c>
      <c r="H17" s="14" t="s">
        <v>5084</v>
      </c>
      <c r="I17" s="14" t="s">
        <v>5085</v>
      </c>
      <c r="J17" s="14" t="s">
        <v>5086</v>
      </c>
      <c r="K17" s="14" t="s">
        <v>290</v>
      </c>
      <c r="L17" s="14" t="s">
        <v>5087</v>
      </c>
      <c r="M17" s="15" t="s">
        <v>5088</v>
      </c>
    </row>
    <row r="18" spans="1:13" ht="23.15">
      <c r="A18" s="19" t="s">
        <v>5089</v>
      </c>
      <c r="B18" s="20" t="s">
        <v>5090</v>
      </c>
      <c r="C18" s="20" t="s">
        <v>5091</v>
      </c>
      <c r="D18" s="20" t="s">
        <v>5092</v>
      </c>
      <c r="E18" s="20" t="s">
        <v>1614</v>
      </c>
      <c r="F18" s="20" t="s">
        <v>1615</v>
      </c>
      <c r="G18" s="20" t="s">
        <v>5093</v>
      </c>
      <c r="H18" s="20" t="s">
        <v>5094</v>
      </c>
      <c r="I18" s="20" t="s">
        <v>5095</v>
      </c>
      <c r="J18" s="20" t="s">
        <v>5096</v>
      </c>
      <c r="K18" s="20" t="s">
        <v>1648</v>
      </c>
      <c r="L18" s="20" t="s">
        <v>5097</v>
      </c>
      <c r="M18" s="21" t="s">
        <v>5098</v>
      </c>
    </row>
    <row r="19" spans="1:13" ht="23.15">
      <c r="A19" s="13" t="s">
        <v>5099</v>
      </c>
      <c r="B19" s="14" t="s">
        <v>5090</v>
      </c>
      <c r="C19" s="14" t="s">
        <v>5100</v>
      </c>
      <c r="D19" s="14" t="s">
        <v>5101</v>
      </c>
      <c r="E19" s="14" t="s">
        <v>5102</v>
      </c>
      <c r="F19" s="14" t="s">
        <v>5103</v>
      </c>
      <c r="G19" s="14" t="s">
        <v>5104</v>
      </c>
      <c r="H19" s="14" t="s">
        <v>5105</v>
      </c>
      <c r="I19" s="14" t="s">
        <v>5106</v>
      </c>
      <c r="J19" s="14" t="s">
        <v>5107</v>
      </c>
      <c r="K19" s="14" t="s">
        <v>427</v>
      </c>
      <c r="L19" s="14" t="s">
        <v>5108</v>
      </c>
      <c r="M19" s="15" t="s">
        <v>5109</v>
      </c>
    </row>
    <row r="20" spans="1:13" ht="23.15">
      <c r="A20" s="19" t="s">
        <v>5110</v>
      </c>
      <c r="B20" s="20" t="s">
        <v>5111</v>
      </c>
      <c r="C20" s="20" t="s">
        <v>5112</v>
      </c>
      <c r="D20" s="20" t="s">
        <v>5113</v>
      </c>
      <c r="E20" s="20" t="s">
        <v>1614</v>
      </c>
      <c r="F20" s="20" t="s">
        <v>1615</v>
      </c>
      <c r="G20" s="20" t="s">
        <v>5114</v>
      </c>
      <c r="H20" s="20" t="s">
        <v>5115</v>
      </c>
      <c r="I20" s="20" t="s">
        <v>5116</v>
      </c>
      <c r="J20" s="20" t="s">
        <v>5117</v>
      </c>
      <c r="K20" s="20" t="s">
        <v>1460</v>
      </c>
      <c r="L20" s="20" t="s">
        <v>5118</v>
      </c>
      <c r="M20" s="21" t="s">
        <v>5119</v>
      </c>
    </row>
    <row r="21" spans="1:13" ht="23.15">
      <c r="A21" s="13" t="s">
        <v>5120</v>
      </c>
      <c r="B21" s="14" t="s">
        <v>5111</v>
      </c>
      <c r="C21" s="14" t="s">
        <v>5121</v>
      </c>
      <c r="D21" s="14" t="s">
        <v>5122</v>
      </c>
      <c r="E21" s="14" t="s">
        <v>5123</v>
      </c>
      <c r="F21" s="14" t="s">
        <v>5124</v>
      </c>
      <c r="G21" s="14" t="s">
        <v>5125</v>
      </c>
      <c r="H21" s="14" t="s">
        <v>5126</v>
      </c>
      <c r="I21" s="14" t="s">
        <v>5106</v>
      </c>
      <c r="J21" s="14" t="s">
        <v>5127</v>
      </c>
      <c r="K21" s="14" t="s">
        <v>493</v>
      </c>
      <c r="L21" s="14" t="s">
        <v>5128</v>
      </c>
      <c r="M21" s="15" t="s">
        <v>5129</v>
      </c>
    </row>
    <row r="22" spans="1:13" ht="23.15">
      <c r="A22" s="19" t="s">
        <v>5130</v>
      </c>
      <c r="B22" s="20" t="s">
        <v>5111</v>
      </c>
      <c r="C22" s="20" t="s">
        <v>5131</v>
      </c>
      <c r="D22" s="20" t="s">
        <v>5132</v>
      </c>
      <c r="E22" s="20" t="s">
        <v>5133</v>
      </c>
      <c r="F22" s="20" t="s">
        <v>5134</v>
      </c>
      <c r="G22" s="20" t="s">
        <v>5135</v>
      </c>
      <c r="H22" s="20" t="s">
        <v>5136</v>
      </c>
      <c r="I22" s="20" t="s">
        <v>5137</v>
      </c>
      <c r="J22" s="20" t="s">
        <v>5138</v>
      </c>
      <c r="K22" s="20" t="s">
        <v>522</v>
      </c>
      <c r="L22" s="20" t="s">
        <v>5139</v>
      </c>
      <c r="M22" s="21" t="s">
        <v>5140</v>
      </c>
    </row>
    <row r="23" spans="1:13" ht="23.15">
      <c r="A23" s="13" t="s">
        <v>5141</v>
      </c>
      <c r="B23" s="14" t="s">
        <v>5142</v>
      </c>
      <c r="C23" s="14" t="s">
        <v>5143</v>
      </c>
      <c r="D23" s="14" t="s">
        <v>5144</v>
      </c>
      <c r="E23" s="14" t="s">
        <v>5145</v>
      </c>
      <c r="F23" s="14" t="s">
        <v>5146</v>
      </c>
      <c r="G23" s="14" t="s">
        <v>5147</v>
      </c>
      <c r="H23" s="14" t="s">
        <v>5148</v>
      </c>
      <c r="I23" s="14" t="s">
        <v>5149</v>
      </c>
      <c r="J23" s="14" t="s">
        <v>5150</v>
      </c>
      <c r="K23" s="14" t="s">
        <v>393</v>
      </c>
      <c r="L23" s="14" t="s">
        <v>5151</v>
      </c>
      <c r="M23" s="15" t="s">
        <v>5152</v>
      </c>
    </row>
    <row r="24" spans="1:13" ht="23.15">
      <c r="A24" s="19" t="s">
        <v>5153</v>
      </c>
      <c r="B24" s="20" t="s">
        <v>5142</v>
      </c>
      <c r="C24" s="20" t="s">
        <v>5154</v>
      </c>
      <c r="D24" s="20" t="s">
        <v>5155</v>
      </c>
      <c r="E24" s="20" t="s">
        <v>5156</v>
      </c>
      <c r="F24" s="20" t="s">
        <v>5157</v>
      </c>
      <c r="G24" s="20" t="s">
        <v>5158</v>
      </c>
      <c r="H24" s="20" t="s">
        <v>5159</v>
      </c>
      <c r="I24" s="20" t="s">
        <v>5160</v>
      </c>
      <c r="J24" s="20" t="s">
        <v>5161</v>
      </c>
      <c r="K24" s="20" t="s">
        <v>4768</v>
      </c>
      <c r="L24" s="20" t="s">
        <v>5162</v>
      </c>
      <c r="M24" s="21" t="s">
        <v>5163</v>
      </c>
    </row>
    <row r="25" spans="1:13" ht="23.15">
      <c r="A25" s="13" t="s">
        <v>5164</v>
      </c>
      <c r="B25" s="14" t="s">
        <v>138</v>
      </c>
      <c r="C25" s="14" t="s">
        <v>5165</v>
      </c>
      <c r="D25" s="14" t="s">
        <v>5166</v>
      </c>
      <c r="E25" s="14" t="s">
        <v>1614</v>
      </c>
      <c r="F25" s="14" t="s">
        <v>5167</v>
      </c>
      <c r="G25" s="14" t="s">
        <v>5168</v>
      </c>
      <c r="H25" s="14" t="s">
        <v>5169</v>
      </c>
      <c r="I25" s="14" t="s">
        <v>5170</v>
      </c>
      <c r="J25" s="14" t="s">
        <v>5171</v>
      </c>
      <c r="K25" s="14" t="s">
        <v>1457</v>
      </c>
      <c r="L25" s="14" t="s">
        <v>5172</v>
      </c>
      <c r="M25" s="15" t="s">
        <v>5173</v>
      </c>
    </row>
    <row r="26" spans="1:13" ht="23.15">
      <c r="A26" s="19" t="s">
        <v>5174</v>
      </c>
      <c r="B26" s="20" t="s">
        <v>138</v>
      </c>
      <c r="C26" s="20" t="s">
        <v>5175</v>
      </c>
      <c r="D26" s="20" t="s">
        <v>5176</v>
      </c>
      <c r="E26" s="20" t="s">
        <v>5177</v>
      </c>
      <c r="F26" s="20" t="s">
        <v>5178</v>
      </c>
      <c r="G26" s="20" t="s">
        <v>5179</v>
      </c>
      <c r="H26" s="20" t="s">
        <v>5022</v>
      </c>
      <c r="I26" s="20" t="s">
        <v>5180</v>
      </c>
      <c r="J26" s="20" t="s">
        <v>5181</v>
      </c>
      <c r="K26" s="20" t="s">
        <v>4898</v>
      </c>
      <c r="L26" s="20" t="s">
        <v>5182</v>
      </c>
      <c r="M26" s="21" t="s">
        <v>5183</v>
      </c>
    </row>
    <row r="27" spans="1:13" ht="23.15">
      <c r="A27" s="13" t="s">
        <v>5184</v>
      </c>
      <c r="B27" s="14" t="s">
        <v>5185</v>
      </c>
      <c r="C27" s="14" t="s">
        <v>5186</v>
      </c>
      <c r="D27" s="14" t="s">
        <v>5187</v>
      </c>
      <c r="E27" s="14" t="s">
        <v>5188</v>
      </c>
      <c r="F27" s="14" t="s">
        <v>5189</v>
      </c>
      <c r="G27" s="14" t="s">
        <v>5190</v>
      </c>
      <c r="H27" s="14" t="s">
        <v>5191</v>
      </c>
      <c r="I27" s="14" t="s">
        <v>5192</v>
      </c>
      <c r="J27" s="14" t="s">
        <v>5193</v>
      </c>
      <c r="K27" s="14" t="s">
        <v>578</v>
      </c>
      <c r="L27" s="14" t="s">
        <v>5194</v>
      </c>
      <c r="M27" s="15" t="s">
        <v>5195</v>
      </c>
    </row>
    <row r="28" spans="1:13" ht="23.15">
      <c r="A28" s="19" t="s">
        <v>5196</v>
      </c>
      <c r="B28" s="20" t="s">
        <v>5197</v>
      </c>
      <c r="C28" s="20" t="s">
        <v>1934</v>
      </c>
      <c r="D28" s="20" t="s">
        <v>5198</v>
      </c>
      <c r="E28" s="20" t="s">
        <v>5199</v>
      </c>
      <c r="F28" s="20" t="s">
        <v>5200</v>
      </c>
      <c r="G28" s="20" t="s">
        <v>5201</v>
      </c>
      <c r="H28" s="20" t="s">
        <v>5202</v>
      </c>
      <c r="I28" s="20" t="s">
        <v>5203</v>
      </c>
      <c r="J28" s="20" t="s">
        <v>5204</v>
      </c>
      <c r="K28" s="20" t="s">
        <v>622</v>
      </c>
      <c r="L28" s="20" t="s">
        <v>5205</v>
      </c>
      <c r="M28" s="21" t="s">
        <v>5206</v>
      </c>
    </row>
    <row r="29" spans="1:13" ht="23.15">
      <c r="A29" s="13" t="s">
        <v>5207</v>
      </c>
      <c r="B29" s="14" t="s">
        <v>5208</v>
      </c>
      <c r="C29" s="14" t="s">
        <v>5209</v>
      </c>
      <c r="D29" s="14" t="s">
        <v>5210</v>
      </c>
      <c r="E29" s="14" t="s">
        <v>5211</v>
      </c>
      <c r="F29" s="14" t="s">
        <v>5212</v>
      </c>
      <c r="G29" s="14" t="s">
        <v>5213</v>
      </c>
      <c r="H29" s="14" t="s">
        <v>5214</v>
      </c>
      <c r="I29" s="14" t="s">
        <v>5215</v>
      </c>
      <c r="J29" s="14" t="s">
        <v>5216</v>
      </c>
      <c r="K29" s="14" t="s">
        <v>37</v>
      </c>
      <c r="L29" s="14" t="s">
        <v>5217</v>
      </c>
      <c r="M29" s="15" t="s">
        <v>5218</v>
      </c>
    </row>
    <row r="30" spans="1:13" ht="13.75" customHeight="1">
      <c r="A30" s="374" t="s">
        <v>5219</v>
      </c>
      <c r="B30" s="375" t="s">
        <v>5208</v>
      </c>
      <c r="C30" s="375" t="s">
        <v>5220</v>
      </c>
      <c r="D30" s="375" t="s">
        <v>5221</v>
      </c>
      <c r="E30" s="375" t="s">
        <v>5211</v>
      </c>
      <c r="F30" s="375" t="s">
        <v>5222</v>
      </c>
      <c r="G30" s="375" t="s">
        <v>5223</v>
      </c>
      <c r="H30" s="375" t="s">
        <v>5224</v>
      </c>
      <c r="I30" s="375" t="s">
        <v>5215</v>
      </c>
      <c r="J30" s="375" t="s">
        <v>5216</v>
      </c>
      <c r="K30" s="375" t="s">
        <v>5225</v>
      </c>
      <c r="L30" s="376" t="s">
        <v>5226</v>
      </c>
      <c r="M30" s="21" t="s">
        <v>5218</v>
      </c>
    </row>
    <row r="31" spans="1:13" ht="17.149999999999999" customHeight="1">
      <c r="A31" s="377" t="s">
        <v>5227</v>
      </c>
      <c r="B31" s="378" t="s">
        <v>5208</v>
      </c>
      <c r="C31" s="378" t="s">
        <v>5228</v>
      </c>
      <c r="D31" s="378" t="s">
        <v>5229</v>
      </c>
      <c r="E31" s="378" t="s">
        <v>5211</v>
      </c>
      <c r="F31" s="378" t="s">
        <v>5222</v>
      </c>
      <c r="G31" s="378" t="s">
        <v>5230</v>
      </c>
      <c r="H31" s="378" t="s">
        <v>5231</v>
      </c>
      <c r="I31" s="378" t="s">
        <v>5215</v>
      </c>
      <c r="J31" s="378" t="s">
        <v>5216</v>
      </c>
      <c r="K31" s="378" t="s">
        <v>1490</v>
      </c>
      <c r="L31" s="379" t="s">
        <v>5232</v>
      </c>
      <c r="M31" s="15" t="s">
        <v>5218</v>
      </c>
    </row>
    <row r="32" spans="1:13" ht="23.15">
      <c r="A32" s="326" t="s">
        <v>5233</v>
      </c>
      <c r="B32" s="327" t="s">
        <v>5208</v>
      </c>
      <c r="C32" s="327" t="s">
        <v>5234</v>
      </c>
      <c r="D32" s="327" t="s">
        <v>5235</v>
      </c>
      <c r="E32" s="327" t="s">
        <v>5236</v>
      </c>
      <c r="F32" s="327" t="s">
        <v>1738</v>
      </c>
      <c r="G32" s="327" t="s">
        <v>5237</v>
      </c>
      <c r="H32" s="327" t="s">
        <v>5238</v>
      </c>
      <c r="I32" s="327" t="s">
        <v>5215</v>
      </c>
      <c r="J32" s="327" t="s">
        <v>5216</v>
      </c>
      <c r="K32" s="327" t="s">
        <v>141</v>
      </c>
      <c r="L32" s="328" t="s">
        <v>5239</v>
      </c>
      <c r="M32" s="21" t="s">
        <v>5218</v>
      </c>
    </row>
    <row r="33" spans="1:13" ht="23.15">
      <c r="A33" s="304" t="s">
        <v>5240</v>
      </c>
      <c r="B33" s="305" t="s">
        <v>5208</v>
      </c>
      <c r="C33" s="305" t="s">
        <v>5241</v>
      </c>
      <c r="D33" s="305" t="s">
        <v>5242</v>
      </c>
      <c r="E33" s="305" t="s">
        <v>5211</v>
      </c>
      <c r="F33" s="305" t="s">
        <v>5243</v>
      </c>
      <c r="G33" s="305" t="s">
        <v>5244</v>
      </c>
      <c r="H33" s="305" t="s">
        <v>5245</v>
      </c>
      <c r="I33" s="305" t="s">
        <v>5215</v>
      </c>
      <c r="J33" s="305" t="s">
        <v>5246</v>
      </c>
      <c r="K33" s="305" t="s">
        <v>141</v>
      </c>
      <c r="L33" s="306" t="s">
        <v>5247</v>
      </c>
      <c r="M33" s="15" t="s">
        <v>5218</v>
      </c>
    </row>
    <row r="34" spans="1:13" ht="23.15">
      <c r="A34" s="332" t="s">
        <v>5248</v>
      </c>
      <c r="B34" s="333" t="s">
        <v>5208</v>
      </c>
      <c r="C34" s="333" t="s">
        <v>5249</v>
      </c>
      <c r="D34" s="333" t="s">
        <v>5250</v>
      </c>
      <c r="E34" s="333" t="s">
        <v>5251</v>
      </c>
      <c r="F34" s="333" t="s">
        <v>5252</v>
      </c>
      <c r="G34" s="333" t="s">
        <v>5253</v>
      </c>
      <c r="H34" s="333" t="s">
        <v>5254</v>
      </c>
      <c r="I34" s="333" t="s">
        <v>5215</v>
      </c>
      <c r="J34" s="333" t="s">
        <v>5216</v>
      </c>
      <c r="K34" s="333" t="s">
        <v>1351</v>
      </c>
      <c r="L34" s="334" t="s">
        <v>5255</v>
      </c>
      <c r="M34" s="21" t="s">
        <v>5256</v>
      </c>
    </row>
    <row r="35" spans="1:13" ht="23.15">
      <c r="A35" s="304" t="s">
        <v>5257</v>
      </c>
      <c r="B35" s="305" t="s">
        <v>5208</v>
      </c>
      <c r="C35" s="305" t="s">
        <v>5258</v>
      </c>
      <c r="D35" s="305" t="s">
        <v>5259</v>
      </c>
      <c r="E35" s="305" t="s">
        <v>5236</v>
      </c>
      <c r="F35" s="305" t="s">
        <v>5260</v>
      </c>
      <c r="G35" s="305" t="s">
        <v>5261</v>
      </c>
      <c r="H35" s="305" t="s">
        <v>5262</v>
      </c>
      <c r="I35" s="305" t="s">
        <v>5215</v>
      </c>
      <c r="J35" s="305" t="s">
        <v>5246</v>
      </c>
      <c r="K35" s="305" t="s">
        <v>4919</v>
      </c>
      <c r="L35" s="306" t="s">
        <v>5263</v>
      </c>
      <c r="M35" s="15" t="s">
        <v>5218</v>
      </c>
    </row>
    <row r="36" spans="1:13" ht="23.15">
      <c r="A36" s="335" t="s">
        <v>5264</v>
      </c>
      <c r="B36" s="336" t="s">
        <v>5265</v>
      </c>
      <c r="C36" s="336" t="s">
        <v>5266</v>
      </c>
      <c r="D36" s="336" t="s">
        <v>5267</v>
      </c>
      <c r="E36" s="336" t="s">
        <v>5268</v>
      </c>
      <c r="F36" s="336" t="s">
        <v>5269</v>
      </c>
      <c r="G36" s="336" t="s">
        <v>5270</v>
      </c>
      <c r="H36" s="336" t="s">
        <v>5271</v>
      </c>
      <c r="I36" s="336" t="s">
        <v>5272</v>
      </c>
      <c r="J36" s="336" t="s">
        <v>5273</v>
      </c>
      <c r="K36" s="336" t="s">
        <v>4919</v>
      </c>
      <c r="L36" s="337" t="s">
        <v>5274</v>
      </c>
      <c r="M36" s="21" t="s">
        <v>5275</v>
      </c>
    </row>
    <row r="37" spans="1:13" ht="23.15">
      <c r="A37" s="304" t="s">
        <v>5276</v>
      </c>
      <c r="B37" s="305" t="s">
        <v>5265</v>
      </c>
      <c r="C37" s="305" t="s">
        <v>5277</v>
      </c>
      <c r="D37" s="305" t="s">
        <v>5278</v>
      </c>
      <c r="E37" s="305" t="s">
        <v>5279</v>
      </c>
      <c r="F37" s="305" t="s">
        <v>5280</v>
      </c>
      <c r="G37" s="305" t="s">
        <v>5281</v>
      </c>
      <c r="H37" s="305" t="s">
        <v>5282</v>
      </c>
      <c r="I37" s="305" t="s">
        <v>5283</v>
      </c>
      <c r="J37" s="305" t="s">
        <v>5273</v>
      </c>
      <c r="K37" s="305" t="s">
        <v>5284</v>
      </c>
      <c r="L37" s="306" t="s">
        <v>5285</v>
      </c>
      <c r="M37" s="15" t="s">
        <v>5286</v>
      </c>
    </row>
    <row r="38" spans="1:13" ht="23.15">
      <c r="A38" s="321" t="s">
        <v>5287</v>
      </c>
      <c r="B38" s="20" t="s">
        <v>5265</v>
      </c>
      <c r="C38" s="20" t="s">
        <v>1615</v>
      </c>
      <c r="D38" s="20" t="s">
        <v>5288</v>
      </c>
      <c r="E38" s="20" t="s">
        <v>1615</v>
      </c>
      <c r="F38" s="20" t="s">
        <v>5289</v>
      </c>
      <c r="G38" s="20" t="s">
        <v>5290</v>
      </c>
      <c r="H38" s="20" t="s">
        <v>5291</v>
      </c>
      <c r="I38" s="20" t="s">
        <v>5292</v>
      </c>
      <c r="J38" s="20" t="s">
        <v>5293</v>
      </c>
      <c r="K38" s="20" t="s">
        <v>4919</v>
      </c>
      <c r="L38" s="322" t="s">
        <v>5294</v>
      </c>
      <c r="M38" s="21" t="s">
        <v>1615</v>
      </c>
    </row>
    <row r="39" spans="1:13" ht="23.15">
      <c r="A39" s="304" t="s">
        <v>5295</v>
      </c>
      <c r="B39" s="305" t="s">
        <v>5265</v>
      </c>
      <c r="C39" s="305" t="s">
        <v>5296</v>
      </c>
      <c r="D39" s="305" t="s">
        <v>5297</v>
      </c>
      <c r="E39" s="305" t="s">
        <v>5298</v>
      </c>
      <c r="F39" s="305" t="s">
        <v>5299</v>
      </c>
      <c r="G39" s="305" t="s">
        <v>5300</v>
      </c>
      <c r="H39" s="305" t="s">
        <v>5301</v>
      </c>
      <c r="I39" s="305" t="s">
        <v>5302</v>
      </c>
      <c r="J39" s="305" t="s">
        <v>5303</v>
      </c>
      <c r="K39" s="305" t="s">
        <v>4919</v>
      </c>
      <c r="L39" s="306" t="s">
        <v>5304</v>
      </c>
      <c r="M39" s="15" t="s">
        <v>5305</v>
      </c>
    </row>
    <row r="40" spans="1:13" ht="23.15">
      <c r="A40" s="321" t="s">
        <v>5306</v>
      </c>
      <c r="B40" s="20" t="s">
        <v>5265</v>
      </c>
      <c r="C40" s="20" t="s">
        <v>5307</v>
      </c>
      <c r="D40" s="20" t="s">
        <v>5308</v>
      </c>
      <c r="E40" s="20" t="s">
        <v>5309</v>
      </c>
      <c r="F40" s="20" t="s">
        <v>5310</v>
      </c>
      <c r="G40" s="20" t="s">
        <v>5311</v>
      </c>
      <c r="H40" s="20" t="s">
        <v>5312</v>
      </c>
      <c r="I40" s="20" t="s">
        <v>5313</v>
      </c>
      <c r="J40" s="20" t="s">
        <v>5314</v>
      </c>
      <c r="K40" s="20" t="s">
        <v>5315</v>
      </c>
      <c r="L40" s="322" t="s">
        <v>5316</v>
      </c>
      <c r="M40" s="21" t="s">
        <v>5317</v>
      </c>
    </row>
    <row r="41" spans="1:13" ht="23.15">
      <c r="A41" s="304" t="s">
        <v>5318</v>
      </c>
      <c r="B41" s="305" t="s">
        <v>5265</v>
      </c>
      <c r="C41" s="305" t="s">
        <v>5319</v>
      </c>
      <c r="D41" s="305" t="s">
        <v>5320</v>
      </c>
      <c r="E41" s="305" t="s">
        <v>5321</v>
      </c>
      <c r="F41" s="305" t="s">
        <v>5322</v>
      </c>
      <c r="G41" s="305" t="s">
        <v>5323</v>
      </c>
      <c r="H41" s="305" t="s">
        <v>5324</v>
      </c>
      <c r="I41" s="305" t="s">
        <v>5325</v>
      </c>
      <c r="J41" s="305" t="s">
        <v>5326</v>
      </c>
      <c r="K41" s="305" t="s">
        <v>4941</v>
      </c>
      <c r="L41" s="306" t="s">
        <v>5327</v>
      </c>
      <c r="M41" s="15" t="s">
        <v>5328</v>
      </c>
    </row>
    <row r="42" spans="1:13" ht="23.15">
      <c r="A42" s="321" t="s">
        <v>5329</v>
      </c>
      <c r="B42" s="20" t="s">
        <v>5265</v>
      </c>
      <c r="C42" s="20" t="s">
        <v>5330</v>
      </c>
      <c r="D42" s="20" t="s">
        <v>5331</v>
      </c>
      <c r="E42" s="20" t="s">
        <v>5332</v>
      </c>
      <c r="F42" s="20" t="s">
        <v>5333</v>
      </c>
      <c r="G42" s="20" t="s">
        <v>5334</v>
      </c>
      <c r="H42" s="20" t="s">
        <v>5335</v>
      </c>
      <c r="I42" s="20" t="s">
        <v>5336</v>
      </c>
      <c r="J42" s="20" t="s">
        <v>5337</v>
      </c>
      <c r="K42" s="20" t="s">
        <v>5338</v>
      </c>
      <c r="L42" s="322" t="s">
        <v>5339</v>
      </c>
      <c r="M42" s="21" t="s">
        <v>5340</v>
      </c>
    </row>
    <row r="43" spans="1:13" ht="23.15">
      <c r="A43" s="304" t="s">
        <v>5341</v>
      </c>
      <c r="B43" s="305" t="s">
        <v>5342</v>
      </c>
      <c r="C43" s="305" t="s">
        <v>4904</v>
      </c>
      <c r="D43" s="305" t="s">
        <v>5343</v>
      </c>
      <c r="E43" s="305" t="s">
        <v>5344</v>
      </c>
      <c r="F43" s="305" t="s">
        <v>5345</v>
      </c>
      <c r="G43" s="305" t="s">
        <v>5346</v>
      </c>
      <c r="H43" s="305" t="s">
        <v>5347</v>
      </c>
      <c r="I43" s="305" t="s">
        <v>5348</v>
      </c>
      <c r="J43" s="305" t="s">
        <v>5273</v>
      </c>
      <c r="K43" s="305" t="s">
        <v>1351</v>
      </c>
      <c r="L43" s="306" t="s">
        <v>5349</v>
      </c>
      <c r="M43" s="15" t="s">
        <v>4904</v>
      </c>
    </row>
    <row r="44" spans="1:13" ht="23.15">
      <c r="A44" s="321" t="s">
        <v>5350</v>
      </c>
      <c r="B44" s="20" t="s">
        <v>5342</v>
      </c>
      <c r="C44" s="20" t="s">
        <v>5351</v>
      </c>
      <c r="D44" s="20" t="s">
        <v>5352</v>
      </c>
      <c r="E44" s="20" t="s">
        <v>5353</v>
      </c>
      <c r="F44" s="20" t="s">
        <v>5354</v>
      </c>
      <c r="G44" s="20" t="s">
        <v>5355</v>
      </c>
      <c r="H44" s="20" t="s">
        <v>5356</v>
      </c>
      <c r="I44" s="20" t="s">
        <v>5357</v>
      </c>
      <c r="J44" s="20" t="s">
        <v>5216</v>
      </c>
      <c r="K44" s="20" t="s">
        <v>1351</v>
      </c>
      <c r="L44" s="322" t="s">
        <v>5358</v>
      </c>
      <c r="M44" s="21" t="s">
        <v>5218</v>
      </c>
    </row>
    <row r="45" spans="1:13" ht="23.15">
      <c r="A45" s="304" t="s">
        <v>5359</v>
      </c>
      <c r="B45" s="305" t="s">
        <v>5342</v>
      </c>
      <c r="C45" s="305" t="s">
        <v>5360</v>
      </c>
      <c r="D45" s="305" t="s">
        <v>5361</v>
      </c>
      <c r="E45" s="305" t="s">
        <v>5362</v>
      </c>
      <c r="F45" s="305" t="s">
        <v>5363</v>
      </c>
      <c r="G45" s="305" t="s">
        <v>5364</v>
      </c>
      <c r="H45" s="305" t="s">
        <v>5365</v>
      </c>
      <c r="I45" s="305" t="s">
        <v>1754</v>
      </c>
      <c r="J45" s="305" t="s">
        <v>5273</v>
      </c>
      <c r="K45" s="305" t="s">
        <v>37</v>
      </c>
      <c r="L45" s="306" t="s">
        <v>5366</v>
      </c>
      <c r="M45" s="15" t="s">
        <v>5367</v>
      </c>
    </row>
    <row r="46" spans="1:13" ht="23.15">
      <c r="A46" s="323" t="s">
        <v>5368</v>
      </c>
      <c r="B46" s="324" t="s">
        <v>5342</v>
      </c>
      <c r="C46" s="324" t="s">
        <v>5369</v>
      </c>
      <c r="D46" s="324" t="s">
        <v>5370</v>
      </c>
      <c r="E46" s="324" t="s">
        <v>4114</v>
      </c>
      <c r="F46" s="324" t="s">
        <v>27</v>
      </c>
      <c r="G46" s="324" t="s">
        <v>5371</v>
      </c>
      <c r="H46" s="324" t="s">
        <v>5372</v>
      </c>
      <c r="I46" s="324" t="s">
        <v>84</v>
      </c>
      <c r="J46" s="324" t="s">
        <v>5373</v>
      </c>
      <c r="K46" s="324" t="s">
        <v>37</v>
      </c>
      <c r="L46" s="325" t="s">
        <v>5374</v>
      </c>
      <c r="M46" s="24" t="s">
        <v>5375</v>
      </c>
    </row>
    <row r="49" spans="1:12" ht="13.75" customHeight="1">
      <c r="A49" s="580" t="s">
        <v>5376</v>
      </c>
      <c r="B49" s="580"/>
      <c r="C49" s="580"/>
      <c r="D49" s="580"/>
      <c r="E49" s="580"/>
      <c r="F49" s="580"/>
      <c r="G49" s="580"/>
      <c r="H49" s="580"/>
      <c r="I49" s="580"/>
      <c r="J49" s="580"/>
      <c r="K49" s="580"/>
      <c r="L49" s="580"/>
    </row>
    <row r="50" spans="1:12" ht="17.149999999999999" customHeight="1">
      <c r="A50" s="293" t="s">
        <v>3410</v>
      </c>
      <c r="B50" s="294" t="s">
        <v>4946</v>
      </c>
      <c r="C50" s="294" t="s">
        <v>4947</v>
      </c>
      <c r="D50" s="294" t="s">
        <v>1591</v>
      </c>
      <c r="E50" s="294" t="s">
        <v>1592</v>
      </c>
      <c r="F50" s="294" t="s">
        <v>4948</v>
      </c>
      <c r="G50" s="294" t="s">
        <v>4949</v>
      </c>
      <c r="H50" s="294" t="s">
        <v>1595</v>
      </c>
      <c r="I50" s="294" t="s">
        <v>4950</v>
      </c>
      <c r="J50" s="294" t="s">
        <v>4951</v>
      </c>
      <c r="K50" s="294" t="s">
        <v>4682</v>
      </c>
      <c r="L50" s="295" t="s">
        <v>4952</v>
      </c>
    </row>
    <row r="51" spans="1:12" ht="23.15">
      <c r="A51" s="326" t="s">
        <v>5377</v>
      </c>
      <c r="B51" s="327" t="s">
        <v>5378</v>
      </c>
      <c r="C51" s="327" t="s">
        <v>5379</v>
      </c>
      <c r="D51" s="327" t="s">
        <v>5380</v>
      </c>
      <c r="E51" s="327" t="s">
        <v>5381</v>
      </c>
      <c r="F51" s="327" t="s">
        <v>5382</v>
      </c>
      <c r="G51" s="327" t="s">
        <v>5383</v>
      </c>
      <c r="H51" s="327" t="s">
        <v>5384</v>
      </c>
      <c r="I51" s="327" t="s">
        <v>5385</v>
      </c>
      <c r="J51" s="327" t="s">
        <v>5386</v>
      </c>
      <c r="K51" s="327" t="s">
        <v>1780</v>
      </c>
      <c r="L51" s="328" t="s">
        <v>5387</v>
      </c>
    </row>
    <row r="52" spans="1:12" ht="23.15">
      <c r="A52" s="329" t="s">
        <v>5388</v>
      </c>
      <c r="B52" s="330" t="s">
        <v>5389</v>
      </c>
      <c r="C52" s="330" t="s">
        <v>5390</v>
      </c>
      <c r="D52" s="330" t="s">
        <v>5391</v>
      </c>
      <c r="E52" s="330" t="s">
        <v>5392</v>
      </c>
      <c r="F52" s="330" t="s">
        <v>5393</v>
      </c>
      <c r="G52" s="330" t="s">
        <v>5394</v>
      </c>
      <c r="H52" s="330" t="s">
        <v>5395</v>
      </c>
      <c r="I52" s="330" t="s">
        <v>5396</v>
      </c>
      <c r="J52" s="330" t="s">
        <v>5397</v>
      </c>
      <c r="K52" s="330" t="s">
        <v>1780</v>
      </c>
      <c r="L52" s="331" t="s">
        <v>5398</v>
      </c>
    </row>
    <row r="53" spans="1:12" ht="23.15">
      <c r="A53" s="332" t="s">
        <v>5399</v>
      </c>
      <c r="B53" s="333" t="s">
        <v>5389</v>
      </c>
      <c r="C53" s="333" t="s">
        <v>5400</v>
      </c>
      <c r="D53" s="333" t="s">
        <v>5401</v>
      </c>
      <c r="E53" s="333" t="s">
        <v>5402</v>
      </c>
      <c r="F53" s="333" t="s">
        <v>5403</v>
      </c>
      <c r="G53" s="333" t="s">
        <v>5404</v>
      </c>
      <c r="H53" s="333" t="s">
        <v>5405</v>
      </c>
      <c r="I53" s="333" t="s">
        <v>1790</v>
      </c>
      <c r="J53" s="333" t="s">
        <v>5406</v>
      </c>
      <c r="K53" s="333" t="s">
        <v>1780</v>
      </c>
      <c r="L53" s="334" t="s">
        <v>5407</v>
      </c>
    </row>
    <row r="54" spans="1:12" ht="23.15">
      <c r="A54" s="329" t="s">
        <v>5408</v>
      </c>
      <c r="B54" s="330" t="s">
        <v>4955</v>
      </c>
      <c r="C54" s="330" t="s">
        <v>706</v>
      </c>
      <c r="D54" s="330" t="s">
        <v>5409</v>
      </c>
      <c r="E54" s="330" t="s">
        <v>5410</v>
      </c>
      <c r="F54" s="330" t="s">
        <v>5411</v>
      </c>
      <c r="G54" s="330" t="s">
        <v>5412</v>
      </c>
      <c r="H54" s="330" t="s">
        <v>5413</v>
      </c>
      <c r="I54" s="330" t="s">
        <v>1800</v>
      </c>
      <c r="J54" s="330" t="s">
        <v>5414</v>
      </c>
      <c r="K54" s="330" t="s">
        <v>1780</v>
      </c>
      <c r="L54" s="331" t="s">
        <v>5415</v>
      </c>
    </row>
    <row r="55" spans="1:12" ht="23.15">
      <c r="A55" s="335" t="s">
        <v>5416</v>
      </c>
      <c r="B55" s="336" t="s">
        <v>5417</v>
      </c>
      <c r="C55" s="336" t="s">
        <v>5418</v>
      </c>
      <c r="D55" s="336" t="s">
        <v>5419</v>
      </c>
      <c r="E55" s="336" t="s">
        <v>5420</v>
      </c>
      <c r="F55" s="336" t="s">
        <v>5421</v>
      </c>
      <c r="G55" s="336" t="s">
        <v>5422</v>
      </c>
      <c r="H55" s="336" t="s">
        <v>5423</v>
      </c>
      <c r="I55" s="336" t="s">
        <v>5424</v>
      </c>
      <c r="J55" s="336" t="s">
        <v>5425</v>
      </c>
      <c r="K55" s="336" t="s">
        <v>1780</v>
      </c>
      <c r="L55" s="337" t="s">
        <v>5426</v>
      </c>
    </row>
  </sheetData>
  <mergeCells count="3">
    <mergeCell ref="A1:M1"/>
    <mergeCell ref="A2:M2"/>
    <mergeCell ref="A49:L4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5"/>
  <sheetViews>
    <sheetView workbookViewId="0">
      <pane ySplit="4" topLeftCell="A5" activePane="bottomLeft" state="frozen"/>
      <selection pane="bottomLeft"/>
    </sheetView>
  </sheetViews>
  <sheetFormatPr defaultRowHeight="14.15"/>
  <cols>
    <col min="1" max="1" width="11" customWidth="1"/>
    <col min="2" max="2" width="30" customWidth="1"/>
    <col min="3" max="3" width="20" customWidth="1"/>
    <col min="4" max="4" width="44" customWidth="1"/>
    <col min="5" max="5" width="52" customWidth="1"/>
    <col min="6" max="6" width="38" customWidth="1"/>
    <col min="7" max="7" width="36" customWidth="1"/>
    <col min="8" max="8" width="40" customWidth="1"/>
    <col min="9" max="9" width="38" customWidth="1"/>
    <col min="10" max="10" width="30" customWidth="1"/>
    <col min="11" max="11" width="34" customWidth="1"/>
  </cols>
  <sheetData>
    <row r="1" spans="1:11" ht="17.149999999999999" customHeight="1">
      <c r="A1" s="553" t="s">
        <v>5427</v>
      </c>
      <c r="B1" s="553"/>
      <c r="C1" s="553"/>
      <c r="D1" s="553"/>
      <c r="E1" s="553"/>
      <c r="F1" s="553"/>
      <c r="G1" s="553"/>
      <c r="H1" s="553"/>
      <c r="I1" s="553"/>
      <c r="J1" s="553"/>
      <c r="K1" s="553"/>
    </row>
    <row r="2" spans="1:11" ht="19.399999999999999" customHeight="1">
      <c r="A2" s="554" t="s">
        <v>5428</v>
      </c>
      <c r="B2" s="554"/>
      <c r="C2" s="554"/>
      <c r="D2" s="554"/>
      <c r="E2" s="554"/>
      <c r="F2" s="554"/>
      <c r="G2" s="554"/>
      <c r="H2" s="554"/>
      <c r="I2" s="554"/>
      <c r="J2" s="554"/>
      <c r="K2" s="554"/>
    </row>
    <row r="4" spans="1:11" ht="16" customHeight="1">
      <c r="A4" s="7" t="s">
        <v>5429</v>
      </c>
      <c r="B4" s="8" t="s">
        <v>5430</v>
      </c>
      <c r="C4" s="8" t="s">
        <v>1818</v>
      </c>
      <c r="D4" s="8" t="s">
        <v>5431</v>
      </c>
      <c r="E4" s="8" t="s">
        <v>5432</v>
      </c>
      <c r="F4" s="8" t="s">
        <v>5433</v>
      </c>
      <c r="G4" s="8" t="s">
        <v>5434</v>
      </c>
      <c r="H4" s="8" t="s">
        <v>5435</v>
      </c>
      <c r="I4" s="8" t="s">
        <v>5436</v>
      </c>
      <c r="J4" s="8" t="s">
        <v>5437</v>
      </c>
      <c r="K4" s="9" t="s">
        <v>4953</v>
      </c>
    </row>
    <row r="5" spans="1:11" ht="34.75">
      <c r="A5" s="10" t="s">
        <v>5438</v>
      </c>
      <c r="B5" s="11" t="s">
        <v>5439</v>
      </c>
      <c r="C5" s="11" t="s">
        <v>5440</v>
      </c>
      <c r="D5" s="11" t="s">
        <v>5441</v>
      </c>
      <c r="E5" s="11" t="s">
        <v>5442</v>
      </c>
      <c r="F5" s="11" t="s">
        <v>5443</v>
      </c>
      <c r="G5" s="11" t="s">
        <v>5444</v>
      </c>
      <c r="H5" s="11" t="s">
        <v>5445</v>
      </c>
      <c r="I5" s="11" t="s">
        <v>5446</v>
      </c>
      <c r="J5" s="11" t="s">
        <v>5447</v>
      </c>
      <c r="K5" s="12" t="s">
        <v>5448</v>
      </c>
    </row>
    <row r="6" spans="1:11" ht="23.15">
      <c r="A6" s="19" t="s">
        <v>5449</v>
      </c>
      <c r="B6" s="20" t="s">
        <v>5450</v>
      </c>
      <c r="C6" s="20" t="s">
        <v>5440</v>
      </c>
      <c r="D6" s="20" t="s">
        <v>5451</v>
      </c>
      <c r="E6" s="20" t="s">
        <v>5452</v>
      </c>
      <c r="F6" s="20" t="s">
        <v>5453</v>
      </c>
      <c r="G6" s="20" t="s">
        <v>5454</v>
      </c>
      <c r="H6" s="20" t="s">
        <v>5455</v>
      </c>
      <c r="I6" s="20" t="s">
        <v>5456</v>
      </c>
      <c r="J6" s="20" t="s">
        <v>3849</v>
      </c>
      <c r="K6" s="21" t="s">
        <v>5457</v>
      </c>
    </row>
    <row r="7" spans="1:11" ht="23.15">
      <c r="A7" s="13" t="s">
        <v>5458</v>
      </c>
      <c r="B7" s="14" t="s">
        <v>1047</v>
      </c>
      <c r="C7" s="14" t="s">
        <v>5440</v>
      </c>
      <c r="D7" s="14" t="s">
        <v>5459</v>
      </c>
      <c r="E7" s="14" t="s">
        <v>5460</v>
      </c>
      <c r="F7" s="14" t="s">
        <v>5461</v>
      </c>
      <c r="G7" s="14" t="s">
        <v>5462</v>
      </c>
      <c r="H7" s="14" t="s">
        <v>5463</v>
      </c>
      <c r="I7" s="14" t="s">
        <v>5464</v>
      </c>
      <c r="J7" s="14" t="s">
        <v>5465</v>
      </c>
      <c r="K7" s="15" t="s">
        <v>40</v>
      </c>
    </row>
    <row r="8" spans="1:11" ht="34.75">
      <c r="A8" s="19" t="s">
        <v>5466</v>
      </c>
      <c r="B8" s="20" t="s">
        <v>5467</v>
      </c>
      <c r="C8" s="20" t="s">
        <v>5440</v>
      </c>
      <c r="D8" s="20" t="s">
        <v>5468</v>
      </c>
      <c r="E8" s="20" t="s">
        <v>5469</v>
      </c>
      <c r="F8" s="20" t="s">
        <v>5470</v>
      </c>
      <c r="G8" s="20" t="s">
        <v>5471</v>
      </c>
      <c r="H8" s="20" t="s">
        <v>5472</v>
      </c>
      <c r="I8" s="20" t="s">
        <v>5473</v>
      </c>
      <c r="J8" s="20" t="s">
        <v>2427</v>
      </c>
      <c r="K8" s="21" t="s">
        <v>77</v>
      </c>
    </row>
    <row r="9" spans="1:11" ht="23.15">
      <c r="A9" s="13" t="s">
        <v>5474</v>
      </c>
      <c r="B9" s="14" t="s">
        <v>5475</v>
      </c>
      <c r="C9" s="14" t="s">
        <v>5440</v>
      </c>
      <c r="D9" s="14" t="s">
        <v>5476</v>
      </c>
      <c r="E9" s="14" t="s">
        <v>5477</v>
      </c>
      <c r="F9" s="14" t="s">
        <v>5478</v>
      </c>
      <c r="G9" s="14" t="s">
        <v>5479</v>
      </c>
      <c r="H9" s="14" t="s">
        <v>5480</v>
      </c>
      <c r="I9" s="14" t="s">
        <v>5481</v>
      </c>
      <c r="J9" s="14" t="s">
        <v>5482</v>
      </c>
      <c r="K9" s="15" t="s">
        <v>5483</v>
      </c>
    </row>
    <row r="10" spans="1:11" ht="46.3">
      <c r="A10" s="19" t="s">
        <v>5484</v>
      </c>
      <c r="B10" s="20" t="s">
        <v>1077</v>
      </c>
      <c r="C10" s="20" t="s">
        <v>5485</v>
      </c>
      <c r="D10" s="20" t="s">
        <v>5486</v>
      </c>
      <c r="E10" s="20" t="s">
        <v>5487</v>
      </c>
      <c r="F10" s="20" t="s">
        <v>5488</v>
      </c>
      <c r="G10" s="20" t="s">
        <v>5489</v>
      </c>
      <c r="H10" s="20" t="s">
        <v>5490</v>
      </c>
      <c r="I10" s="20" t="s">
        <v>5491</v>
      </c>
      <c r="J10" s="20" t="s">
        <v>5492</v>
      </c>
      <c r="K10" s="21" t="s">
        <v>5493</v>
      </c>
    </row>
    <row r="11" spans="1:11" ht="23.15">
      <c r="A11" s="13" t="s">
        <v>5494</v>
      </c>
      <c r="B11" s="14" t="s">
        <v>5495</v>
      </c>
      <c r="C11" s="14" t="s">
        <v>5440</v>
      </c>
      <c r="D11" s="14" t="s">
        <v>5496</v>
      </c>
      <c r="E11" s="14" t="s">
        <v>5497</v>
      </c>
      <c r="F11" s="14" t="s">
        <v>5498</v>
      </c>
      <c r="G11" s="14" t="s">
        <v>5499</v>
      </c>
      <c r="H11" s="14" t="s">
        <v>5500</v>
      </c>
      <c r="I11" s="14" t="s">
        <v>5501</v>
      </c>
      <c r="J11" s="14" t="s">
        <v>4053</v>
      </c>
      <c r="K11" s="15" t="s">
        <v>5502</v>
      </c>
    </row>
    <row r="12" spans="1:11" ht="23.15">
      <c r="A12" s="19" t="s">
        <v>5503</v>
      </c>
      <c r="B12" s="20" t="s">
        <v>5504</v>
      </c>
      <c r="C12" s="20" t="s">
        <v>5440</v>
      </c>
      <c r="D12" s="20" t="s">
        <v>5505</v>
      </c>
      <c r="E12" s="20" t="s">
        <v>5506</v>
      </c>
      <c r="F12" s="20" t="s">
        <v>5507</v>
      </c>
      <c r="G12" s="20" t="s">
        <v>5508</v>
      </c>
      <c r="H12" s="20" t="s">
        <v>5509</v>
      </c>
      <c r="I12" s="20" t="s">
        <v>5510</v>
      </c>
      <c r="J12" s="20" t="s">
        <v>5511</v>
      </c>
      <c r="K12" s="21" t="s">
        <v>5512</v>
      </c>
    </row>
    <row r="13" spans="1:11" ht="23.15">
      <c r="A13" s="13" t="s">
        <v>5513</v>
      </c>
      <c r="B13" s="14" t="s">
        <v>5514</v>
      </c>
      <c r="C13" s="14" t="s">
        <v>5440</v>
      </c>
      <c r="D13" s="14" t="s">
        <v>5515</v>
      </c>
      <c r="E13" s="14" t="s">
        <v>5516</v>
      </c>
      <c r="F13" s="14" t="s">
        <v>5517</v>
      </c>
      <c r="G13" s="14" t="s">
        <v>5518</v>
      </c>
      <c r="H13" s="14" t="s">
        <v>5519</v>
      </c>
      <c r="I13" s="14" t="s">
        <v>5520</v>
      </c>
      <c r="J13" s="14" t="s">
        <v>5521</v>
      </c>
      <c r="K13" s="15" t="s">
        <v>5275</v>
      </c>
    </row>
    <row r="14" spans="1:11" ht="23.15">
      <c r="A14" s="19" t="s">
        <v>5522</v>
      </c>
      <c r="B14" s="20" t="s">
        <v>5523</v>
      </c>
      <c r="C14" s="20" t="s">
        <v>5440</v>
      </c>
      <c r="D14" s="20" t="s">
        <v>5524</v>
      </c>
      <c r="E14" s="20" t="s">
        <v>5525</v>
      </c>
      <c r="F14" s="20" t="s">
        <v>5526</v>
      </c>
      <c r="G14" s="20" t="s">
        <v>5527</v>
      </c>
      <c r="H14" s="20" t="s">
        <v>5528</v>
      </c>
      <c r="I14" s="20" t="s">
        <v>5529</v>
      </c>
      <c r="J14" s="20" t="s">
        <v>4026</v>
      </c>
      <c r="K14" s="21" t="s">
        <v>2839</v>
      </c>
    </row>
    <row r="15" spans="1:11" ht="34.75">
      <c r="A15" s="13" t="s">
        <v>5530</v>
      </c>
      <c r="B15" s="14" t="s">
        <v>5531</v>
      </c>
      <c r="C15" s="14" t="s">
        <v>5440</v>
      </c>
      <c r="D15" s="14" t="s">
        <v>5532</v>
      </c>
      <c r="E15" s="14" t="s">
        <v>5533</v>
      </c>
      <c r="F15" s="14" t="s">
        <v>5534</v>
      </c>
      <c r="G15" s="14" t="s">
        <v>5535</v>
      </c>
      <c r="H15" s="14" t="s">
        <v>5536</v>
      </c>
      <c r="I15" s="14" t="s">
        <v>5537</v>
      </c>
      <c r="J15" s="14" t="s">
        <v>5538</v>
      </c>
      <c r="K15" s="15" t="s">
        <v>5539</v>
      </c>
    </row>
    <row r="16" spans="1:11" ht="34.75">
      <c r="A16" s="19" t="s">
        <v>5540</v>
      </c>
      <c r="B16" s="20" t="s">
        <v>5541</v>
      </c>
      <c r="C16" s="20" t="s">
        <v>5440</v>
      </c>
      <c r="D16" s="20" t="s">
        <v>5542</v>
      </c>
      <c r="E16" s="20" t="s">
        <v>5543</v>
      </c>
      <c r="F16" s="20" t="s">
        <v>5544</v>
      </c>
      <c r="G16" s="20" t="s">
        <v>5545</v>
      </c>
      <c r="H16" s="20" t="s">
        <v>5546</v>
      </c>
      <c r="I16" s="20" t="s">
        <v>5547</v>
      </c>
      <c r="J16" s="20" t="s">
        <v>5548</v>
      </c>
      <c r="K16" s="21" t="s">
        <v>77</v>
      </c>
    </row>
    <row r="17" spans="1:11" ht="34.75">
      <c r="A17" s="13" t="s">
        <v>5549</v>
      </c>
      <c r="B17" s="14" t="s">
        <v>5550</v>
      </c>
      <c r="C17" s="14" t="s">
        <v>5440</v>
      </c>
      <c r="D17" s="14" t="s">
        <v>5551</v>
      </c>
      <c r="E17" s="14" t="s">
        <v>5552</v>
      </c>
      <c r="F17" s="14" t="s">
        <v>5553</v>
      </c>
      <c r="G17" s="14" t="s">
        <v>5554</v>
      </c>
      <c r="H17" s="14" t="s">
        <v>5555</v>
      </c>
      <c r="I17" s="14" t="s">
        <v>5556</v>
      </c>
      <c r="J17" s="14" t="s">
        <v>4026</v>
      </c>
      <c r="K17" s="15" t="s">
        <v>72</v>
      </c>
    </row>
    <row r="18" spans="1:11" ht="34.75">
      <c r="A18" s="19" t="s">
        <v>5557</v>
      </c>
      <c r="B18" s="20" t="s">
        <v>4891</v>
      </c>
      <c r="C18" s="20" t="s">
        <v>5485</v>
      </c>
      <c r="D18" s="20" t="s">
        <v>5558</v>
      </c>
      <c r="E18" s="20" t="s">
        <v>5559</v>
      </c>
      <c r="F18" s="20" t="s">
        <v>5560</v>
      </c>
      <c r="G18" s="20" t="s">
        <v>5561</v>
      </c>
      <c r="H18" s="20" t="s">
        <v>5562</v>
      </c>
      <c r="I18" s="20" t="s">
        <v>5563</v>
      </c>
      <c r="J18" s="20" t="s">
        <v>5564</v>
      </c>
      <c r="K18" s="21" t="s">
        <v>5183</v>
      </c>
    </row>
    <row r="19" spans="1:11" ht="23.15">
      <c r="A19" s="13" t="s">
        <v>5565</v>
      </c>
      <c r="B19" s="14" t="s">
        <v>5566</v>
      </c>
      <c r="C19" s="14" t="s">
        <v>5440</v>
      </c>
      <c r="D19" s="14" t="s">
        <v>5567</v>
      </c>
      <c r="E19" s="14" t="s">
        <v>5568</v>
      </c>
      <c r="F19" s="14" t="s">
        <v>5569</v>
      </c>
      <c r="G19" s="14" t="s">
        <v>5570</v>
      </c>
      <c r="H19" s="14" t="s">
        <v>5571</v>
      </c>
      <c r="I19" s="14" t="s">
        <v>5572</v>
      </c>
      <c r="J19" s="14" t="s">
        <v>4035</v>
      </c>
      <c r="K19" s="15" t="s">
        <v>5573</v>
      </c>
    </row>
    <row r="20" spans="1:11" ht="34.75">
      <c r="A20" s="19" t="s">
        <v>5574</v>
      </c>
      <c r="B20" s="20" t="s">
        <v>5575</v>
      </c>
      <c r="C20" s="20" t="s">
        <v>5440</v>
      </c>
      <c r="D20" s="20" t="s">
        <v>5576</v>
      </c>
      <c r="E20" s="20" t="s">
        <v>5577</v>
      </c>
      <c r="F20" s="20" t="s">
        <v>5578</v>
      </c>
      <c r="G20" s="20" t="s">
        <v>5579</v>
      </c>
      <c r="H20" s="20" t="s">
        <v>5580</v>
      </c>
      <c r="I20" s="20" t="s">
        <v>5581</v>
      </c>
      <c r="J20" s="20" t="s">
        <v>5582</v>
      </c>
      <c r="K20" s="21" t="s">
        <v>5583</v>
      </c>
    </row>
    <row r="21" spans="1:11" ht="23.15">
      <c r="A21" s="13" t="s">
        <v>5584</v>
      </c>
      <c r="B21" s="14" t="s">
        <v>5585</v>
      </c>
      <c r="C21" s="14" t="s">
        <v>5440</v>
      </c>
      <c r="D21" s="14" t="s">
        <v>5586</v>
      </c>
      <c r="E21" s="14" t="s">
        <v>5587</v>
      </c>
      <c r="F21" s="14" t="s">
        <v>5588</v>
      </c>
      <c r="G21" s="14" t="s">
        <v>5589</v>
      </c>
      <c r="H21" s="14" t="s">
        <v>5590</v>
      </c>
      <c r="I21" s="14" t="s">
        <v>5591</v>
      </c>
      <c r="J21" s="14" t="s">
        <v>5592</v>
      </c>
      <c r="K21" s="15" t="s">
        <v>63</v>
      </c>
    </row>
    <row r="22" spans="1:11" ht="34.75">
      <c r="A22" s="19" t="s">
        <v>5593</v>
      </c>
      <c r="B22" s="20" t="s">
        <v>5594</v>
      </c>
      <c r="C22" s="20" t="s">
        <v>5440</v>
      </c>
      <c r="D22" s="20" t="s">
        <v>5595</v>
      </c>
      <c r="E22" s="20" t="s">
        <v>5596</v>
      </c>
      <c r="F22" s="20" t="s">
        <v>5597</v>
      </c>
      <c r="G22" s="20" t="s">
        <v>5598</v>
      </c>
      <c r="H22" s="20" t="s">
        <v>5599</v>
      </c>
      <c r="I22" s="20" t="s">
        <v>5600</v>
      </c>
      <c r="J22" s="20" t="s">
        <v>4810</v>
      </c>
      <c r="K22" s="21" t="s">
        <v>5601</v>
      </c>
    </row>
    <row r="23" spans="1:11" ht="23.15">
      <c r="A23" s="13" t="s">
        <v>5602</v>
      </c>
      <c r="B23" s="14" t="s">
        <v>5603</v>
      </c>
      <c r="C23" s="14" t="s">
        <v>5440</v>
      </c>
      <c r="D23" s="14" t="s">
        <v>5604</v>
      </c>
      <c r="E23" s="14" t="s">
        <v>5605</v>
      </c>
      <c r="F23" s="14" t="s">
        <v>5606</v>
      </c>
      <c r="G23" s="14" t="s">
        <v>5607</v>
      </c>
      <c r="H23" s="14" t="s">
        <v>5608</v>
      </c>
      <c r="I23" s="14" t="s">
        <v>5609</v>
      </c>
      <c r="J23" s="14" t="s">
        <v>948</v>
      </c>
      <c r="K23" s="15" t="s">
        <v>3710</v>
      </c>
    </row>
    <row r="24" spans="1:11" ht="34.75">
      <c r="A24" s="19" t="s">
        <v>5610</v>
      </c>
      <c r="B24" s="20" t="s">
        <v>5611</v>
      </c>
      <c r="C24" s="20" t="s">
        <v>5440</v>
      </c>
      <c r="D24" s="20" t="s">
        <v>5612</v>
      </c>
      <c r="E24" s="20" t="s">
        <v>5613</v>
      </c>
      <c r="F24" s="20" t="s">
        <v>5614</v>
      </c>
      <c r="G24" s="20" t="s">
        <v>5615</v>
      </c>
      <c r="H24" s="20" t="s">
        <v>5616</v>
      </c>
      <c r="I24" s="20" t="s">
        <v>5617</v>
      </c>
      <c r="J24" s="20" t="s">
        <v>5618</v>
      </c>
      <c r="K24" s="21" t="s">
        <v>107</v>
      </c>
    </row>
    <row r="25" spans="1:11" ht="13.75" customHeight="1">
      <c r="A25" s="374" t="s">
        <v>5619</v>
      </c>
      <c r="B25" s="375" t="s">
        <v>5620</v>
      </c>
      <c r="C25" s="375" t="s">
        <v>5440</v>
      </c>
      <c r="D25" s="375" t="s">
        <v>5621</v>
      </c>
      <c r="E25" s="375" t="s">
        <v>5622</v>
      </c>
      <c r="F25" s="375" t="s">
        <v>5623</v>
      </c>
      <c r="G25" s="375" t="s">
        <v>5624</v>
      </c>
      <c r="H25" s="375" t="s">
        <v>5625</v>
      </c>
      <c r="I25" s="375" t="s">
        <v>5626</v>
      </c>
      <c r="J25" s="375" t="s">
        <v>4770</v>
      </c>
      <c r="K25" s="376" t="s">
        <v>4593</v>
      </c>
    </row>
    <row r="26" spans="1:11" ht="17.149999999999999" customHeight="1">
      <c r="A26" s="380" t="s">
        <v>5627</v>
      </c>
      <c r="B26" s="381" t="s">
        <v>5628</v>
      </c>
      <c r="C26" s="381" t="s">
        <v>5629</v>
      </c>
      <c r="D26" s="381" t="s">
        <v>5630</v>
      </c>
      <c r="E26" s="381" t="s">
        <v>5631</v>
      </c>
      <c r="F26" s="381" t="s">
        <v>5632</v>
      </c>
      <c r="G26" s="381" t="s">
        <v>5633</v>
      </c>
      <c r="H26" s="381" t="s">
        <v>5634</v>
      </c>
      <c r="I26" s="381" t="s">
        <v>5635</v>
      </c>
      <c r="J26" s="381" t="s">
        <v>893</v>
      </c>
      <c r="K26" s="382" t="s">
        <v>47</v>
      </c>
    </row>
    <row r="27" spans="1:11">
      <c r="A27" s="326"/>
      <c r="B27" s="327"/>
      <c r="C27" s="327"/>
      <c r="D27" s="327"/>
      <c r="E27" s="327"/>
      <c r="F27" s="327"/>
      <c r="G27" s="327"/>
      <c r="H27" s="327"/>
      <c r="I27" s="327"/>
      <c r="J27" s="327"/>
      <c r="K27" s="328"/>
    </row>
    <row r="28" spans="1:11">
      <c r="A28" s="329"/>
      <c r="B28" s="330"/>
      <c r="C28" s="330"/>
      <c r="D28" s="330"/>
      <c r="E28" s="330"/>
      <c r="F28" s="330"/>
      <c r="G28" s="330"/>
      <c r="H28" s="330"/>
      <c r="I28" s="330"/>
      <c r="J28" s="330"/>
      <c r="K28" s="331"/>
    </row>
    <row r="29" spans="1:11" ht="13.75" customHeight="1">
      <c r="A29" s="581" t="s">
        <v>5636</v>
      </c>
      <c r="B29" s="582"/>
      <c r="C29" s="582"/>
      <c r="D29" s="582"/>
      <c r="E29" s="582"/>
      <c r="F29" s="582"/>
      <c r="G29" s="582"/>
      <c r="H29" s="582"/>
      <c r="I29" s="582"/>
      <c r="J29" s="582"/>
      <c r="K29" s="583"/>
    </row>
    <row r="30" spans="1:11" ht="17.149999999999999" customHeight="1">
      <c r="A30" s="293" t="s">
        <v>5429</v>
      </c>
      <c r="B30" s="294" t="s">
        <v>5430</v>
      </c>
      <c r="C30" s="294" t="s">
        <v>1818</v>
      </c>
      <c r="D30" s="294" t="s">
        <v>5431</v>
      </c>
      <c r="E30" s="294" t="s">
        <v>5432</v>
      </c>
      <c r="F30" s="294" t="s">
        <v>5433</v>
      </c>
      <c r="G30" s="294" t="s">
        <v>5434</v>
      </c>
      <c r="H30" s="294" t="s">
        <v>5435</v>
      </c>
      <c r="I30" s="294" t="s">
        <v>5436</v>
      </c>
      <c r="J30" s="294" t="s">
        <v>5437</v>
      </c>
      <c r="K30" s="295" t="s">
        <v>4953</v>
      </c>
    </row>
    <row r="31" spans="1:11" ht="23.15">
      <c r="A31" s="383" t="s">
        <v>5637</v>
      </c>
      <c r="B31" s="384" t="s">
        <v>5638</v>
      </c>
      <c r="C31" s="384" t="s">
        <v>5440</v>
      </c>
      <c r="D31" s="384" t="s">
        <v>5639</v>
      </c>
      <c r="E31" s="384" t="s">
        <v>5640</v>
      </c>
      <c r="F31" s="384" t="s">
        <v>5641</v>
      </c>
      <c r="G31" s="384" t="s">
        <v>5642</v>
      </c>
      <c r="H31" s="384" t="s">
        <v>5643</v>
      </c>
      <c r="I31" s="384" t="s">
        <v>5644</v>
      </c>
      <c r="J31" s="384" t="s">
        <v>3968</v>
      </c>
      <c r="K31" s="385" t="s">
        <v>5645</v>
      </c>
    </row>
    <row r="32" spans="1:11" ht="23.15">
      <c r="A32" s="329" t="s">
        <v>5646</v>
      </c>
      <c r="B32" s="330" t="s">
        <v>5647</v>
      </c>
      <c r="C32" s="330" t="s">
        <v>5485</v>
      </c>
      <c r="D32" s="330" t="s">
        <v>5648</v>
      </c>
      <c r="E32" s="330" t="s">
        <v>5649</v>
      </c>
      <c r="F32" s="330" t="s">
        <v>5650</v>
      </c>
      <c r="G32" s="330" t="s">
        <v>5651</v>
      </c>
      <c r="H32" s="330" t="s">
        <v>5652</v>
      </c>
      <c r="I32" s="330" t="s">
        <v>5653</v>
      </c>
      <c r="J32" s="330" t="s">
        <v>698</v>
      </c>
      <c r="K32" s="331" t="s">
        <v>5645</v>
      </c>
    </row>
    <row r="33" spans="1:11" ht="23.15">
      <c r="A33" s="332" t="s">
        <v>5654</v>
      </c>
      <c r="B33" s="333" t="s">
        <v>5655</v>
      </c>
      <c r="C33" s="333" t="s">
        <v>5440</v>
      </c>
      <c r="D33" s="333" t="s">
        <v>5656</v>
      </c>
      <c r="E33" s="333" t="s">
        <v>5657</v>
      </c>
      <c r="F33" s="333" t="s">
        <v>5658</v>
      </c>
      <c r="G33" s="333" t="s">
        <v>5659</v>
      </c>
      <c r="H33" s="333" t="s">
        <v>5660</v>
      </c>
      <c r="I33" s="333" t="s">
        <v>5661</v>
      </c>
      <c r="J33" s="333" t="s">
        <v>944</v>
      </c>
      <c r="K33" s="334" t="s">
        <v>5645</v>
      </c>
    </row>
    <row r="34" spans="1:11" ht="23.15">
      <c r="A34" s="329" t="s">
        <v>5662</v>
      </c>
      <c r="B34" s="330" t="s">
        <v>5663</v>
      </c>
      <c r="C34" s="330" t="s">
        <v>5440</v>
      </c>
      <c r="D34" s="330" t="s">
        <v>5664</v>
      </c>
      <c r="E34" s="330" t="s">
        <v>5665</v>
      </c>
      <c r="F34" s="330" t="s">
        <v>5666</v>
      </c>
      <c r="G34" s="330" t="s">
        <v>5667</v>
      </c>
      <c r="H34" s="330" t="s">
        <v>5668</v>
      </c>
      <c r="I34" s="330" t="s">
        <v>5669</v>
      </c>
      <c r="J34" s="330" t="s">
        <v>5670</v>
      </c>
      <c r="K34" s="331" t="s">
        <v>5645</v>
      </c>
    </row>
    <row r="35" spans="1:11" ht="23.15">
      <c r="A35" s="335" t="s">
        <v>5671</v>
      </c>
      <c r="B35" s="336" t="s">
        <v>5672</v>
      </c>
      <c r="C35" s="336" t="s">
        <v>5629</v>
      </c>
      <c r="D35" s="336" t="s">
        <v>5673</v>
      </c>
      <c r="E35" s="336" t="s">
        <v>5674</v>
      </c>
      <c r="F35" s="336" t="s">
        <v>5675</v>
      </c>
      <c r="G35" s="336" t="s">
        <v>5676</v>
      </c>
      <c r="H35" s="336" t="s">
        <v>5677</v>
      </c>
      <c r="I35" s="336" t="s">
        <v>5678</v>
      </c>
      <c r="J35" s="336" t="s">
        <v>5679</v>
      </c>
      <c r="K35" s="337" t="s">
        <v>5645</v>
      </c>
    </row>
  </sheetData>
  <mergeCells count="3">
    <mergeCell ref="A1:K1"/>
    <mergeCell ref="A2:K2"/>
    <mergeCell ref="A29:K29"/>
  </mergeCells>
  <dataValidations count="1">
    <dataValidation type="list" sqref="C5:C26" xr:uid="{00000000-0002-0000-1600-000000000000}">
      <formula1>"Proposed,Accepted in principle,Accepted,Rejected,Superseded"</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7"/>
  <sheetViews>
    <sheetView workbookViewId="0">
      <pane ySplit="4" topLeftCell="A5" activePane="bottomLeft" state="frozen"/>
      <selection pane="bottomLeft"/>
    </sheetView>
  </sheetViews>
  <sheetFormatPr defaultRowHeight="14.15"/>
  <cols>
    <col min="1" max="1" width="11" customWidth="1"/>
    <col min="2" max="2" width="12" customWidth="1"/>
    <col min="3" max="3" width="18" customWidth="1"/>
    <col min="4" max="4" width="11" customWidth="1"/>
    <col min="5" max="5" width="44" customWidth="1"/>
    <col min="6" max="6" width="36" customWidth="1"/>
    <col min="7" max="7" width="24" customWidth="1"/>
    <col min="8" max="8" width="18" customWidth="1"/>
    <col min="9" max="9" width="13" customWidth="1"/>
    <col min="10" max="10" width="24" customWidth="1"/>
    <col min="11" max="11" width="42" customWidth="1"/>
    <col min="12" max="12" width="30" customWidth="1"/>
    <col min="14" max="14" width="24" customWidth="1"/>
    <col min="15" max="15" width="16" customWidth="1"/>
    <col min="16" max="16" width="14" customWidth="1"/>
  </cols>
  <sheetData>
    <row r="1" spans="1:16" ht="17.149999999999999" customHeight="1">
      <c r="A1" s="553" t="s">
        <v>5680</v>
      </c>
      <c r="B1" s="553"/>
      <c r="C1" s="553"/>
      <c r="D1" s="553"/>
      <c r="E1" s="553"/>
      <c r="F1" s="553"/>
      <c r="G1" s="553"/>
      <c r="H1" s="553"/>
      <c r="I1" s="553"/>
      <c r="J1" s="553"/>
      <c r="K1" s="553"/>
      <c r="L1" s="553"/>
      <c r="M1" s="553"/>
      <c r="N1" s="553"/>
      <c r="O1" s="553"/>
      <c r="P1" s="553"/>
    </row>
    <row r="2" spans="1:16" ht="19.399999999999999" customHeight="1">
      <c r="A2" s="554" t="s">
        <v>5681</v>
      </c>
      <c r="B2" s="554"/>
      <c r="C2" s="554"/>
      <c r="D2" s="554"/>
      <c r="E2" s="554"/>
      <c r="F2" s="554"/>
      <c r="G2" s="554"/>
      <c r="H2" s="554"/>
      <c r="I2" s="554"/>
      <c r="J2" s="554"/>
      <c r="K2" s="554"/>
      <c r="L2" s="554"/>
      <c r="M2" s="554"/>
      <c r="N2" s="554"/>
      <c r="O2" s="554"/>
      <c r="P2" s="554"/>
    </row>
    <row r="4" spans="1:16" ht="16" customHeight="1">
      <c r="A4" s="7" t="s">
        <v>5682</v>
      </c>
      <c r="B4" s="8" t="s">
        <v>3602</v>
      </c>
      <c r="C4" s="8" t="s">
        <v>1095</v>
      </c>
      <c r="D4" s="8" t="s">
        <v>5683</v>
      </c>
      <c r="E4" s="8" t="s">
        <v>5684</v>
      </c>
      <c r="F4" s="8" t="s">
        <v>2126</v>
      </c>
      <c r="G4" s="8" t="s">
        <v>5685</v>
      </c>
      <c r="H4" s="8" t="s">
        <v>1818</v>
      </c>
      <c r="I4" s="8" t="s">
        <v>5686</v>
      </c>
      <c r="J4" s="8" t="s">
        <v>5687</v>
      </c>
      <c r="K4" s="8" t="s">
        <v>5688</v>
      </c>
      <c r="L4" s="9" t="s">
        <v>9</v>
      </c>
      <c r="N4" s="574" t="s">
        <v>5689</v>
      </c>
      <c r="O4" s="574"/>
      <c r="P4" s="574"/>
    </row>
    <row r="5" spans="1:16" ht="16" customHeight="1">
      <c r="A5" s="10" t="s">
        <v>5690</v>
      </c>
      <c r="B5" s="11" t="s">
        <v>5691</v>
      </c>
      <c r="C5" s="11" t="s">
        <v>3</v>
      </c>
      <c r="D5" s="11" t="s">
        <v>1955</v>
      </c>
      <c r="E5" s="11" t="s">
        <v>5692</v>
      </c>
      <c r="F5" s="11" t="s">
        <v>5693</v>
      </c>
      <c r="G5" s="11" t="s">
        <v>3840</v>
      </c>
      <c r="H5" s="11" t="s">
        <v>2136</v>
      </c>
      <c r="I5" s="25">
        <f t="shared" ref="I5:I37" si="0">IF(H5="Met",1,IF(H5="Draft Ready",0.8,IF(H5="In Review",0.6,IF(H5="Owner Input",0.3,IF(H5="Blocked",0,0)))))</f>
        <v>0.8</v>
      </c>
      <c r="J5" s="11"/>
      <c r="K5" s="11" t="s">
        <v>5694</v>
      </c>
      <c r="L5" s="12"/>
      <c r="N5" s="7" t="s">
        <v>5695</v>
      </c>
      <c r="O5" s="9" t="s">
        <v>2484</v>
      </c>
    </row>
    <row r="6" spans="1:16">
      <c r="A6" s="19" t="s">
        <v>5696</v>
      </c>
      <c r="B6" s="20" t="s">
        <v>5691</v>
      </c>
      <c r="C6" s="20" t="s">
        <v>5697</v>
      </c>
      <c r="D6" s="20" t="s">
        <v>1955</v>
      </c>
      <c r="E6" s="20" t="s">
        <v>5698</v>
      </c>
      <c r="F6" s="20" t="s">
        <v>5699</v>
      </c>
      <c r="G6" s="20" t="s">
        <v>3619</v>
      </c>
      <c r="H6" s="20" t="s">
        <v>2169</v>
      </c>
      <c r="I6" s="26">
        <f t="shared" si="0"/>
        <v>0.3</v>
      </c>
      <c r="J6" s="20"/>
      <c r="K6" s="20" t="s">
        <v>5700</v>
      </c>
      <c r="L6" s="21"/>
      <c r="N6" s="10" t="s">
        <v>5701</v>
      </c>
      <c r="O6" s="29">
        <f>SUMIF(B5:B37,"Stage 0",I5:I37)/COUNTIF(B5:B37,"Stage 0")</f>
        <v>0.5722222222222223</v>
      </c>
    </row>
    <row r="7" spans="1:16" ht="23.15">
      <c r="A7" s="13" t="s">
        <v>5702</v>
      </c>
      <c r="B7" s="14" t="s">
        <v>5691</v>
      </c>
      <c r="C7" s="14" t="s">
        <v>5703</v>
      </c>
      <c r="D7" s="14" t="s">
        <v>1955</v>
      </c>
      <c r="E7" s="14" t="s">
        <v>5704</v>
      </c>
      <c r="F7" s="14" t="s">
        <v>5705</v>
      </c>
      <c r="G7" s="14" t="s">
        <v>5706</v>
      </c>
      <c r="H7" s="14" t="s">
        <v>2136</v>
      </c>
      <c r="I7" s="27">
        <f t="shared" si="0"/>
        <v>0.8</v>
      </c>
      <c r="J7" s="14"/>
      <c r="K7" s="14" t="s">
        <v>5707</v>
      </c>
      <c r="L7" s="15"/>
      <c r="N7" s="13" t="s">
        <v>5708</v>
      </c>
      <c r="O7" s="30">
        <f>SUMIF(B5:B37,"Stage 1",I5:I37)/COUNTIF(B5:B37,"Stage 1")</f>
        <v>0.56666666666666654</v>
      </c>
    </row>
    <row r="8" spans="1:16" ht="34.75">
      <c r="A8" s="19" t="s">
        <v>5709</v>
      </c>
      <c r="B8" s="20" t="s">
        <v>5691</v>
      </c>
      <c r="C8" s="20" t="s">
        <v>4320</v>
      </c>
      <c r="D8" s="20" t="s">
        <v>1955</v>
      </c>
      <c r="E8" s="20" t="s">
        <v>5710</v>
      </c>
      <c r="F8" s="20" t="s">
        <v>5711</v>
      </c>
      <c r="G8" s="20" t="s">
        <v>5712</v>
      </c>
      <c r="H8" s="20" t="s">
        <v>2136</v>
      </c>
      <c r="I8" s="26">
        <f t="shared" si="0"/>
        <v>0.8</v>
      </c>
      <c r="J8" s="20"/>
      <c r="K8" s="20" t="s">
        <v>5713</v>
      </c>
      <c r="L8" s="21"/>
      <c r="N8" s="13" t="s">
        <v>5714</v>
      </c>
      <c r="O8" s="15">
        <f>COUNTIFS(D5:D37,"Yes",H5:H37,"Blocked")+COUNTIFS(D5:D37,"Yes",H5:H37,"Not Started")</f>
        <v>5</v>
      </c>
    </row>
    <row r="9" spans="1:16" ht="23.15">
      <c r="A9" s="13" t="s">
        <v>5715</v>
      </c>
      <c r="B9" s="14" t="s">
        <v>5691</v>
      </c>
      <c r="C9" s="14" t="s">
        <v>5716</v>
      </c>
      <c r="D9" s="14" t="s">
        <v>1955</v>
      </c>
      <c r="E9" s="14" t="s">
        <v>5717</v>
      </c>
      <c r="F9" s="14" t="s">
        <v>5718</v>
      </c>
      <c r="G9" s="14" t="s">
        <v>2159</v>
      </c>
      <c r="H9" s="14" t="s">
        <v>2136</v>
      </c>
      <c r="I9" s="27">
        <f t="shared" si="0"/>
        <v>0.8</v>
      </c>
      <c r="J9" s="14"/>
      <c r="K9" s="14" t="s">
        <v>5719</v>
      </c>
      <c r="L9" s="15"/>
      <c r="N9" s="16" t="s">
        <v>5720</v>
      </c>
      <c r="O9" s="18">
        <f>COUNTIF(J5:J37,"Approve")+COUNTIF(J5:J37,"Conditional Approve")+COUNTIF(J5:J37,"Hold")+COUNTIF(J5:J37,"Reject")</f>
        <v>0</v>
      </c>
    </row>
    <row r="10" spans="1:16" ht="23.15">
      <c r="A10" s="19" t="s">
        <v>5721</v>
      </c>
      <c r="B10" s="20" t="s">
        <v>5691</v>
      </c>
      <c r="C10" s="20" t="s">
        <v>5722</v>
      </c>
      <c r="D10" s="20" t="s">
        <v>1955</v>
      </c>
      <c r="E10" s="20" t="s">
        <v>5723</v>
      </c>
      <c r="F10" s="20" t="s">
        <v>5724</v>
      </c>
      <c r="G10" s="20" t="s">
        <v>2134</v>
      </c>
      <c r="H10" s="20" t="s">
        <v>2136</v>
      </c>
      <c r="I10" s="26">
        <f t="shared" si="0"/>
        <v>0.8</v>
      </c>
      <c r="J10" s="20"/>
      <c r="K10" s="20" t="s">
        <v>5725</v>
      </c>
      <c r="L10" s="21"/>
    </row>
    <row r="11" spans="1:16" ht="23.15">
      <c r="A11" s="13" t="s">
        <v>5726</v>
      </c>
      <c r="B11" s="14" t="s">
        <v>5691</v>
      </c>
      <c r="C11" s="14" t="s">
        <v>2156</v>
      </c>
      <c r="D11" s="14" t="s">
        <v>1955</v>
      </c>
      <c r="E11" s="14" t="s">
        <v>5727</v>
      </c>
      <c r="F11" s="14" t="s">
        <v>5728</v>
      </c>
      <c r="G11" s="14" t="s">
        <v>2159</v>
      </c>
      <c r="H11" s="14" t="s">
        <v>1825</v>
      </c>
      <c r="I11" s="27">
        <f t="shared" si="0"/>
        <v>0</v>
      </c>
      <c r="J11" s="14"/>
      <c r="K11" s="14" t="s">
        <v>5729</v>
      </c>
      <c r="L11" s="15"/>
    </row>
    <row r="12" spans="1:16" ht="23.15">
      <c r="A12" s="19" t="s">
        <v>5730</v>
      </c>
      <c r="B12" s="20" t="s">
        <v>5691</v>
      </c>
      <c r="C12" s="20" t="s">
        <v>5731</v>
      </c>
      <c r="D12" s="20" t="s">
        <v>1955</v>
      </c>
      <c r="E12" s="20" t="s">
        <v>5732</v>
      </c>
      <c r="F12" s="20" t="s">
        <v>5733</v>
      </c>
      <c r="G12" s="20" t="s">
        <v>3731</v>
      </c>
      <c r="H12" s="20" t="s">
        <v>2169</v>
      </c>
      <c r="I12" s="26">
        <f t="shared" si="0"/>
        <v>0.3</v>
      </c>
      <c r="J12" s="20"/>
      <c r="K12" s="20" t="s">
        <v>5734</v>
      </c>
      <c r="L12" s="21"/>
    </row>
    <row r="13" spans="1:16" ht="23.15">
      <c r="A13" s="13" t="s">
        <v>5735</v>
      </c>
      <c r="B13" s="14" t="s">
        <v>5691</v>
      </c>
      <c r="C13" s="14" t="s">
        <v>5736</v>
      </c>
      <c r="D13" s="14" t="s">
        <v>5737</v>
      </c>
      <c r="E13" s="14" t="s">
        <v>5738</v>
      </c>
      <c r="F13" s="14" t="s">
        <v>5739</v>
      </c>
      <c r="G13" s="14" t="s">
        <v>3740</v>
      </c>
      <c r="H13" s="14" t="s">
        <v>2169</v>
      </c>
      <c r="I13" s="27">
        <f t="shared" si="0"/>
        <v>0.3</v>
      </c>
      <c r="J13" s="14"/>
      <c r="K13" s="14" t="s">
        <v>5740</v>
      </c>
      <c r="L13" s="15"/>
    </row>
    <row r="14" spans="1:16">
      <c r="A14" s="19" t="s">
        <v>5741</v>
      </c>
      <c r="B14" s="20" t="s">
        <v>5691</v>
      </c>
      <c r="C14" s="20" t="s">
        <v>3746</v>
      </c>
      <c r="D14" s="20" t="s">
        <v>1955</v>
      </c>
      <c r="E14" s="20" t="s">
        <v>5742</v>
      </c>
      <c r="F14" s="20" t="s">
        <v>5743</v>
      </c>
      <c r="G14" s="20" t="s">
        <v>2151</v>
      </c>
      <c r="H14" s="20" t="s">
        <v>1825</v>
      </c>
      <c r="I14" s="26">
        <f t="shared" si="0"/>
        <v>0</v>
      </c>
      <c r="J14" s="20"/>
      <c r="K14" s="20" t="s">
        <v>5744</v>
      </c>
      <c r="L14" s="21"/>
    </row>
    <row r="15" spans="1:16" ht="23.15">
      <c r="A15" s="13" t="s">
        <v>5745</v>
      </c>
      <c r="B15" s="14" t="s">
        <v>5691</v>
      </c>
      <c r="C15" s="14" t="s">
        <v>2140</v>
      </c>
      <c r="D15" s="14" t="s">
        <v>1955</v>
      </c>
      <c r="E15" s="14" t="s">
        <v>5746</v>
      </c>
      <c r="F15" s="14" t="s">
        <v>5747</v>
      </c>
      <c r="G15" s="14" t="s">
        <v>2222</v>
      </c>
      <c r="H15" s="14" t="s">
        <v>2136</v>
      </c>
      <c r="I15" s="27">
        <f t="shared" si="0"/>
        <v>0.8</v>
      </c>
      <c r="J15" s="14"/>
      <c r="K15" s="14" t="s">
        <v>5748</v>
      </c>
      <c r="L15" s="15"/>
    </row>
    <row r="16" spans="1:16" ht="23.15">
      <c r="A16" s="19" t="s">
        <v>5749</v>
      </c>
      <c r="B16" s="20" t="s">
        <v>5691</v>
      </c>
      <c r="C16" s="20" t="s">
        <v>1065</v>
      </c>
      <c r="D16" s="20" t="s">
        <v>1955</v>
      </c>
      <c r="E16" s="20" t="s">
        <v>5750</v>
      </c>
      <c r="F16" s="20" t="s">
        <v>5751</v>
      </c>
      <c r="G16" s="20" t="s">
        <v>5752</v>
      </c>
      <c r="H16" s="20" t="s">
        <v>2136</v>
      </c>
      <c r="I16" s="26">
        <f t="shared" si="0"/>
        <v>0.8</v>
      </c>
      <c r="J16" s="20"/>
      <c r="K16" s="20" t="s">
        <v>5753</v>
      </c>
      <c r="L16" s="21"/>
    </row>
    <row r="17" spans="1:12" ht="23.15">
      <c r="A17" s="13" t="s">
        <v>5754</v>
      </c>
      <c r="B17" s="14" t="s">
        <v>5691</v>
      </c>
      <c r="C17" s="14" t="s">
        <v>3787</v>
      </c>
      <c r="D17" s="14" t="s">
        <v>1955</v>
      </c>
      <c r="E17" s="14" t="s">
        <v>5755</v>
      </c>
      <c r="F17" s="14" t="s">
        <v>5756</v>
      </c>
      <c r="G17" s="14" t="s">
        <v>2230</v>
      </c>
      <c r="H17" s="14" t="s">
        <v>2136</v>
      </c>
      <c r="I17" s="27">
        <f t="shared" si="0"/>
        <v>0.8</v>
      </c>
      <c r="J17" s="14"/>
      <c r="K17" s="14" t="s">
        <v>5757</v>
      </c>
      <c r="L17" s="15"/>
    </row>
    <row r="18" spans="1:12" ht="23.15">
      <c r="A18" s="19" t="s">
        <v>5758</v>
      </c>
      <c r="B18" s="20" t="s">
        <v>5691</v>
      </c>
      <c r="C18" s="20" t="s">
        <v>5759</v>
      </c>
      <c r="D18" s="20" t="s">
        <v>1955</v>
      </c>
      <c r="E18" s="20" t="s">
        <v>5760</v>
      </c>
      <c r="F18" s="20" t="s">
        <v>5761</v>
      </c>
      <c r="G18" s="20" t="s">
        <v>5762</v>
      </c>
      <c r="H18" s="20" t="s">
        <v>2136</v>
      </c>
      <c r="I18" s="26">
        <f t="shared" si="0"/>
        <v>0.8</v>
      </c>
      <c r="J18" s="20"/>
      <c r="K18" s="20" t="s">
        <v>5763</v>
      </c>
      <c r="L18" s="21"/>
    </row>
    <row r="19" spans="1:12">
      <c r="A19" s="13" t="s">
        <v>5764</v>
      </c>
      <c r="B19" s="14" t="s">
        <v>5691</v>
      </c>
      <c r="C19" s="14" t="s">
        <v>5765</v>
      </c>
      <c r="D19" s="14" t="s">
        <v>1955</v>
      </c>
      <c r="E19" s="14" t="s">
        <v>5766</v>
      </c>
      <c r="F19" s="14" t="s">
        <v>5767</v>
      </c>
      <c r="G19" s="14" t="s">
        <v>5768</v>
      </c>
      <c r="H19" s="14" t="s">
        <v>3564</v>
      </c>
      <c r="I19" s="27">
        <f t="shared" si="0"/>
        <v>0.6</v>
      </c>
      <c r="J19" s="14"/>
      <c r="K19" s="14" t="s">
        <v>5769</v>
      </c>
      <c r="L19" s="15"/>
    </row>
    <row r="20" spans="1:12" ht="23.15">
      <c r="A20" s="19" t="s">
        <v>5770</v>
      </c>
      <c r="B20" s="20" t="s">
        <v>5691</v>
      </c>
      <c r="C20" s="20" t="s">
        <v>5771</v>
      </c>
      <c r="D20" s="20" t="s">
        <v>1955</v>
      </c>
      <c r="E20" s="20" t="s">
        <v>5772</v>
      </c>
      <c r="F20" s="20" t="s">
        <v>5773</v>
      </c>
      <c r="G20" s="20" t="s">
        <v>2320</v>
      </c>
      <c r="H20" s="20" t="s">
        <v>2136</v>
      </c>
      <c r="I20" s="26">
        <f t="shared" si="0"/>
        <v>0.8</v>
      </c>
      <c r="J20" s="20"/>
      <c r="K20" s="20" t="s">
        <v>5774</v>
      </c>
      <c r="L20" s="21"/>
    </row>
    <row r="21" spans="1:12" ht="23.15">
      <c r="A21" s="13" t="s">
        <v>5775</v>
      </c>
      <c r="B21" s="14" t="s">
        <v>5691</v>
      </c>
      <c r="C21" s="14" t="s">
        <v>3842</v>
      </c>
      <c r="D21" s="14" t="s">
        <v>1955</v>
      </c>
      <c r="E21" s="14" t="s">
        <v>5776</v>
      </c>
      <c r="F21" s="14" t="s">
        <v>5777</v>
      </c>
      <c r="G21" s="14" t="s">
        <v>5778</v>
      </c>
      <c r="H21" s="14" t="s">
        <v>2136</v>
      </c>
      <c r="I21" s="27">
        <f t="shared" si="0"/>
        <v>0.8</v>
      </c>
      <c r="J21" s="14"/>
      <c r="K21" s="14" t="s">
        <v>5779</v>
      </c>
      <c r="L21" s="15"/>
    </row>
    <row r="22" spans="1:12" ht="23.15">
      <c r="A22" s="19" t="s">
        <v>5780</v>
      </c>
      <c r="B22" s="20" t="s">
        <v>5691</v>
      </c>
      <c r="C22" s="20" t="s">
        <v>3414</v>
      </c>
      <c r="D22" s="20" t="s">
        <v>1955</v>
      </c>
      <c r="E22" s="20" t="s">
        <v>5781</v>
      </c>
      <c r="F22" s="20" t="s">
        <v>5782</v>
      </c>
      <c r="G22" s="20" t="s">
        <v>3840</v>
      </c>
      <c r="H22" s="20" t="s">
        <v>1825</v>
      </c>
      <c r="I22" s="26">
        <f t="shared" si="0"/>
        <v>0</v>
      </c>
      <c r="J22" s="20"/>
      <c r="K22" s="20" t="s">
        <v>5783</v>
      </c>
      <c r="L22" s="21"/>
    </row>
    <row r="23" spans="1:12" ht="23.15">
      <c r="A23" s="13" t="s">
        <v>5784</v>
      </c>
      <c r="B23" s="14" t="s">
        <v>5785</v>
      </c>
      <c r="C23" s="14" t="s">
        <v>5786</v>
      </c>
      <c r="D23" s="14" t="s">
        <v>1955</v>
      </c>
      <c r="E23" s="14" t="s">
        <v>5787</v>
      </c>
      <c r="F23" s="14" t="s">
        <v>5788</v>
      </c>
      <c r="G23" s="14" t="s">
        <v>3635</v>
      </c>
      <c r="H23" s="14" t="s">
        <v>5789</v>
      </c>
      <c r="I23" s="27">
        <f t="shared" si="0"/>
        <v>1</v>
      </c>
      <c r="J23" s="14"/>
      <c r="K23" s="14" t="s">
        <v>5790</v>
      </c>
      <c r="L23" s="15"/>
    </row>
    <row r="24" spans="1:12" ht="23.15">
      <c r="A24" s="19" t="s">
        <v>5791</v>
      </c>
      <c r="B24" s="20" t="s">
        <v>5785</v>
      </c>
      <c r="C24" s="20" t="s">
        <v>5792</v>
      </c>
      <c r="D24" s="20" t="s">
        <v>1955</v>
      </c>
      <c r="E24" s="20" t="s">
        <v>5793</v>
      </c>
      <c r="F24" s="20" t="s">
        <v>5794</v>
      </c>
      <c r="G24" s="20" t="s">
        <v>5795</v>
      </c>
      <c r="H24" s="20" t="s">
        <v>5789</v>
      </c>
      <c r="I24" s="26">
        <f t="shared" si="0"/>
        <v>1</v>
      </c>
      <c r="J24" s="20"/>
      <c r="K24" s="20" t="s">
        <v>5796</v>
      </c>
      <c r="L24" s="21"/>
    </row>
    <row r="25" spans="1:12" ht="23.15">
      <c r="A25" s="13" t="s">
        <v>5797</v>
      </c>
      <c r="B25" s="14" t="s">
        <v>5785</v>
      </c>
      <c r="C25" s="14" t="s">
        <v>5798</v>
      </c>
      <c r="D25" s="14" t="s">
        <v>1955</v>
      </c>
      <c r="E25" s="14" t="s">
        <v>5799</v>
      </c>
      <c r="F25" s="14" t="s">
        <v>5800</v>
      </c>
      <c r="G25" s="14" t="s">
        <v>5801</v>
      </c>
      <c r="H25" s="14" t="s">
        <v>2169</v>
      </c>
      <c r="I25" s="27">
        <f t="shared" si="0"/>
        <v>0.3</v>
      </c>
      <c r="J25" s="14"/>
      <c r="K25" s="14" t="s">
        <v>5802</v>
      </c>
      <c r="L25" s="15"/>
    </row>
    <row r="26" spans="1:12" ht="23.15">
      <c r="A26" s="19" t="s">
        <v>5803</v>
      </c>
      <c r="B26" s="20" t="s">
        <v>5785</v>
      </c>
      <c r="C26" s="20" t="s">
        <v>5804</v>
      </c>
      <c r="D26" s="20" t="s">
        <v>1955</v>
      </c>
      <c r="E26" s="20" t="s">
        <v>5805</v>
      </c>
      <c r="F26" s="20" t="s">
        <v>5806</v>
      </c>
      <c r="G26" s="20" t="s">
        <v>5807</v>
      </c>
      <c r="H26" s="20" t="s">
        <v>2136</v>
      </c>
      <c r="I26" s="26">
        <f t="shared" si="0"/>
        <v>0.8</v>
      </c>
      <c r="J26" s="20"/>
      <c r="K26" s="20" t="s">
        <v>5808</v>
      </c>
      <c r="L26" s="21"/>
    </row>
    <row r="27" spans="1:12" ht="23.15">
      <c r="A27" s="13" t="s">
        <v>5809</v>
      </c>
      <c r="B27" s="14" t="s">
        <v>5785</v>
      </c>
      <c r="C27" s="14" t="s">
        <v>5810</v>
      </c>
      <c r="D27" s="14" t="s">
        <v>1955</v>
      </c>
      <c r="E27" s="14" t="s">
        <v>5811</v>
      </c>
      <c r="F27" s="14" t="s">
        <v>5812</v>
      </c>
      <c r="G27" s="14" t="s">
        <v>2427</v>
      </c>
      <c r="H27" s="14" t="s">
        <v>2136</v>
      </c>
      <c r="I27" s="27">
        <f t="shared" si="0"/>
        <v>0.8</v>
      </c>
      <c r="J27" s="14"/>
      <c r="K27" s="14" t="s">
        <v>5813</v>
      </c>
      <c r="L27" s="15"/>
    </row>
    <row r="28" spans="1:12" ht="23.15">
      <c r="A28" s="19" t="s">
        <v>5814</v>
      </c>
      <c r="B28" s="20" t="s">
        <v>5785</v>
      </c>
      <c r="C28" s="20" t="s">
        <v>5815</v>
      </c>
      <c r="D28" s="20" t="s">
        <v>1955</v>
      </c>
      <c r="E28" s="20" t="s">
        <v>5816</v>
      </c>
      <c r="F28" s="20" t="s">
        <v>5817</v>
      </c>
      <c r="G28" s="20" t="s">
        <v>84</v>
      </c>
      <c r="H28" s="20" t="s">
        <v>3564</v>
      </c>
      <c r="I28" s="26">
        <f t="shared" si="0"/>
        <v>0.6</v>
      </c>
      <c r="J28" s="20"/>
      <c r="K28" s="20" t="s">
        <v>5818</v>
      </c>
      <c r="L28" s="21"/>
    </row>
    <row r="29" spans="1:12" ht="23.15">
      <c r="A29" s="13" t="s">
        <v>5819</v>
      </c>
      <c r="B29" s="14" t="s">
        <v>5785</v>
      </c>
      <c r="C29" s="14" t="s">
        <v>5820</v>
      </c>
      <c r="D29" s="14" t="s">
        <v>1955</v>
      </c>
      <c r="E29" s="14" t="s">
        <v>5821</v>
      </c>
      <c r="F29" s="14" t="s">
        <v>5822</v>
      </c>
      <c r="G29" s="14" t="s">
        <v>5823</v>
      </c>
      <c r="H29" s="14" t="s">
        <v>2169</v>
      </c>
      <c r="I29" s="27">
        <f t="shared" si="0"/>
        <v>0.3</v>
      </c>
      <c r="J29" s="14"/>
      <c r="K29" s="14" t="s">
        <v>5824</v>
      </c>
      <c r="L29" s="15"/>
    </row>
    <row r="30" spans="1:12" ht="23.15">
      <c r="A30" s="19" t="s">
        <v>5825</v>
      </c>
      <c r="B30" s="20" t="s">
        <v>5785</v>
      </c>
      <c r="C30" s="20" t="s">
        <v>5826</v>
      </c>
      <c r="D30" s="20" t="s">
        <v>1955</v>
      </c>
      <c r="E30" s="20" t="s">
        <v>5827</v>
      </c>
      <c r="F30" s="20" t="s">
        <v>5828</v>
      </c>
      <c r="G30" s="20" t="s">
        <v>5829</v>
      </c>
      <c r="H30" s="20" t="s">
        <v>3564</v>
      </c>
      <c r="I30" s="26">
        <f t="shared" si="0"/>
        <v>0.6</v>
      </c>
      <c r="J30" s="20"/>
      <c r="K30" s="20" t="s">
        <v>5830</v>
      </c>
      <c r="L30" s="21"/>
    </row>
    <row r="31" spans="1:12" ht="23.15">
      <c r="A31" s="13" t="s">
        <v>5831</v>
      </c>
      <c r="B31" s="14" t="s">
        <v>5785</v>
      </c>
      <c r="C31" s="14" t="s">
        <v>5256</v>
      </c>
      <c r="D31" s="14" t="s">
        <v>1955</v>
      </c>
      <c r="E31" s="14" t="s">
        <v>5832</v>
      </c>
      <c r="F31" s="14" t="s">
        <v>5833</v>
      </c>
      <c r="G31" s="14" t="s">
        <v>5768</v>
      </c>
      <c r="H31" s="14" t="s">
        <v>3564</v>
      </c>
      <c r="I31" s="27">
        <f t="shared" si="0"/>
        <v>0.6</v>
      </c>
      <c r="J31" s="14"/>
      <c r="K31" s="14" t="s">
        <v>5834</v>
      </c>
      <c r="L31" s="15"/>
    </row>
    <row r="32" spans="1:12" ht="23.15">
      <c r="A32" s="19" t="s">
        <v>5835</v>
      </c>
      <c r="B32" s="20" t="s">
        <v>5785</v>
      </c>
      <c r="C32" s="20" t="s">
        <v>5836</v>
      </c>
      <c r="D32" s="20" t="s">
        <v>1955</v>
      </c>
      <c r="E32" s="20" t="s">
        <v>5837</v>
      </c>
      <c r="F32" s="20" t="s">
        <v>5838</v>
      </c>
      <c r="G32" s="20" t="s">
        <v>5839</v>
      </c>
      <c r="H32" s="20" t="s">
        <v>2136</v>
      </c>
      <c r="I32" s="26">
        <f t="shared" si="0"/>
        <v>0.8</v>
      </c>
      <c r="J32" s="20"/>
      <c r="K32" s="20" t="s">
        <v>5840</v>
      </c>
      <c r="L32" s="21"/>
    </row>
    <row r="33" spans="1:12" ht="23.15">
      <c r="A33" s="13" t="s">
        <v>5841</v>
      </c>
      <c r="B33" s="14" t="s">
        <v>5785</v>
      </c>
      <c r="C33" s="14" t="s">
        <v>5842</v>
      </c>
      <c r="D33" s="14" t="s">
        <v>1955</v>
      </c>
      <c r="E33" s="14" t="s">
        <v>5843</v>
      </c>
      <c r="F33" s="14" t="s">
        <v>5844</v>
      </c>
      <c r="G33" s="14" t="s">
        <v>5845</v>
      </c>
      <c r="H33" s="14" t="s">
        <v>2136</v>
      </c>
      <c r="I33" s="27">
        <f t="shared" si="0"/>
        <v>0.8</v>
      </c>
      <c r="J33" s="14"/>
      <c r="K33" s="14" t="s">
        <v>5846</v>
      </c>
      <c r="L33" s="15"/>
    </row>
    <row r="34" spans="1:12" ht="23.15">
      <c r="A34" s="19" t="s">
        <v>5847</v>
      </c>
      <c r="B34" s="20" t="s">
        <v>5785</v>
      </c>
      <c r="C34" s="20" t="s">
        <v>5848</v>
      </c>
      <c r="D34" s="20" t="s">
        <v>1955</v>
      </c>
      <c r="E34" s="20" t="s">
        <v>5849</v>
      </c>
      <c r="F34" s="20" t="s">
        <v>5850</v>
      </c>
      <c r="G34" s="20" t="s">
        <v>5851</v>
      </c>
      <c r="H34" s="20" t="s">
        <v>1825</v>
      </c>
      <c r="I34" s="26">
        <f t="shared" si="0"/>
        <v>0</v>
      </c>
      <c r="J34" s="20"/>
      <c r="K34" s="20" t="s">
        <v>5852</v>
      </c>
      <c r="L34" s="21"/>
    </row>
    <row r="35" spans="1:12" ht="23.15">
      <c r="A35" s="13" t="s">
        <v>5853</v>
      </c>
      <c r="B35" s="14" t="s">
        <v>5785</v>
      </c>
      <c r="C35" s="14" t="s">
        <v>4132</v>
      </c>
      <c r="D35" s="14" t="s">
        <v>1955</v>
      </c>
      <c r="E35" s="14" t="s">
        <v>5854</v>
      </c>
      <c r="F35" s="14" t="s">
        <v>3572</v>
      </c>
      <c r="G35" s="14" t="s">
        <v>5855</v>
      </c>
      <c r="H35" s="14" t="s">
        <v>2169</v>
      </c>
      <c r="I35" s="27">
        <f t="shared" si="0"/>
        <v>0.3</v>
      </c>
      <c r="J35" s="14"/>
      <c r="K35" s="14" t="s">
        <v>5856</v>
      </c>
      <c r="L35" s="15"/>
    </row>
    <row r="36" spans="1:12">
      <c r="A36" s="19" t="s">
        <v>5857</v>
      </c>
      <c r="B36" s="20" t="s">
        <v>5785</v>
      </c>
      <c r="C36" s="20" t="s">
        <v>5858</v>
      </c>
      <c r="D36" s="20" t="s">
        <v>1955</v>
      </c>
      <c r="E36" s="20" t="s">
        <v>5859</v>
      </c>
      <c r="F36" s="20" t="s">
        <v>5860</v>
      </c>
      <c r="G36" s="20" t="s">
        <v>84</v>
      </c>
      <c r="H36" s="20" t="s">
        <v>3564</v>
      </c>
      <c r="I36" s="26">
        <f t="shared" si="0"/>
        <v>0.6</v>
      </c>
      <c r="J36" s="20"/>
      <c r="K36" s="20" t="s">
        <v>5861</v>
      </c>
      <c r="L36" s="21"/>
    </row>
    <row r="37" spans="1:12" ht="23.15">
      <c r="A37" s="16" t="s">
        <v>5862</v>
      </c>
      <c r="B37" s="17" t="s">
        <v>5785</v>
      </c>
      <c r="C37" s="17" t="s">
        <v>3414</v>
      </c>
      <c r="D37" s="17" t="s">
        <v>1955</v>
      </c>
      <c r="E37" s="17" t="s">
        <v>5863</v>
      </c>
      <c r="F37" s="17" t="s">
        <v>5782</v>
      </c>
      <c r="G37" s="17" t="s">
        <v>5864</v>
      </c>
      <c r="H37" s="17" t="s">
        <v>1825</v>
      </c>
      <c r="I37" s="28">
        <f t="shared" si="0"/>
        <v>0</v>
      </c>
      <c r="J37" s="17"/>
      <c r="K37" s="17" t="s">
        <v>5783</v>
      </c>
      <c r="L37" s="18"/>
    </row>
  </sheetData>
  <mergeCells count="3">
    <mergeCell ref="A1:P1"/>
    <mergeCell ref="A2:P2"/>
    <mergeCell ref="N4:P4"/>
  </mergeCells>
  <conditionalFormatting sqref="H5:H37">
    <cfRule type="expression" dxfId="7" priority="1">
      <formula>H5="Met"</formula>
    </cfRule>
    <cfRule type="expression" dxfId="6" priority="2">
      <formula>H5="Draft Ready"</formula>
    </cfRule>
    <cfRule type="expression" dxfId="5" priority="3">
      <formula>H5="In Review"</formula>
    </cfRule>
    <cfRule type="expression" dxfId="4" priority="4">
      <formula>H5="Owner Input"</formula>
    </cfRule>
    <cfRule type="expression" dxfId="3" priority="5">
      <formula>H5="Blocked"</formula>
    </cfRule>
  </conditionalFormatting>
  <dataValidations count="2">
    <dataValidation type="list" sqref="H5:H37" xr:uid="{00000000-0002-0000-1700-000000000000}">
      <formula1>"Met,Draft Ready,In Review,Owner Input,Not Started,Blocked,Not Applicable"</formula1>
    </dataValidation>
    <dataValidation type="list" sqref="J5:J37" xr:uid="{00000000-0002-0000-1700-000001000000}">
      <formula1>",Approve,Conditional Approve,Hold,Reject"</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44"/>
  <sheetViews>
    <sheetView workbookViewId="0">
      <pane ySplit="4" topLeftCell="A5" activePane="bottomLeft" state="frozen"/>
      <selection pane="bottomLeft"/>
    </sheetView>
  </sheetViews>
  <sheetFormatPr defaultRowHeight="14.15"/>
  <cols>
    <col min="1" max="1" width="11" customWidth="1"/>
    <col min="2" max="2" width="18" customWidth="1"/>
    <col min="3" max="3" width="46" customWidth="1"/>
    <col min="4" max="4" width="42" customWidth="1"/>
    <col min="5" max="5" width="40" customWidth="1"/>
    <col min="6" max="6" width="24" customWidth="1"/>
    <col min="7" max="7" width="15" customWidth="1"/>
    <col min="8" max="8" width="16" customWidth="1"/>
    <col min="9" max="10" width="34" customWidth="1"/>
  </cols>
  <sheetData>
    <row r="1" spans="1:11" ht="17.149999999999999" customHeight="1">
      <c r="A1" s="553" t="s">
        <v>5865</v>
      </c>
      <c r="B1" s="553"/>
      <c r="C1" s="553"/>
      <c r="D1" s="553"/>
      <c r="E1" s="553"/>
      <c r="F1" s="553"/>
      <c r="G1" s="553"/>
      <c r="H1" s="553"/>
      <c r="I1" s="553"/>
      <c r="J1" s="553"/>
    </row>
    <row r="2" spans="1:11" ht="19.399999999999999" customHeight="1">
      <c r="A2" s="554" t="s">
        <v>5866</v>
      </c>
      <c r="B2" s="554"/>
      <c r="C2" s="554"/>
      <c r="D2" s="554"/>
      <c r="E2" s="554"/>
      <c r="F2" s="554"/>
      <c r="G2" s="554"/>
      <c r="H2" s="554"/>
      <c r="I2" s="554"/>
      <c r="J2" s="554"/>
    </row>
    <row r="4" spans="1:11" ht="16" customHeight="1">
      <c r="A4" s="7" t="s">
        <v>3410</v>
      </c>
      <c r="B4" s="8" t="s">
        <v>1095</v>
      </c>
      <c r="C4" s="8" t="s">
        <v>5867</v>
      </c>
      <c r="D4" s="8" t="s">
        <v>5868</v>
      </c>
      <c r="E4" s="8" t="s">
        <v>5869</v>
      </c>
      <c r="F4" s="8" t="s">
        <v>2124</v>
      </c>
      <c r="G4" s="8" t="s">
        <v>5870</v>
      </c>
      <c r="H4" s="8" t="s">
        <v>1818</v>
      </c>
      <c r="I4" s="8" t="s">
        <v>5871</v>
      </c>
      <c r="J4" s="9" t="s">
        <v>2129</v>
      </c>
      <c r="K4" s="649" t="s">
        <v>28771</v>
      </c>
    </row>
    <row r="5" spans="1:11" ht="23.15">
      <c r="A5" s="10" t="s">
        <v>5872</v>
      </c>
      <c r="B5" s="11" t="s">
        <v>5283</v>
      </c>
      <c r="C5" s="11" t="s">
        <v>5873</v>
      </c>
      <c r="D5" s="11" t="s">
        <v>5874</v>
      </c>
      <c r="E5" s="11" t="s">
        <v>5875</v>
      </c>
      <c r="F5" s="11" t="s">
        <v>3999</v>
      </c>
      <c r="G5" s="11" t="s">
        <v>60</v>
      </c>
      <c r="H5" s="11" t="s">
        <v>2345</v>
      </c>
      <c r="I5" s="11"/>
      <c r="J5" s="12" t="s">
        <v>5876</v>
      </c>
      <c r="K5" s="654">
        <f>IFERROR(INDEX('Delivery Stages'!$L$5:$L$17,MATCH(VALUE(LEFT(G5,FIND("/",G5&amp;"/")-1)),'Delivery Stages'!$A$5:$A$17,0)),"")</f>
        <v>46223</v>
      </c>
    </row>
    <row r="6" spans="1:11" ht="23.15">
      <c r="A6" s="19" t="s">
        <v>5877</v>
      </c>
      <c r="B6" s="20" t="s">
        <v>5283</v>
      </c>
      <c r="C6" s="20" t="s">
        <v>5878</v>
      </c>
      <c r="D6" s="20" t="s">
        <v>5879</v>
      </c>
      <c r="E6" s="20" t="s">
        <v>5880</v>
      </c>
      <c r="F6" s="20" t="s">
        <v>2427</v>
      </c>
      <c r="G6" s="20" t="s">
        <v>60</v>
      </c>
      <c r="H6" s="20" t="s">
        <v>2345</v>
      </c>
      <c r="I6" s="20"/>
      <c r="J6" s="21" t="s">
        <v>5881</v>
      </c>
      <c r="K6" s="655">
        <f>IFERROR(INDEX('Delivery Stages'!$L$5:$L$17,MATCH(VALUE(LEFT(G6,FIND("/",G6&amp;"/")-1)),'Delivery Stages'!$A$5:$A$17,0)),"")</f>
        <v>46223</v>
      </c>
    </row>
    <row r="7" spans="1:11" ht="23.15">
      <c r="A7" s="13" t="s">
        <v>5882</v>
      </c>
      <c r="B7" s="14" t="s">
        <v>5283</v>
      </c>
      <c r="C7" s="14" t="s">
        <v>5883</v>
      </c>
      <c r="D7" s="14" t="s">
        <v>5884</v>
      </c>
      <c r="E7" s="14" t="s">
        <v>5885</v>
      </c>
      <c r="F7" s="14" t="s">
        <v>5521</v>
      </c>
      <c r="G7" s="14" t="s">
        <v>60</v>
      </c>
      <c r="H7" s="14" t="s">
        <v>2345</v>
      </c>
      <c r="I7" s="14"/>
      <c r="J7" s="15" t="s">
        <v>5886</v>
      </c>
      <c r="K7" s="654">
        <f>IFERROR(INDEX('Delivery Stages'!$L$5:$L$17,MATCH(VALUE(LEFT(G7,FIND("/",G7&amp;"/")-1)),'Delivery Stages'!$A$5:$A$17,0)),"")</f>
        <v>46223</v>
      </c>
    </row>
    <row r="8" spans="1:11" ht="23.15">
      <c r="A8" s="19" t="s">
        <v>5887</v>
      </c>
      <c r="B8" s="20" t="s">
        <v>5283</v>
      </c>
      <c r="C8" s="20" t="s">
        <v>5888</v>
      </c>
      <c r="D8" s="20" t="s">
        <v>5889</v>
      </c>
      <c r="E8" s="20" t="s">
        <v>5890</v>
      </c>
      <c r="F8" s="20" t="s">
        <v>4900</v>
      </c>
      <c r="G8" s="20" t="s">
        <v>5891</v>
      </c>
      <c r="H8" s="20" t="s">
        <v>2345</v>
      </c>
      <c r="I8" s="20"/>
      <c r="J8" s="21" t="s">
        <v>5892</v>
      </c>
      <c r="K8" s="655">
        <f>IFERROR(INDEX('Delivery Stages'!$L$5:$L$17,MATCH(VALUE(LEFT(G8,FIND("/",G8&amp;"/")-1)),'Delivery Stages'!$A$5:$A$17,0)),"")</f>
        <v>46223</v>
      </c>
    </row>
    <row r="9" spans="1:11" ht="23.15">
      <c r="A9" s="13" t="s">
        <v>5893</v>
      </c>
      <c r="B9" s="14" t="s">
        <v>5283</v>
      </c>
      <c r="C9" s="14" t="s">
        <v>5894</v>
      </c>
      <c r="D9" s="14" t="s">
        <v>5895</v>
      </c>
      <c r="E9" s="14" t="s">
        <v>5896</v>
      </c>
      <c r="F9" s="14" t="s">
        <v>5897</v>
      </c>
      <c r="G9" s="14" t="s">
        <v>5898</v>
      </c>
      <c r="H9" s="14" t="s">
        <v>2345</v>
      </c>
      <c r="I9" s="14"/>
      <c r="J9" s="15" t="s">
        <v>5899</v>
      </c>
      <c r="K9" s="654">
        <f>IFERROR(INDEX('Delivery Stages'!$L$5:$L$17,MATCH(VALUE(LEFT(G9,FIND("/",G9&amp;"/")-1)),'Delivery Stages'!$A$5:$A$17,0)),"")</f>
        <v>46251</v>
      </c>
    </row>
    <row r="10" spans="1:11" ht="23.15">
      <c r="A10" s="19" t="s">
        <v>5900</v>
      </c>
      <c r="B10" s="20" t="s">
        <v>5283</v>
      </c>
      <c r="C10" s="20" t="s">
        <v>5901</v>
      </c>
      <c r="D10" s="20" t="s">
        <v>5902</v>
      </c>
      <c r="E10" s="20" t="s">
        <v>5903</v>
      </c>
      <c r="F10" s="20" t="s">
        <v>5904</v>
      </c>
      <c r="G10" s="20" t="s">
        <v>5905</v>
      </c>
      <c r="H10" s="20" t="s">
        <v>2345</v>
      </c>
      <c r="I10" s="20"/>
      <c r="J10" s="21" t="s">
        <v>5906</v>
      </c>
      <c r="K10" s="655">
        <f>IFERROR(INDEX('Delivery Stages'!$L$5:$L$17,MATCH(VALUE(LEFT(G10,FIND("/",G10&amp;"/")-1)),'Delivery Stages'!$A$5:$A$17,0)),"")</f>
        <v>46223</v>
      </c>
    </row>
    <row r="11" spans="1:11" ht="23.15">
      <c r="A11" s="13" t="s">
        <v>5907</v>
      </c>
      <c r="B11" s="14" t="s">
        <v>5283</v>
      </c>
      <c r="C11" s="14" t="s">
        <v>5908</v>
      </c>
      <c r="D11" s="14" t="s">
        <v>5909</v>
      </c>
      <c r="E11" s="14" t="s">
        <v>5910</v>
      </c>
      <c r="F11" s="14" t="s">
        <v>5911</v>
      </c>
      <c r="G11" s="14" t="s">
        <v>5905</v>
      </c>
      <c r="H11" s="14" t="s">
        <v>2345</v>
      </c>
      <c r="I11" s="14"/>
      <c r="J11" s="15"/>
      <c r="K11" s="654">
        <f>IFERROR(INDEX('Delivery Stages'!$L$5:$L$17,MATCH(VALUE(LEFT(G11,FIND("/",G11&amp;"/")-1)),'Delivery Stages'!$A$5:$A$17,0)),"")</f>
        <v>46223</v>
      </c>
    </row>
    <row r="12" spans="1:11" ht="23.15">
      <c r="A12" s="19" t="s">
        <v>5912</v>
      </c>
      <c r="B12" s="20" t="s">
        <v>5913</v>
      </c>
      <c r="C12" s="20" t="s">
        <v>5914</v>
      </c>
      <c r="D12" s="20" t="s">
        <v>5915</v>
      </c>
      <c r="E12" s="20" t="s">
        <v>5916</v>
      </c>
      <c r="F12" s="20" t="s">
        <v>5917</v>
      </c>
      <c r="G12" s="20" t="s">
        <v>60</v>
      </c>
      <c r="H12" s="20" t="s">
        <v>2345</v>
      </c>
      <c r="I12" s="20"/>
      <c r="J12" s="21"/>
      <c r="K12" s="655">
        <f>IFERROR(INDEX('Delivery Stages'!$L$5:$L$17,MATCH(VALUE(LEFT(G12,FIND("/",G12&amp;"/")-1)),'Delivery Stages'!$A$5:$A$17,0)),"")</f>
        <v>46223</v>
      </c>
    </row>
    <row r="13" spans="1:11" ht="23.15">
      <c r="A13" s="13" t="s">
        <v>5918</v>
      </c>
      <c r="B13" s="14" t="s">
        <v>5913</v>
      </c>
      <c r="C13" s="14" t="s">
        <v>5919</v>
      </c>
      <c r="D13" s="14" t="s">
        <v>5920</v>
      </c>
      <c r="E13" s="14" t="s">
        <v>5921</v>
      </c>
      <c r="F13" s="14" t="s">
        <v>4267</v>
      </c>
      <c r="G13" s="14" t="s">
        <v>5922</v>
      </c>
      <c r="H13" s="14" t="s">
        <v>2345</v>
      </c>
      <c r="I13" s="14"/>
      <c r="J13" s="15" t="s">
        <v>5923</v>
      </c>
      <c r="K13" s="654">
        <f>IFERROR(INDEX('Delivery Stages'!$L$5:$L$17,MATCH(VALUE(LEFT(G13,FIND("/",G13&amp;"/")-1)),'Delivery Stages'!$A$5:$A$17,0)),"")</f>
        <v>46223</v>
      </c>
    </row>
    <row r="14" spans="1:11" ht="23.15">
      <c r="A14" s="19" t="s">
        <v>5924</v>
      </c>
      <c r="B14" s="20" t="s">
        <v>5925</v>
      </c>
      <c r="C14" s="20" t="s">
        <v>5926</v>
      </c>
      <c r="D14" s="20" t="s">
        <v>5927</v>
      </c>
      <c r="E14" s="20" t="s">
        <v>5928</v>
      </c>
      <c r="F14" s="20" t="s">
        <v>3652</v>
      </c>
      <c r="G14" s="20" t="s">
        <v>5922</v>
      </c>
      <c r="H14" s="20" t="s">
        <v>2345</v>
      </c>
      <c r="I14" s="20"/>
      <c r="J14" s="21" t="s">
        <v>5929</v>
      </c>
      <c r="K14" s="655">
        <f>IFERROR(INDEX('Delivery Stages'!$L$5:$L$17,MATCH(VALUE(LEFT(G14,FIND("/",G14&amp;"/")-1)),'Delivery Stages'!$A$5:$A$17,0)),"")</f>
        <v>46223</v>
      </c>
    </row>
    <row r="15" spans="1:11">
      <c r="A15" s="13" t="s">
        <v>5930</v>
      </c>
      <c r="B15" s="14" t="s">
        <v>5925</v>
      </c>
      <c r="C15" s="14" t="s">
        <v>5931</v>
      </c>
      <c r="D15" s="14" t="s">
        <v>5932</v>
      </c>
      <c r="E15" s="14" t="s">
        <v>5933</v>
      </c>
      <c r="F15" s="14" t="s">
        <v>5934</v>
      </c>
      <c r="G15" s="14" t="s">
        <v>5891</v>
      </c>
      <c r="H15" s="14" t="s">
        <v>2345</v>
      </c>
      <c r="I15" s="14"/>
      <c r="J15" s="15"/>
      <c r="K15" s="654">
        <f>IFERROR(INDEX('Delivery Stages'!$L$5:$L$17,MATCH(VALUE(LEFT(G15,FIND("/",G15&amp;"/")-1)),'Delivery Stages'!$A$5:$A$17,0)),"")</f>
        <v>46223</v>
      </c>
    </row>
    <row r="16" spans="1:11" ht="23.15">
      <c r="A16" s="19" t="s">
        <v>5935</v>
      </c>
      <c r="B16" s="20" t="s">
        <v>5925</v>
      </c>
      <c r="C16" s="20" t="s">
        <v>5936</v>
      </c>
      <c r="D16" s="20" t="s">
        <v>5937</v>
      </c>
      <c r="E16" s="20" t="s">
        <v>5938</v>
      </c>
      <c r="F16" s="20" t="s">
        <v>5939</v>
      </c>
      <c r="G16" s="20" t="s">
        <v>5891</v>
      </c>
      <c r="H16" s="20" t="s">
        <v>2345</v>
      </c>
      <c r="I16" s="20"/>
      <c r="J16" s="21"/>
      <c r="K16" s="655">
        <f>IFERROR(INDEX('Delivery Stages'!$L$5:$L$17,MATCH(VALUE(LEFT(G16,FIND("/",G16&amp;"/")-1)),'Delivery Stages'!$A$5:$A$17,0)),"")</f>
        <v>46223</v>
      </c>
    </row>
    <row r="17" spans="1:11" ht="34.75">
      <c r="A17" s="13" t="s">
        <v>5940</v>
      </c>
      <c r="B17" s="14" t="s">
        <v>5925</v>
      </c>
      <c r="C17" s="14" t="s">
        <v>5941</v>
      </c>
      <c r="D17" s="14" t="s">
        <v>5942</v>
      </c>
      <c r="E17" s="14" t="s">
        <v>5943</v>
      </c>
      <c r="F17" s="14" t="s">
        <v>5944</v>
      </c>
      <c r="G17" s="14" t="s">
        <v>5891</v>
      </c>
      <c r="H17" s="14" t="s">
        <v>2345</v>
      </c>
      <c r="I17" s="14"/>
      <c r="J17" s="15" t="s">
        <v>5945</v>
      </c>
      <c r="K17" s="654">
        <f>IFERROR(INDEX('Delivery Stages'!$L$5:$L$17,MATCH(VALUE(LEFT(G17,FIND("/",G17&amp;"/")-1)),'Delivery Stages'!$A$5:$A$17,0)),"")</f>
        <v>46223</v>
      </c>
    </row>
    <row r="18" spans="1:11" ht="23.15">
      <c r="A18" s="19" t="s">
        <v>5946</v>
      </c>
      <c r="B18" s="20" t="s">
        <v>5925</v>
      </c>
      <c r="C18" s="20" t="s">
        <v>5947</v>
      </c>
      <c r="D18" s="20" t="s">
        <v>5948</v>
      </c>
      <c r="E18" s="20" t="s">
        <v>5949</v>
      </c>
      <c r="F18" s="20" t="s">
        <v>3749</v>
      </c>
      <c r="G18" s="20" t="s">
        <v>43</v>
      </c>
      <c r="H18" s="20" t="s">
        <v>2345</v>
      </c>
      <c r="I18" s="20"/>
      <c r="J18" s="21" t="s">
        <v>5950</v>
      </c>
      <c r="K18" s="655">
        <f>IFERROR(INDEX('Delivery Stages'!$L$5:$L$17,MATCH(VALUE(LEFT(G18,FIND("/",G18&amp;"/")-1)),'Delivery Stages'!$A$5:$A$17,0)),"")</f>
        <v>46223</v>
      </c>
    </row>
    <row r="19" spans="1:11" ht="23.15">
      <c r="A19" s="13" t="s">
        <v>5951</v>
      </c>
      <c r="B19" s="14" t="s">
        <v>5925</v>
      </c>
      <c r="C19" s="14" t="s">
        <v>5952</v>
      </c>
      <c r="D19" s="14" t="s">
        <v>5953</v>
      </c>
      <c r="E19" s="14" t="s">
        <v>5954</v>
      </c>
      <c r="F19" s="14" t="s">
        <v>5955</v>
      </c>
      <c r="G19" s="14" t="s">
        <v>43</v>
      </c>
      <c r="H19" s="14" t="s">
        <v>2345</v>
      </c>
      <c r="I19" s="14"/>
      <c r="J19" s="15"/>
      <c r="K19" s="654">
        <f>IFERROR(INDEX('Delivery Stages'!$L$5:$L$17,MATCH(VALUE(LEFT(G19,FIND("/",G19&amp;"/")-1)),'Delivery Stages'!$A$5:$A$17,0)),"")</f>
        <v>46223</v>
      </c>
    </row>
    <row r="20" spans="1:11" ht="23.15">
      <c r="A20" s="19" t="s">
        <v>5956</v>
      </c>
      <c r="B20" s="20" t="s">
        <v>5925</v>
      </c>
      <c r="C20" s="20" t="s">
        <v>5957</v>
      </c>
      <c r="D20" s="20" t="s">
        <v>5958</v>
      </c>
      <c r="E20" s="20" t="s">
        <v>5959</v>
      </c>
      <c r="F20" s="20" t="s">
        <v>5960</v>
      </c>
      <c r="G20" s="20" t="s">
        <v>43</v>
      </c>
      <c r="H20" s="20" t="s">
        <v>5961</v>
      </c>
      <c r="I20" s="20"/>
      <c r="J20" s="21" t="s">
        <v>5962</v>
      </c>
      <c r="K20" s="655">
        <f>IFERROR(INDEX('Delivery Stages'!$L$5:$L$17,MATCH(VALUE(LEFT(G20,FIND("/",G20&amp;"/")-1)),'Delivery Stages'!$A$5:$A$17,0)),"")</f>
        <v>46223</v>
      </c>
    </row>
    <row r="21" spans="1:11" ht="23.15">
      <c r="A21" s="13" t="s">
        <v>5963</v>
      </c>
      <c r="B21" s="14" t="s">
        <v>5964</v>
      </c>
      <c r="C21" s="14" t="s">
        <v>5965</v>
      </c>
      <c r="D21" s="14" t="s">
        <v>5966</v>
      </c>
      <c r="E21" s="14" t="s">
        <v>5967</v>
      </c>
      <c r="F21" s="14" t="s">
        <v>3774</v>
      </c>
      <c r="G21" s="14" t="s">
        <v>43</v>
      </c>
      <c r="H21" s="14" t="s">
        <v>2345</v>
      </c>
      <c r="I21" s="14"/>
      <c r="J21" s="15"/>
      <c r="K21" s="654">
        <f>IFERROR(INDEX('Delivery Stages'!$L$5:$L$17,MATCH(VALUE(LEFT(G21,FIND("/",G21&amp;"/")-1)),'Delivery Stages'!$A$5:$A$17,0)),"")</f>
        <v>46223</v>
      </c>
    </row>
    <row r="22" spans="1:11" ht="23.15">
      <c r="A22" s="19" t="s">
        <v>5968</v>
      </c>
      <c r="B22" s="20" t="s">
        <v>5964</v>
      </c>
      <c r="C22" s="20" t="s">
        <v>5969</v>
      </c>
      <c r="D22" s="20" t="s">
        <v>5970</v>
      </c>
      <c r="E22" s="20" t="s">
        <v>5971</v>
      </c>
      <c r="F22" s="20" t="s">
        <v>3774</v>
      </c>
      <c r="G22" s="20" t="s">
        <v>43</v>
      </c>
      <c r="H22" s="20" t="s">
        <v>2345</v>
      </c>
      <c r="I22" s="20"/>
      <c r="J22" s="21"/>
      <c r="K22" s="655">
        <f>IFERROR(INDEX('Delivery Stages'!$L$5:$L$17,MATCH(VALUE(LEFT(G22,FIND("/",G22&amp;"/")-1)),'Delivery Stages'!$A$5:$A$17,0)),"")</f>
        <v>46223</v>
      </c>
    </row>
    <row r="23" spans="1:11" ht="23.15">
      <c r="A23" s="13" t="s">
        <v>5972</v>
      </c>
      <c r="B23" s="14" t="s">
        <v>5964</v>
      </c>
      <c r="C23" s="14" t="s">
        <v>5973</v>
      </c>
      <c r="D23" s="14" t="s">
        <v>5974</v>
      </c>
      <c r="E23" s="14" t="s">
        <v>5975</v>
      </c>
      <c r="F23" s="14" t="s">
        <v>5976</v>
      </c>
      <c r="G23" s="14" t="s">
        <v>43</v>
      </c>
      <c r="H23" s="14" t="s">
        <v>2345</v>
      </c>
      <c r="I23" s="14"/>
      <c r="J23" s="15"/>
      <c r="K23" s="654">
        <f>IFERROR(INDEX('Delivery Stages'!$L$5:$L$17,MATCH(VALUE(LEFT(G23,FIND("/",G23&amp;"/")-1)),'Delivery Stages'!$A$5:$A$17,0)),"")</f>
        <v>46223</v>
      </c>
    </row>
    <row r="24" spans="1:11" ht="23.15">
      <c r="A24" s="19" t="s">
        <v>5977</v>
      </c>
      <c r="B24" s="20" t="s">
        <v>5964</v>
      </c>
      <c r="C24" s="20" t="s">
        <v>5978</v>
      </c>
      <c r="D24" s="20" t="s">
        <v>5979</v>
      </c>
      <c r="E24" s="20" t="s">
        <v>5980</v>
      </c>
      <c r="F24" s="20" t="s">
        <v>5981</v>
      </c>
      <c r="G24" s="20" t="s">
        <v>43</v>
      </c>
      <c r="H24" s="20" t="s">
        <v>4162</v>
      </c>
      <c r="I24" s="20"/>
      <c r="J24" s="21" t="s">
        <v>5982</v>
      </c>
      <c r="K24" s="655">
        <f>IFERROR(INDEX('Delivery Stages'!$L$5:$L$17,MATCH(VALUE(LEFT(G24,FIND("/",G24&amp;"/")-1)),'Delivery Stages'!$A$5:$A$17,0)),"")</f>
        <v>46223</v>
      </c>
    </row>
    <row r="25" spans="1:11" ht="23.15">
      <c r="A25" s="13" t="s">
        <v>5983</v>
      </c>
      <c r="B25" s="14" t="s">
        <v>5984</v>
      </c>
      <c r="C25" s="14" t="s">
        <v>5985</v>
      </c>
      <c r="D25" s="14" t="s">
        <v>5986</v>
      </c>
      <c r="E25" s="14" t="s">
        <v>5987</v>
      </c>
      <c r="F25" s="14" t="s">
        <v>3808</v>
      </c>
      <c r="G25" s="14" t="s">
        <v>5922</v>
      </c>
      <c r="H25" s="14" t="s">
        <v>2345</v>
      </c>
      <c r="I25" s="14"/>
      <c r="J25" s="15" t="s">
        <v>5988</v>
      </c>
      <c r="K25" s="654">
        <f>IFERROR(INDEX('Delivery Stages'!$L$5:$L$17,MATCH(VALUE(LEFT(G25,FIND("/",G25&amp;"/")-1)),'Delivery Stages'!$A$5:$A$17,0)),"")</f>
        <v>46223</v>
      </c>
    </row>
    <row r="26" spans="1:11" ht="34.75">
      <c r="A26" s="19" t="s">
        <v>5989</v>
      </c>
      <c r="B26" s="20" t="s">
        <v>5984</v>
      </c>
      <c r="C26" s="20" t="s">
        <v>5990</v>
      </c>
      <c r="D26" s="20" t="s">
        <v>5991</v>
      </c>
      <c r="E26" s="20" t="s">
        <v>5992</v>
      </c>
      <c r="F26" s="20" t="s">
        <v>5993</v>
      </c>
      <c r="G26" s="20" t="s">
        <v>5994</v>
      </c>
      <c r="H26" s="20" t="s">
        <v>2345</v>
      </c>
      <c r="I26" s="20"/>
      <c r="J26" s="21"/>
      <c r="K26" s="655">
        <f>IFERROR(INDEX('Delivery Stages'!$L$5:$L$17,MATCH(VALUE(LEFT(G26,FIND("/",G26&amp;"/")-1)),'Delivery Stages'!$A$5:$A$17,0)),"")</f>
        <v>46223</v>
      </c>
    </row>
    <row r="27" spans="1:11">
      <c r="A27" s="13" t="s">
        <v>5995</v>
      </c>
      <c r="B27" s="14" t="s">
        <v>5984</v>
      </c>
      <c r="C27" s="14" t="s">
        <v>5996</v>
      </c>
      <c r="D27" s="14" t="s">
        <v>5997</v>
      </c>
      <c r="E27" s="14" t="s">
        <v>5998</v>
      </c>
      <c r="F27" s="14" t="s">
        <v>5999</v>
      </c>
      <c r="G27" s="14" t="s">
        <v>43</v>
      </c>
      <c r="H27" s="14" t="s">
        <v>4162</v>
      </c>
      <c r="I27" s="14"/>
      <c r="J27" s="15" t="s">
        <v>2195</v>
      </c>
      <c r="K27" s="654">
        <f>IFERROR(INDEX('Delivery Stages'!$L$5:$L$17,MATCH(VALUE(LEFT(G27,FIND("/",G27&amp;"/")-1)),'Delivery Stages'!$A$5:$A$17,0)),"")</f>
        <v>46223</v>
      </c>
    </row>
    <row r="28" spans="1:11">
      <c r="A28" s="19" t="s">
        <v>6000</v>
      </c>
      <c r="B28" s="20" t="s">
        <v>5984</v>
      </c>
      <c r="C28" s="20" t="s">
        <v>6001</v>
      </c>
      <c r="D28" s="20" t="s">
        <v>6002</v>
      </c>
      <c r="E28" s="20" t="s">
        <v>6003</v>
      </c>
      <c r="F28" s="20" t="s">
        <v>893</v>
      </c>
      <c r="G28" s="20" t="s">
        <v>43</v>
      </c>
      <c r="H28" s="20" t="s">
        <v>4162</v>
      </c>
      <c r="I28" s="20"/>
      <c r="J28" s="21" t="s">
        <v>6004</v>
      </c>
      <c r="K28" s="655">
        <f>IFERROR(INDEX('Delivery Stages'!$L$5:$L$17,MATCH(VALUE(LEFT(G28,FIND("/",G28&amp;"/")-1)),'Delivery Stages'!$A$5:$A$17,0)),"")</f>
        <v>46223</v>
      </c>
    </row>
    <row r="29" spans="1:11" ht="23.15">
      <c r="A29" s="13" t="s">
        <v>6005</v>
      </c>
      <c r="B29" s="14" t="s">
        <v>1896</v>
      </c>
      <c r="C29" s="14" t="s">
        <v>6006</v>
      </c>
      <c r="D29" s="14" t="s">
        <v>6007</v>
      </c>
      <c r="E29" s="14" t="s">
        <v>6008</v>
      </c>
      <c r="F29" s="14" t="s">
        <v>6009</v>
      </c>
      <c r="G29" s="14" t="s">
        <v>6010</v>
      </c>
      <c r="H29" s="14" t="s">
        <v>2345</v>
      </c>
      <c r="I29" s="14"/>
      <c r="J29" s="15"/>
      <c r="K29" s="654">
        <f>IFERROR(INDEX('Delivery Stages'!$L$5:$L$17,MATCH(VALUE(LEFT(G29,FIND("/",G29&amp;"/")-1)),'Delivery Stages'!$A$5:$A$17,0)),"")</f>
        <v>46223</v>
      </c>
    </row>
    <row r="30" spans="1:11" ht="23.15">
      <c r="A30" s="19" t="s">
        <v>6011</v>
      </c>
      <c r="B30" s="20" t="s">
        <v>1896</v>
      </c>
      <c r="C30" s="20" t="s">
        <v>6012</v>
      </c>
      <c r="D30" s="20" t="s">
        <v>6013</v>
      </c>
      <c r="E30" s="20" t="s">
        <v>6014</v>
      </c>
      <c r="F30" s="20" t="s">
        <v>6015</v>
      </c>
      <c r="G30" s="20" t="s">
        <v>6010</v>
      </c>
      <c r="H30" s="20" t="s">
        <v>2345</v>
      </c>
      <c r="I30" s="20"/>
      <c r="J30" s="21"/>
      <c r="K30" s="655">
        <f>IFERROR(INDEX('Delivery Stages'!$L$5:$L$17,MATCH(VALUE(LEFT(G30,FIND("/",G30&amp;"/")-1)),'Delivery Stages'!$A$5:$A$17,0)),"")</f>
        <v>46223</v>
      </c>
    </row>
    <row r="31" spans="1:11" ht="23.15">
      <c r="A31" s="13" t="s">
        <v>6016</v>
      </c>
      <c r="B31" s="14" t="s">
        <v>1896</v>
      </c>
      <c r="C31" s="14" t="s">
        <v>6017</v>
      </c>
      <c r="D31" s="14" t="s">
        <v>6018</v>
      </c>
      <c r="E31" s="14" t="s">
        <v>6019</v>
      </c>
      <c r="F31" s="14" t="s">
        <v>6020</v>
      </c>
      <c r="G31" s="14" t="s">
        <v>6021</v>
      </c>
      <c r="H31" s="14" t="s">
        <v>2345</v>
      </c>
      <c r="I31" s="14"/>
      <c r="J31" s="15"/>
      <c r="K31" s="654">
        <f>IFERROR(INDEX('Delivery Stages'!$L$5:$L$17,MATCH(VALUE(LEFT(G31,FIND("/",G31&amp;"/")-1)),'Delivery Stages'!$A$5:$A$17,0)),"")</f>
        <v>46419</v>
      </c>
    </row>
    <row r="32" spans="1:11" ht="23.15">
      <c r="A32" s="19" t="s">
        <v>6022</v>
      </c>
      <c r="B32" s="20" t="s">
        <v>1896</v>
      </c>
      <c r="C32" s="20" t="s">
        <v>6023</v>
      </c>
      <c r="D32" s="20" t="s">
        <v>6024</v>
      </c>
      <c r="E32" s="20" t="s">
        <v>6025</v>
      </c>
      <c r="F32" s="20" t="s">
        <v>6026</v>
      </c>
      <c r="G32" s="20" t="s">
        <v>6010</v>
      </c>
      <c r="H32" s="20" t="s">
        <v>2345</v>
      </c>
      <c r="I32" s="20"/>
      <c r="J32" s="21"/>
      <c r="K32" s="655">
        <f>IFERROR(INDEX('Delivery Stages'!$L$5:$L$17,MATCH(VALUE(LEFT(G32,FIND("/",G32&amp;"/")-1)),'Delivery Stages'!$A$5:$A$17,0)),"")</f>
        <v>46223</v>
      </c>
    </row>
    <row r="33" spans="1:11" ht="23.15">
      <c r="A33" s="13" t="s">
        <v>6027</v>
      </c>
      <c r="B33" s="14" t="s">
        <v>1404</v>
      </c>
      <c r="C33" s="14" t="s">
        <v>6028</v>
      </c>
      <c r="D33" s="14" t="s">
        <v>6029</v>
      </c>
      <c r="E33" s="14" t="s">
        <v>6030</v>
      </c>
      <c r="F33" s="14" t="s">
        <v>6031</v>
      </c>
      <c r="G33" s="14" t="s">
        <v>158</v>
      </c>
      <c r="H33" s="14" t="s">
        <v>2345</v>
      </c>
      <c r="I33" s="14"/>
      <c r="J33" s="15"/>
      <c r="K33" s="654">
        <f>IFERROR(INDEX('Delivery Stages'!$L$5:$L$17,MATCH(VALUE(LEFT(G33,FIND("/",G33&amp;"/")-1)),'Delivery Stages'!$A$5:$A$17,0)),"")</f>
        <v>46251</v>
      </c>
    </row>
    <row r="34" spans="1:11" ht="23.15">
      <c r="A34" s="19" t="s">
        <v>6032</v>
      </c>
      <c r="B34" s="20" t="s">
        <v>1404</v>
      </c>
      <c r="C34" s="20" t="s">
        <v>6033</v>
      </c>
      <c r="D34" s="20" t="s">
        <v>6034</v>
      </c>
      <c r="E34" s="20" t="s">
        <v>6035</v>
      </c>
      <c r="F34" s="20" t="s">
        <v>6036</v>
      </c>
      <c r="G34" s="20" t="s">
        <v>158</v>
      </c>
      <c r="H34" s="20" t="s">
        <v>2345</v>
      </c>
      <c r="I34" s="20"/>
      <c r="J34" s="21"/>
      <c r="K34" s="655">
        <f>IFERROR(INDEX('Delivery Stages'!$L$5:$L$17,MATCH(VALUE(LEFT(G34,FIND("/",G34&amp;"/")-1)),'Delivery Stages'!$A$5:$A$17,0)),"")</f>
        <v>46251</v>
      </c>
    </row>
    <row r="35" spans="1:11" ht="23.15">
      <c r="A35" s="13" t="s">
        <v>6037</v>
      </c>
      <c r="B35" s="14" t="s">
        <v>1404</v>
      </c>
      <c r="C35" s="14" t="s">
        <v>6038</v>
      </c>
      <c r="D35" s="14" t="s">
        <v>6039</v>
      </c>
      <c r="E35" s="14" t="s">
        <v>6040</v>
      </c>
      <c r="F35" s="14" t="s">
        <v>6041</v>
      </c>
      <c r="G35" s="14" t="s">
        <v>6042</v>
      </c>
      <c r="H35" s="14" t="s">
        <v>2345</v>
      </c>
      <c r="I35" s="14"/>
      <c r="J35" s="15"/>
      <c r="K35" s="654">
        <f>IFERROR(INDEX('Delivery Stages'!$L$5:$L$17,MATCH(VALUE(LEFT(G35,FIND("/",G35&amp;"/")-1)),'Delivery Stages'!$A$5:$A$17,0)),"")</f>
        <v>46251</v>
      </c>
    </row>
    <row r="36" spans="1:11" ht="23.15">
      <c r="A36" s="19" t="s">
        <v>6043</v>
      </c>
      <c r="B36" s="20" t="s">
        <v>6044</v>
      </c>
      <c r="C36" s="20" t="s">
        <v>6045</v>
      </c>
      <c r="D36" s="20" t="s">
        <v>6046</v>
      </c>
      <c r="E36" s="20" t="s">
        <v>6047</v>
      </c>
      <c r="F36" s="20" t="s">
        <v>6048</v>
      </c>
      <c r="G36" s="20" t="s">
        <v>6049</v>
      </c>
      <c r="H36" s="20" t="s">
        <v>2345</v>
      </c>
      <c r="I36" s="20"/>
      <c r="J36" s="21"/>
      <c r="K36" s="655">
        <f>IFERROR(INDEX('Delivery Stages'!$L$5:$L$17,MATCH(VALUE(LEFT(G36,FIND("/",G36&amp;"/")-1)),'Delivery Stages'!$A$5:$A$17,0)),"")</f>
        <v>46223</v>
      </c>
    </row>
    <row r="37" spans="1:11" ht="23.15">
      <c r="A37" s="13" t="s">
        <v>6050</v>
      </c>
      <c r="B37" s="14" t="s">
        <v>6051</v>
      </c>
      <c r="C37" s="14" t="s">
        <v>6052</v>
      </c>
      <c r="D37" s="14" t="s">
        <v>6053</v>
      </c>
      <c r="E37" s="14" t="s">
        <v>6054</v>
      </c>
      <c r="F37" s="14" t="s">
        <v>3644</v>
      </c>
      <c r="G37" s="14" t="s">
        <v>60</v>
      </c>
      <c r="H37" s="14" t="s">
        <v>2345</v>
      </c>
      <c r="I37" s="14"/>
      <c r="J37" s="15"/>
      <c r="K37" s="654">
        <f>IFERROR(INDEX('Delivery Stages'!$L$5:$L$17,MATCH(VALUE(LEFT(G37,FIND("/",G37&amp;"/")-1)),'Delivery Stages'!$A$5:$A$17,0)),"")</f>
        <v>46223</v>
      </c>
    </row>
    <row r="38" spans="1:11">
      <c r="A38" s="19" t="s">
        <v>6055</v>
      </c>
      <c r="B38" s="20" t="s">
        <v>6051</v>
      </c>
      <c r="C38" s="20" t="s">
        <v>6056</v>
      </c>
      <c r="D38" s="20" t="s">
        <v>6057</v>
      </c>
      <c r="E38" s="20" t="s">
        <v>6058</v>
      </c>
      <c r="F38" s="20" t="s">
        <v>3676</v>
      </c>
      <c r="G38" s="20" t="s">
        <v>60</v>
      </c>
      <c r="H38" s="20" t="s">
        <v>2345</v>
      </c>
      <c r="I38" s="20"/>
      <c r="J38" s="21"/>
      <c r="K38" s="655">
        <f>IFERROR(INDEX('Delivery Stages'!$L$5:$L$17,MATCH(VALUE(LEFT(G38,FIND("/",G38&amp;"/")-1)),'Delivery Stages'!$A$5:$A$17,0)),"")</f>
        <v>46223</v>
      </c>
    </row>
    <row r="39" spans="1:11" ht="23.15">
      <c r="A39" s="13" t="s">
        <v>6059</v>
      </c>
      <c r="B39" s="14" t="s">
        <v>4059</v>
      </c>
      <c r="C39" s="14" t="s">
        <v>6060</v>
      </c>
      <c r="D39" s="14" t="s">
        <v>6061</v>
      </c>
      <c r="E39" s="14" t="s">
        <v>6062</v>
      </c>
      <c r="F39" s="14" t="s">
        <v>6063</v>
      </c>
      <c r="G39" s="14" t="s">
        <v>5891</v>
      </c>
      <c r="H39" s="14" t="s">
        <v>2345</v>
      </c>
      <c r="I39" s="14"/>
      <c r="J39" s="15" t="s">
        <v>6064</v>
      </c>
      <c r="K39" s="654">
        <f>IFERROR(INDEX('Delivery Stages'!$L$5:$L$17,MATCH(VALUE(LEFT(G39,FIND("/",G39&amp;"/")-1)),'Delivery Stages'!$A$5:$A$17,0)),"")</f>
        <v>46223</v>
      </c>
    </row>
    <row r="40" spans="1:11" ht="23.15">
      <c r="A40" s="19" t="s">
        <v>6065</v>
      </c>
      <c r="B40" s="20" t="s">
        <v>4059</v>
      </c>
      <c r="C40" s="20" t="s">
        <v>6066</v>
      </c>
      <c r="D40" s="20" t="s">
        <v>6067</v>
      </c>
      <c r="E40" s="20" t="s">
        <v>6068</v>
      </c>
      <c r="F40" s="20" t="s">
        <v>6069</v>
      </c>
      <c r="G40" s="20" t="s">
        <v>60</v>
      </c>
      <c r="H40" s="20" t="s">
        <v>2345</v>
      </c>
      <c r="I40" s="20"/>
      <c r="J40" s="21" t="s">
        <v>6070</v>
      </c>
      <c r="K40" s="655">
        <f>IFERROR(INDEX('Delivery Stages'!$L$5:$L$17,MATCH(VALUE(LEFT(G40,FIND("/",G40&amp;"/")-1)),'Delivery Stages'!$A$5:$A$17,0)),"")</f>
        <v>46223</v>
      </c>
    </row>
    <row r="41" spans="1:11" ht="23.15">
      <c r="A41" s="13" t="s">
        <v>6071</v>
      </c>
      <c r="B41" s="14" t="s">
        <v>3857</v>
      </c>
      <c r="C41" s="14" t="s">
        <v>6072</v>
      </c>
      <c r="D41" s="14" t="s">
        <v>6073</v>
      </c>
      <c r="E41" s="14" t="s">
        <v>6074</v>
      </c>
      <c r="F41" s="14" t="s">
        <v>6075</v>
      </c>
      <c r="G41" s="14" t="s">
        <v>60</v>
      </c>
      <c r="H41" s="14" t="s">
        <v>2345</v>
      </c>
      <c r="I41" s="14"/>
      <c r="J41" s="15"/>
      <c r="K41" s="654">
        <f>IFERROR(INDEX('Delivery Stages'!$L$5:$L$17,MATCH(VALUE(LEFT(G41,FIND("/",G41&amp;"/")-1)),'Delivery Stages'!$A$5:$A$17,0)),"")</f>
        <v>46223</v>
      </c>
    </row>
    <row r="42" spans="1:11" ht="23.15">
      <c r="A42" s="19" t="s">
        <v>6076</v>
      </c>
      <c r="B42" s="20" t="s">
        <v>3857</v>
      </c>
      <c r="C42" s="20" t="s">
        <v>6077</v>
      </c>
      <c r="D42" s="20" t="s">
        <v>6078</v>
      </c>
      <c r="E42" s="20" t="s">
        <v>6079</v>
      </c>
      <c r="F42" s="20" t="s">
        <v>6080</v>
      </c>
      <c r="G42" s="20" t="s">
        <v>221</v>
      </c>
      <c r="H42" s="20" t="s">
        <v>2345</v>
      </c>
      <c r="I42" s="20"/>
      <c r="J42" s="21"/>
      <c r="K42" s="655">
        <f>IFERROR(INDEX('Delivery Stages'!$L$5:$L$17,MATCH(VALUE(LEFT(G42,FIND("/",G42&amp;"/")-1)),'Delivery Stages'!$A$5:$A$17,0)),"")</f>
        <v>46272</v>
      </c>
    </row>
    <row r="43" spans="1:11" ht="23.15">
      <c r="A43" s="13" t="s">
        <v>6081</v>
      </c>
      <c r="B43" s="14" t="s">
        <v>6082</v>
      </c>
      <c r="C43" s="14" t="s">
        <v>6083</v>
      </c>
      <c r="D43" s="14" t="s">
        <v>6084</v>
      </c>
      <c r="E43" s="14" t="s">
        <v>6085</v>
      </c>
      <c r="F43" s="14" t="s">
        <v>4026</v>
      </c>
      <c r="G43" s="14" t="s">
        <v>6021</v>
      </c>
      <c r="H43" s="14" t="s">
        <v>5961</v>
      </c>
      <c r="I43" s="14"/>
      <c r="J43" s="15" t="s">
        <v>6086</v>
      </c>
      <c r="K43" s="654">
        <f>IFERROR(INDEX('Delivery Stages'!$L$5:$L$17,MATCH(VALUE(LEFT(G43,FIND("/",G43&amp;"/")-1)),'Delivery Stages'!$A$5:$A$17,0)),"")</f>
        <v>46419</v>
      </c>
    </row>
    <row r="44" spans="1:11" ht="23.15">
      <c r="A44" s="22" t="s">
        <v>6087</v>
      </c>
      <c r="B44" s="23" t="s">
        <v>138</v>
      </c>
      <c r="C44" s="23" t="s">
        <v>6088</v>
      </c>
      <c r="D44" s="23" t="s">
        <v>6089</v>
      </c>
      <c r="E44" s="23" t="s">
        <v>6090</v>
      </c>
      <c r="F44" s="23" t="s">
        <v>6091</v>
      </c>
      <c r="G44" s="23" t="s">
        <v>622</v>
      </c>
      <c r="H44" s="23" t="s">
        <v>2345</v>
      </c>
      <c r="I44" s="23"/>
      <c r="J44" s="24"/>
      <c r="K44" s="655">
        <f>IFERROR(INDEX('Delivery Stages'!$L$5:$L$17,MATCH(VALUE(LEFT(G44,FIND("/",G44&amp;"/")-1)),'Delivery Stages'!$A$5:$A$17,0)),"")</f>
        <v>46573</v>
      </c>
    </row>
  </sheetData>
  <mergeCells count="2">
    <mergeCell ref="A1:J1"/>
    <mergeCell ref="A2:J2"/>
  </mergeCells>
  <dataValidations count="1">
    <dataValidation type="list" sqref="H5:H44" xr:uid="{00000000-0002-0000-1800-000000000000}">
      <formula1>"Open,Assumed,Draft decision,Resolved,Deferred"</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34"/>
  <sheetViews>
    <sheetView workbookViewId="0">
      <pane ySplit="4" topLeftCell="A5" activePane="bottomLeft" state="frozen"/>
      <selection pane="bottomLeft"/>
    </sheetView>
  </sheetViews>
  <sheetFormatPr defaultRowHeight="14.15"/>
  <cols>
    <col min="1" max="1" width="11" customWidth="1"/>
    <col min="2" max="2" width="18" customWidth="1"/>
    <col min="3" max="3" width="46" customWidth="1"/>
    <col min="4" max="4" width="32" customWidth="1"/>
    <col min="5" max="7" width="12" customWidth="1"/>
    <col min="8" max="8" width="54" customWidth="1"/>
    <col min="9" max="11" width="12" customWidth="1"/>
    <col min="12" max="12" width="24" customWidth="1"/>
    <col min="13" max="13" width="38" customWidth="1"/>
    <col min="14" max="14" width="18" customWidth="1"/>
  </cols>
  <sheetData>
    <row r="1" spans="1:14" ht="17.149999999999999" customHeight="1">
      <c r="A1" s="553" t="s">
        <v>6092</v>
      </c>
      <c r="B1" s="553"/>
      <c r="C1" s="553"/>
      <c r="D1" s="553"/>
      <c r="E1" s="553"/>
      <c r="F1" s="553"/>
      <c r="G1" s="553"/>
      <c r="H1" s="553"/>
      <c r="I1" s="553"/>
      <c r="J1" s="553"/>
      <c r="K1" s="553"/>
      <c r="L1" s="553"/>
      <c r="M1" s="553"/>
      <c r="N1" s="553"/>
    </row>
    <row r="2" spans="1:14" ht="19.399999999999999" customHeight="1">
      <c r="A2" s="554" t="s">
        <v>6093</v>
      </c>
      <c r="B2" s="554"/>
      <c r="C2" s="554"/>
      <c r="D2" s="554"/>
      <c r="E2" s="554"/>
      <c r="F2" s="554"/>
      <c r="G2" s="554"/>
      <c r="H2" s="554"/>
      <c r="I2" s="554"/>
      <c r="J2" s="554"/>
      <c r="K2" s="554"/>
      <c r="L2" s="554"/>
      <c r="M2" s="554"/>
      <c r="N2" s="554"/>
    </row>
    <row r="4" spans="1:14" ht="16" customHeight="1">
      <c r="A4" s="7" t="s">
        <v>3410</v>
      </c>
      <c r="B4" s="8" t="s">
        <v>6094</v>
      </c>
      <c r="C4" s="8" t="s">
        <v>6095</v>
      </c>
      <c r="D4" s="8" t="s">
        <v>6096</v>
      </c>
      <c r="E4" s="8" t="s">
        <v>6097</v>
      </c>
      <c r="F4" s="8" t="s">
        <v>6098</v>
      </c>
      <c r="G4" s="8" t="s">
        <v>2335</v>
      </c>
      <c r="H4" s="8" t="s">
        <v>6099</v>
      </c>
      <c r="I4" s="8" t="s">
        <v>6100</v>
      </c>
      <c r="J4" s="8" t="s">
        <v>6101</v>
      </c>
      <c r="K4" s="8" t="s">
        <v>6102</v>
      </c>
      <c r="L4" s="8" t="s">
        <v>2124</v>
      </c>
      <c r="M4" s="8" t="s">
        <v>6103</v>
      </c>
      <c r="N4" s="9" t="s">
        <v>6104</v>
      </c>
    </row>
    <row r="5" spans="1:14" ht="23.15">
      <c r="A5" s="10" t="s">
        <v>6105</v>
      </c>
      <c r="B5" s="11" t="s">
        <v>5984</v>
      </c>
      <c r="C5" s="11" t="s">
        <v>6106</v>
      </c>
      <c r="D5" s="11" t="s">
        <v>6107</v>
      </c>
      <c r="E5" s="11">
        <v>4</v>
      </c>
      <c r="F5" s="11">
        <v>5</v>
      </c>
      <c r="G5" s="11">
        <f t="shared" ref="G5:G34" si="0">E5*F5</f>
        <v>20</v>
      </c>
      <c r="H5" s="11" t="s">
        <v>6108</v>
      </c>
      <c r="I5" s="11">
        <v>2</v>
      </c>
      <c r="J5" s="11">
        <v>5</v>
      </c>
      <c r="K5" s="11">
        <f t="shared" ref="K5:K34" si="1">I5*J5</f>
        <v>10</v>
      </c>
      <c r="L5" s="11" t="s">
        <v>6109</v>
      </c>
      <c r="M5" s="11" t="s">
        <v>6110</v>
      </c>
      <c r="N5" s="12" t="s">
        <v>6111</v>
      </c>
    </row>
    <row r="6" spans="1:14" ht="23.15">
      <c r="A6" s="19" t="s">
        <v>6112</v>
      </c>
      <c r="B6" s="20" t="s">
        <v>5984</v>
      </c>
      <c r="C6" s="20" t="s">
        <v>6113</v>
      </c>
      <c r="D6" s="20" t="s">
        <v>6114</v>
      </c>
      <c r="E6" s="20">
        <v>4</v>
      </c>
      <c r="F6" s="20">
        <v>5</v>
      </c>
      <c r="G6" s="20">
        <f t="shared" si="0"/>
        <v>20</v>
      </c>
      <c r="H6" s="20" t="s">
        <v>6115</v>
      </c>
      <c r="I6" s="20">
        <v>2</v>
      </c>
      <c r="J6" s="20">
        <v>4</v>
      </c>
      <c r="K6" s="20">
        <f t="shared" si="1"/>
        <v>8</v>
      </c>
      <c r="L6" s="20" t="s">
        <v>3732</v>
      </c>
      <c r="M6" s="20" t="s">
        <v>6116</v>
      </c>
      <c r="N6" s="21" t="s">
        <v>6111</v>
      </c>
    </row>
    <row r="7" spans="1:14" ht="23.15">
      <c r="A7" s="13" t="s">
        <v>6117</v>
      </c>
      <c r="B7" s="14" t="s">
        <v>138</v>
      </c>
      <c r="C7" s="14" t="s">
        <v>6118</v>
      </c>
      <c r="D7" s="14" t="s">
        <v>6119</v>
      </c>
      <c r="E7" s="14">
        <v>4</v>
      </c>
      <c r="F7" s="14">
        <v>5</v>
      </c>
      <c r="G7" s="14">
        <f t="shared" si="0"/>
        <v>20</v>
      </c>
      <c r="H7" s="14" t="s">
        <v>6120</v>
      </c>
      <c r="I7" s="14">
        <v>1</v>
      </c>
      <c r="J7" s="14">
        <v>5</v>
      </c>
      <c r="K7" s="14">
        <f t="shared" si="1"/>
        <v>5</v>
      </c>
      <c r="L7" s="14" t="s">
        <v>893</v>
      </c>
      <c r="M7" s="14" t="s">
        <v>6121</v>
      </c>
      <c r="N7" s="15" t="s">
        <v>6111</v>
      </c>
    </row>
    <row r="8" spans="1:14" ht="23.15">
      <c r="A8" s="19" t="s">
        <v>6122</v>
      </c>
      <c r="B8" s="20" t="s">
        <v>138</v>
      </c>
      <c r="C8" s="20" t="s">
        <v>6123</v>
      </c>
      <c r="D8" s="20" t="s">
        <v>6124</v>
      </c>
      <c r="E8" s="20">
        <v>4</v>
      </c>
      <c r="F8" s="20">
        <v>5</v>
      </c>
      <c r="G8" s="20">
        <f t="shared" si="0"/>
        <v>20</v>
      </c>
      <c r="H8" s="20" t="s">
        <v>6125</v>
      </c>
      <c r="I8" s="20">
        <v>2</v>
      </c>
      <c r="J8" s="20">
        <v>4</v>
      </c>
      <c r="K8" s="20">
        <f t="shared" si="1"/>
        <v>8</v>
      </c>
      <c r="L8" s="20" t="s">
        <v>3741</v>
      </c>
      <c r="M8" s="20" t="s">
        <v>6126</v>
      </c>
      <c r="N8" s="21" t="s">
        <v>6111</v>
      </c>
    </row>
    <row r="9" spans="1:14" ht="23.15">
      <c r="A9" s="13" t="s">
        <v>6127</v>
      </c>
      <c r="B9" s="14" t="s">
        <v>6128</v>
      </c>
      <c r="C9" s="14" t="s">
        <v>6129</v>
      </c>
      <c r="D9" s="14" t="s">
        <v>6130</v>
      </c>
      <c r="E9" s="14">
        <v>4</v>
      </c>
      <c r="F9" s="14">
        <v>4</v>
      </c>
      <c r="G9" s="14">
        <f t="shared" si="0"/>
        <v>16</v>
      </c>
      <c r="H9" s="14" t="s">
        <v>6131</v>
      </c>
      <c r="I9" s="14">
        <v>2</v>
      </c>
      <c r="J9" s="14">
        <v>3</v>
      </c>
      <c r="K9" s="14">
        <f t="shared" si="1"/>
        <v>6</v>
      </c>
      <c r="L9" s="14" t="s">
        <v>6132</v>
      </c>
      <c r="M9" s="14" t="s">
        <v>6133</v>
      </c>
      <c r="N9" s="15" t="s">
        <v>6134</v>
      </c>
    </row>
    <row r="10" spans="1:14" ht="23.15">
      <c r="A10" s="19" t="s">
        <v>6135</v>
      </c>
      <c r="B10" s="20" t="s">
        <v>6128</v>
      </c>
      <c r="C10" s="20" t="s">
        <v>6136</v>
      </c>
      <c r="D10" s="20" t="s">
        <v>6137</v>
      </c>
      <c r="E10" s="20">
        <v>4</v>
      </c>
      <c r="F10" s="20">
        <v>4</v>
      </c>
      <c r="G10" s="20">
        <f t="shared" si="0"/>
        <v>16</v>
      </c>
      <c r="H10" s="20" t="s">
        <v>6138</v>
      </c>
      <c r="I10" s="20">
        <v>2</v>
      </c>
      <c r="J10" s="20">
        <v>3</v>
      </c>
      <c r="K10" s="20">
        <f t="shared" si="1"/>
        <v>6</v>
      </c>
      <c r="L10" s="20" t="s">
        <v>1902</v>
      </c>
      <c r="M10" s="20" t="s">
        <v>6139</v>
      </c>
      <c r="N10" s="21" t="s">
        <v>6134</v>
      </c>
    </row>
    <row r="11" spans="1:14" ht="23.15">
      <c r="A11" s="13" t="s">
        <v>6140</v>
      </c>
      <c r="B11" s="14" t="s">
        <v>6141</v>
      </c>
      <c r="C11" s="14" t="s">
        <v>6142</v>
      </c>
      <c r="D11" s="14" t="s">
        <v>6143</v>
      </c>
      <c r="E11" s="14">
        <v>4</v>
      </c>
      <c r="F11" s="14">
        <v>5</v>
      </c>
      <c r="G11" s="14">
        <f t="shared" si="0"/>
        <v>20</v>
      </c>
      <c r="H11" s="14" t="s">
        <v>6144</v>
      </c>
      <c r="I11" s="14">
        <v>2</v>
      </c>
      <c r="J11" s="14">
        <v>4</v>
      </c>
      <c r="K11" s="14">
        <f t="shared" si="1"/>
        <v>8</v>
      </c>
      <c r="L11" s="14" t="s">
        <v>5582</v>
      </c>
      <c r="M11" s="14" t="s">
        <v>6145</v>
      </c>
      <c r="N11" s="15" t="s">
        <v>6111</v>
      </c>
    </row>
    <row r="12" spans="1:14" ht="23.15">
      <c r="A12" s="19" t="s">
        <v>6146</v>
      </c>
      <c r="B12" s="20" t="s">
        <v>6147</v>
      </c>
      <c r="C12" s="20" t="s">
        <v>6148</v>
      </c>
      <c r="D12" s="20" t="s">
        <v>6149</v>
      </c>
      <c r="E12" s="20">
        <v>4</v>
      </c>
      <c r="F12" s="20">
        <v>5</v>
      </c>
      <c r="G12" s="20">
        <f t="shared" si="0"/>
        <v>20</v>
      </c>
      <c r="H12" s="20" t="s">
        <v>6150</v>
      </c>
      <c r="I12" s="20">
        <v>1</v>
      </c>
      <c r="J12" s="20">
        <v>4</v>
      </c>
      <c r="K12" s="20">
        <f t="shared" si="1"/>
        <v>4</v>
      </c>
      <c r="L12" s="20" t="s">
        <v>6151</v>
      </c>
      <c r="M12" s="20" t="s">
        <v>6152</v>
      </c>
      <c r="N12" s="21" t="s">
        <v>6111</v>
      </c>
    </row>
    <row r="13" spans="1:14" ht="23.15">
      <c r="A13" s="13" t="s">
        <v>6153</v>
      </c>
      <c r="B13" s="14" t="s">
        <v>6147</v>
      </c>
      <c r="C13" s="14" t="s">
        <v>6154</v>
      </c>
      <c r="D13" s="14" t="s">
        <v>6155</v>
      </c>
      <c r="E13" s="14">
        <v>3</v>
      </c>
      <c r="F13" s="14">
        <v>5</v>
      </c>
      <c r="G13" s="14">
        <f t="shared" si="0"/>
        <v>15</v>
      </c>
      <c r="H13" s="14" t="s">
        <v>6156</v>
      </c>
      <c r="I13" s="14">
        <v>1</v>
      </c>
      <c r="J13" s="14">
        <v>5</v>
      </c>
      <c r="K13" s="14">
        <f t="shared" si="1"/>
        <v>5</v>
      </c>
      <c r="L13" s="14" t="s">
        <v>5976</v>
      </c>
      <c r="M13" s="14" t="s">
        <v>6157</v>
      </c>
      <c r="N13" s="15" t="s">
        <v>6111</v>
      </c>
    </row>
    <row r="14" spans="1:14" ht="23.15">
      <c r="A14" s="19" t="s">
        <v>6158</v>
      </c>
      <c r="B14" s="20" t="s">
        <v>5964</v>
      </c>
      <c r="C14" s="20" t="s">
        <v>6159</v>
      </c>
      <c r="D14" s="20" t="s">
        <v>6160</v>
      </c>
      <c r="E14" s="20">
        <v>3</v>
      </c>
      <c r="F14" s="20">
        <v>5</v>
      </c>
      <c r="G14" s="20">
        <f t="shared" si="0"/>
        <v>15</v>
      </c>
      <c r="H14" s="20" t="s">
        <v>6161</v>
      </c>
      <c r="I14" s="20">
        <v>1</v>
      </c>
      <c r="J14" s="20">
        <v>5</v>
      </c>
      <c r="K14" s="20">
        <f t="shared" si="1"/>
        <v>5</v>
      </c>
      <c r="L14" s="20" t="s">
        <v>5618</v>
      </c>
      <c r="M14" s="20" t="s">
        <v>6162</v>
      </c>
      <c r="N14" s="21" t="s">
        <v>6111</v>
      </c>
    </row>
    <row r="15" spans="1:14" ht="23.15">
      <c r="A15" s="13" t="s">
        <v>6163</v>
      </c>
      <c r="B15" s="14" t="s">
        <v>6164</v>
      </c>
      <c r="C15" s="14" t="s">
        <v>6165</v>
      </c>
      <c r="D15" s="14" t="s">
        <v>6166</v>
      </c>
      <c r="E15" s="14">
        <v>3</v>
      </c>
      <c r="F15" s="14">
        <v>5</v>
      </c>
      <c r="G15" s="14">
        <f t="shared" si="0"/>
        <v>15</v>
      </c>
      <c r="H15" s="14" t="s">
        <v>6167</v>
      </c>
      <c r="I15" s="14">
        <v>1</v>
      </c>
      <c r="J15" s="14">
        <v>4</v>
      </c>
      <c r="K15" s="14">
        <f t="shared" si="1"/>
        <v>4</v>
      </c>
      <c r="L15" s="14" t="s">
        <v>5768</v>
      </c>
      <c r="M15" s="14" t="s">
        <v>6168</v>
      </c>
      <c r="N15" s="15" t="s">
        <v>6111</v>
      </c>
    </row>
    <row r="16" spans="1:14" ht="23.15">
      <c r="A16" s="19" t="s">
        <v>6169</v>
      </c>
      <c r="B16" s="20" t="s">
        <v>6170</v>
      </c>
      <c r="C16" s="20" t="s">
        <v>6171</v>
      </c>
      <c r="D16" s="20" t="s">
        <v>6172</v>
      </c>
      <c r="E16" s="20">
        <v>3</v>
      </c>
      <c r="F16" s="20">
        <v>5</v>
      </c>
      <c r="G16" s="20">
        <f t="shared" si="0"/>
        <v>15</v>
      </c>
      <c r="H16" s="20" t="s">
        <v>6173</v>
      </c>
      <c r="I16" s="20">
        <v>1</v>
      </c>
      <c r="J16" s="20">
        <v>5</v>
      </c>
      <c r="K16" s="20">
        <f t="shared" si="1"/>
        <v>5</v>
      </c>
      <c r="L16" s="20" t="s">
        <v>6174</v>
      </c>
      <c r="M16" s="20" t="s">
        <v>6175</v>
      </c>
      <c r="N16" s="21" t="s">
        <v>6111</v>
      </c>
    </row>
    <row r="17" spans="1:14" ht="23.15">
      <c r="A17" s="13" t="s">
        <v>6176</v>
      </c>
      <c r="B17" s="14" t="s">
        <v>6177</v>
      </c>
      <c r="C17" s="14" t="s">
        <v>6178</v>
      </c>
      <c r="D17" s="14" t="s">
        <v>6179</v>
      </c>
      <c r="E17" s="14">
        <v>3</v>
      </c>
      <c r="F17" s="14">
        <v>5</v>
      </c>
      <c r="G17" s="14">
        <f t="shared" si="0"/>
        <v>15</v>
      </c>
      <c r="H17" s="14" t="s">
        <v>6180</v>
      </c>
      <c r="I17" s="14">
        <v>1</v>
      </c>
      <c r="J17" s="14">
        <v>4</v>
      </c>
      <c r="K17" s="14">
        <f t="shared" si="1"/>
        <v>4</v>
      </c>
      <c r="L17" s="14" t="s">
        <v>6181</v>
      </c>
      <c r="M17" s="14" t="s">
        <v>6182</v>
      </c>
      <c r="N17" s="15" t="s">
        <v>6183</v>
      </c>
    </row>
    <row r="18" spans="1:14" ht="23.15">
      <c r="A18" s="19" t="s">
        <v>6184</v>
      </c>
      <c r="B18" s="20" t="s">
        <v>6185</v>
      </c>
      <c r="C18" s="20" t="s">
        <v>6186</v>
      </c>
      <c r="D18" s="20" t="s">
        <v>6187</v>
      </c>
      <c r="E18" s="20">
        <v>3</v>
      </c>
      <c r="F18" s="20">
        <v>4</v>
      </c>
      <c r="G18" s="20">
        <f t="shared" si="0"/>
        <v>12</v>
      </c>
      <c r="H18" s="20" t="s">
        <v>6188</v>
      </c>
      <c r="I18" s="20">
        <v>1</v>
      </c>
      <c r="J18" s="20">
        <v>3</v>
      </c>
      <c r="K18" s="20">
        <f t="shared" si="1"/>
        <v>3</v>
      </c>
      <c r="L18" s="20" t="s">
        <v>6189</v>
      </c>
      <c r="M18" s="20" t="s">
        <v>6190</v>
      </c>
      <c r="N18" s="21" t="s">
        <v>6191</v>
      </c>
    </row>
    <row r="19" spans="1:14" ht="23.15">
      <c r="A19" s="13" t="s">
        <v>6192</v>
      </c>
      <c r="B19" s="14" t="s">
        <v>6193</v>
      </c>
      <c r="C19" s="14" t="s">
        <v>6194</v>
      </c>
      <c r="D19" s="14" t="s">
        <v>6195</v>
      </c>
      <c r="E19" s="14">
        <v>3</v>
      </c>
      <c r="F19" s="14">
        <v>5</v>
      </c>
      <c r="G19" s="14">
        <f t="shared" si="0"/>
        <v>15</v>
      </c>
      <c r="H19" s="14" t="s">
        <v>6196</v>
      </c>
      <c r="I19" s="14">
        <v>1</v>
      </c>
      <c r="J19" s="14">
        <v>5</v>
      </c>
      <c r="K19" s="14">
        <f t="shared" si="1"/>
        <v>5</v>
      </c>
      <c r="L19" s="14" t="s">
        <v>6197</v>
      </c>
      <c r="M19" s="14" t="s">
        <v>6198</v>
      </c>
      <c r="N19" s="15" t="s">
        <v>6183</v>
      </c>
    </row>
    <row r="20" spans="1:14" ht="23.15">
      <c r="A20" s="19" t="s">
        <v>6199</v>
      </c>
      <c r="B20" s="20" t="s">
        <v>6200</v>
      </c>
      <c r="C20" s="20" t="s">
        <v>6201</v>
      </c>
      <c r="D20" s="20" t="s">
        <v>6202</v>
      </c>
      <c r="E20" s="20">
        <v>4</v>
      </c>
      <c r="F20" s="20">
        <v>4</v>
      </c>
      <c r="G20" s="20">
        <f t="shared" si="0"/>
        <v>16</v>
      </c>
      <c r="H20" s="20" t="s">
        <v>6203</v>
      </c>
      <c r="I20" s="20">
        <v>2</v>
      </c>
      <c r="J20" s="20">
        <v>3</v>
      </c>
      <c r="K20" s="20">
        <f t="shared" si="1"/>
        <v>6</v>
      </c>
      <c r="L20" s="20" t="s">
        <v>901</v>
      </c>
      <c r="M20" s="20" t="s">
        <v>6204</v>
      </c>
      <c r="N20" s="21" t="s">
        <v>6134</v>
      </c>
    </row>
    <row r="21" spans="1:14" ht="23.15">
      <c r="A21" s="13" t="s">
        <v>6205</v>
      </c>
      <c r="B21" s="14" t="s">
        <v>6206</v>
      </c>
      <c r="C21" s="14" t="s">
        <v>6207</v>
      </c>
      <c r="D21" s="14" t="s">
        <v>6208</v>
      </c>
      <c r="E21" s="14">
        <v>3</v>
      </c>
      <c r="F21" s="14">
        <v>4</v>
      </c>
      <c r="G21" s="14">
        <f t="shared" si="0"/>
        <v>12</v>
      </c>
      <c r="H21" s="14" t="s">
        <v>6209</v>
      </c>
      <c r="I21" s="14">
        <v>1</v>
      </c>
      <c r="J21" s="14">
        <v>3</v>
      </c>
      <c r="K21" s="14">
        <f t="shared" si="1"/>
        <v>3</v>
      </c>
      <c r="L21" s="14" t="s">
        <v>1851</v>
      </c>
      <c r="M21" s="14" t="s">
        <v>6210</v>
      </c>
      <c r="N21" s="15" t="s">
        <v>6183</v>
      </c>
    </row>
    <row r="22" spans="1:14" ht="23.15">
      <c r="A22" s="19" t="s">
        <v>6211</v>
      </c>
      <c r="B22" s="20" t="s">
        <v>6212</v>
      </c>
      <c r="C22" s="20" t="s">
        <v>6213</v>
      </c>
      <c r="D22" s="20" t="s">
        <v>6214</v>
      </c>
      <c r="E22" s="20">
        <v>4</v>
      </c>
      <c r="F22" s="20">
        <v>4</v>
      </c>
      <c r="G22" s="20">
        <f t="shared" si="0"/>
        <v>16</v>
      </c>
      <c r="H22" s="20" t="s">
        <v>6215</v>
      </c>
      <c r="I22" s="20">
        <v>2</v>
      </c>
      <c r="J22" s="20">
        <v>2</v>
      </c>
      <c r="K22" s="20">
        <f t="shared" si="1"/>
        <v>4</v>
      </c>
      <c r="L22" s="20" t="s">
        <v>4026</v>
      </c>
      <c r="M22" s="20" t="s">
        <v>6216</v>
      </c>
      <c r="N22" s="21" t="s">
        <v>6191</v>
      </c>
    </row>
    <row r="23" spans="1:14" ht="23.15">
      <c r="A23" s="13" t="s">
        <v>6217</v>
      </c>
      <c r="B23" s="14" t="s">
        <v>6218</v>
      </c>
      <c r="C23" s="14" t="s">
        <v>6219</v>
      </c>
      <c r="D23" s="14" t="s">
        <v>6220</v>
      </c>
      <c r="E23" s="14">
        <v>3</v>
      </c>
      <c r="F23" s="14">
        <v>5</v>
      </c>
      <c r="G23" s="14">
        <f t="shared" si="0"/>
        <v>15</v>
      </c>
      <c r="H23" s="14" t="s">
        <v>6221</v>
      </c>
      <c r="I23" s="14">
        <v>1</v>
      </c>
      <c r="J23" s="14">
        <v>5</v>
      </c>
      <c r="K23" s="14">
        <f t="shared" si="1"/>
        <v>5</v>
      </c>
      <c r="L23" s="14" t="s">
        <v>3765</v>
      </c>
      <c r="M23" s="14" t="s">
        <v>6222</v>
      </c>
      <c r="N23" s="15" t="s">
        <v>6111</v>
      </c>
    </row>
    <row r="24" spans="1:14" ht="23.15">
      <c r="A24" s="19" t="s">
        <v>6223</v>
      </c>
      <c r="B24" s="20" t="s">
        <v>6224</v>
      </c>
      <c r="C24" s="20" t="s">
        <v>6225</v>
      </c>
      <c r="D24" s="20" t="s">
        <v>6226</v>
      </c>
      <c r="E24" s="20">
        <v>3</v>
      </c>
      <c r="F24" s="20">
        <v>5</v>
      </c>
      <c r="G24" s="20">
        <f t="shared" si="0"/>
        <v>15</v>
      </c>
      <c r="H24" s="20" t="s">
        <v>6227</v>
      </c>
      <c r="I24" s="20">
        <v>1</v>
      </c>
      <c r="J24" s="20">
        <v>5</v>
      </c>
      <c r="K24" s="20">
        <f t="shared" si="1"/>
        <v>5</v>
      </c>
      <c r="L24" s="20" t="s">
        <v>6228</v>
      </c>
      <c r="M24" s="20" t="s">
        <v>6229</v>
      </c>
      <c r="N24" s="21" t="s">
        <v>6111</v>
      </c>
    </row>
    <row r="25" spans="1:14" ht="23.15">
      <c r="A25" s="13" t="s">
        <v>6230</v>
      </c>
      <c r="B25" s="14" t="s">
        <v>6231</v>
      </c>
      <c r="C25" s="14" t="s">
        <v>6232</v>
      </c>
      <c r="D25" s="14" t="s">
        <v>6233</v>
      </c>
      <c r="E25" s="14">
        <v>4</v>
      </c>
      <c r="F25" s="14">
        <v>4</v>
      </c>
      <c r="G25" s="14">
        <f t="shared" si="0"/>
        <v>16</v>
      </c>
      <c r="H25" s="14" t="s">
        <v>6234</v>
      </c>
      <c r="I25" s="14">
        <v>2</v>
      </c>
      <c r="J25" s="14">
        <v>3</v>
      </c>
      <c r="K25" s="14">
        <f t="shared" si="1"/>
        <v>6</v>
      </c>
      <c r="L25" s="14" t="s">
        <v>2466</v>
      </c>
      <c r="M25" s="14" t="s">
        <v>6235</v>
      </c>
      <c r="N25" s="15" t="s">
        <v>6236</v>
      </c>
    </row>
    <row r="26" spans="1:14" ht="23.15">
      <c r="A26" s="19" t="s">
        <v>6237</v>
      </c>
      <c r="B26" s="20" t="s">
        <v>6238</v>
      </c>
      <c r="C26" s="20" t="s">
        <v>6239</v>
      </c>
      <c r="D26" s="20" t="s">
        <v>6240</v>
      </c>
      <c r="E26" s="20">
        <v>3</v>
      </c>
      <c r="F26" s="20">
        <v>5</v>
      </c>
      <c r="G26" s="20">
        <f t="shared" si="0"/>
        <v>15</v>
      </c>
      <c r="H26" s="20" t="s">
        <v>6241</v>
      </c>
      <c r="I26" s="20">
        <v>1</v>
      </c>
      <c r="J26" s="20">
        <v>4</v>
      </c>
      <c r="K26" s="20">
        <f t="shared" si="1"/>
        <v>4</v>
      </c>
      <c r="L26" s="20" t="s">
        <v>6242</v>
      </c>
      <c r="M26" s="20" t="s">
        <v>6243</v>
      </c>
      <c r="N26" s="21" t="s">
        <v>6244</v>
      </c>
    </row>
    <row r="27" spans="1:14" ht="23.15">
      <c r="A27" s="13" t="s">
        <v>6245</v>
      </c>
      <c r="B27" s="14" t="s">
        <v>6246</v>
      </c>
      <c r="C27" s="14" t="s">
        <v>6247</v>
      </c>
      <c r="D27" s="14" t="s">
        <v>6248</v>
      </c>
      <c r="E27" s="14">
        <v>3</v>
      </c>
      <c r="F27" s="14">
        <v>5</v>
      </c>
      <c r="G27" s="14">
        <f t="shared" si="0"/>
        <v>15</v>
      </c>
      <c r="H27" s="14" t="s">
        <v>6249</v>
      </c>
      <c r="I27" s="14">
        <v>1</v>
      </c>
      <c r="J27" s="14">
        <v>4</v>
      </c>
      <c r="K27" s="14">
        <f t="shared" si="1"/>
        <v>4</v>
      </c>
      <c r="L27" s="14" t="s">
        <v>6250</v>
      </c>
      <c r="M27" s="14" t="s">
        <v>6251</v>
      </c>
      <c r="N27" s="15" t="s">
        <v>6244</v>
      </c>
    </row>
    <row r="28" spans="1:14" ht="23.15">
      <c r="A28" s="19" t="s">
        <v>6252</v>
      </c>
      <c r="B28" s="20" t="s">
        <v>6253</v>
      </c>
      <c r="C28" s="20" t="s">
        <v>6254</v>
      </c>
      <c r="D28" s="20" t="s">
        <v>6255</v>
      </c>
      <c r="E28" s="20">
        <v>3</v>
      </c>
      <c r="F28" s="20">
        <v>4</v>
      </c>
      <c r="G28" s="20">
        <f t="shared" si="0"/>
        <v>12</v>
      </c>
      <c r="H28" s="20" t="s">
        <v>6256</v>
      </c>
      <c r="I28" s="20">
        <v>1</v>
      </c>
      <c r="J28" s="20">
        <v>3</v>
      </c>
      <c r="K28" s="20">
        <f t="shared" si="1"/>
        <v>3</v>
      </c>
      <c r="L28" s="20" t="s">
        <v>3934</v>
      </c>
      <c r="M28" s="20" t="s">
        <v>6257</v>
      </c>
      <c r="N28" s="21" t="s">
        <v>6258</v>
      </c>
    </row>
    <row r="29" spans="1:14" ht="23.15">
      <c r="A29" s="13" t="s">
        <v>6259</v>
      </c>
      <c r="B29" s="14" t="s">
        <v>1071</v>
      </c>
      <c r="C29" s="14" t="s">
        <v>6260</v>
      </c>
      <c r="D29" s="14" t="s">
        <v>6261</v>
      </c>
      <c r="E29" s="14">
        <v>4</v>
      </c>
      <c r="F29" s="14">
        <v>3</v>
      </c>
      <c r="G29" s="14">
        <f t="shared" si="0"/>
        <v>12</v>
      </c>
      <c r="H29" s="14" t="s">
        <v>6262</v>
      </c>
      <c r="I29" s="14">
        <v>2</v>
      </c>
      <c r="J29" s="14">
        <v>2</v>
      </c>
      <c r="K29" s="14">
        <f t="shared" si="1"/>
        <v>4</v>
      </c>
      <c r="L29" s="14" t="s">
        <v>2427</v>
      </c>
      <c r="M29" s="14" t="s">
        <v>6263</v>
      </c>
      <c r="N29" s="15" t="s">
        <v>6258</v>
      </c>
    </row>
    <row r="30" spans="1:14" ht="23.15">
      <c r="A30" s="19" t="s">
        <v>6264</v>
      </c>
      <c r="B30" s="20" t="s">
        <v>4059</v>
      </c>
      <c r="C30" s="20" t="s">
        <v>6265</v>
      </c>
      <c r="D30" s="20" t="s">
        <v>6266</v>
      </c>
      <c r="E30" s="20">
        <v>4</v>
      </c>
      <c r="F30" s="20">
        <v>4</v>
      </c>
      <c r="G30" s="20">
        <f t="shared" si="0"/>
        <v>16</v>
      </c>
      <c r="H30" s="20" t="s">
        <v>6267</v>
      </c>
      <c r="I30" s="20">
        <v>2</v>
      </c>
      <c r="J30" s="20">
        <v>3</v>
      </c>
      <c r="K30" s="20">
        <f t="shared" si="1"/>
        <v>6</v>
      </c>
      <c r="L30" s="20" t="s">
        <v>6268</v>
      </c>
      <c r="M30" s="20" t="s">
        <v>6269</v>
      </c>
      <c r="N30" s="21" t="s">
        <v>6270</v>
      </c>
    </row>
    <row r="31" spans="1:14" ht="23.15">
      <c r="A31" s="13" t="s">
        <v>6271</v>
      </c>
      <c r="B31" s="14" t="s">
        <v>6272</v>
      </c>
      <c r="C31" s="14" t="s">
        <v>6273</v>
      </c>
      <c r="D31" s="14" t="s">
        <v>6274</v>
      </c>
      <c r="E31" s="14">
        <v>4</v>
      </c>
      <c r="F31" s="14">
        <v>5</v>
      </c>
      <c r="G31" s="14">
        <f t="shared" si="0"/>
        <v>20</v>
      </c>
      <c r="H31" s="14" t="s">
        <v>6275</v>
      </c>
      <c r="I31" s="14">
        <v>2</v>
      </c>
      <c r="J31" s="14">
        <v>4</v>
      </c>
      <c r="K31" s="14">
        <f t="shared" si="1"/>
        <v>8</v>
      </c>
      <c r="L31" s="14" t="s">
        <v>6276</v>
      </c>
      <c r="M31" s="14" t="s">
        <v>6277</v>
      </c>
      <c r="N31" s="15" t="s">
        <v>6134</v>
      </c>
    </row>
    <row r="32" spans="1:14" ht="23.15">
      <c r="A32" s="19" t="s">
        <v>6278</v>
      </c>
      <c r="B32" s="20" t="s">
        <v>6279</v>
      </c>
      <c r="C32" s="20" t="s">
        <v>6280</v>
      </c>
      <c r="D32" s="20" t="s">
        <v>6281</v>
      </c>
      <c r="E32" s="20">
        <v>3</v>
      </c>
      <c r="F32" s="20">
        <v>4</v>
      </c>
      <c r="G32" s="20">
        <f t="shared" si="0"/>
        <v>12</v>
      </c>
      <c r="H32" s="20" t="s">
        <v>6282</v>
      </c>
      <c r="I32" s="20">
        <v>2</v>
      </c>
      <c r="J32" s="20">
        <v>3</v>
      </c>
      <c r="K32" s="20">
        <f t="shared" si="1"/>
        <v>6</v>
      </c>
      <c r="L32" s="20" t="s">
        <v>3652</v>
      </c>
      <c r="M32" s="20" t="s">
        <v>6283</v>
      </c>
      <c r="N32" s="21" t="s">
        <v>6134</v>
      </c>
    </row>
    <row r="33" spans="1:14" ht="23.15">
      <c r="A33" s="13" t="s">
        <v>6284</v>
      </c>
      <c r="B33" s="14" t="s">
        <v>6285</v>
      </c>
      <c r="C33" s="14" t="s">
        <v>6286</v>
      </c>
      <c r="D33" s="14" t="s">
        <v>6287</v>
      </c>
      <c r="E33" s="14">
        <v>4</v>
      </c>
      <c r="F33" s="14">
        <v>5</v>
      </c>
      <c r="G33" s="14">
        <f t="shared" si="0"/>
        <v>20</v>
      </c>
      <c r="H33" s="14" t="s">
        <v>6288</v>
      </c>
      <c r="I33" s="14">
        <v>2</v>
      </c>
      <c r="J33" s="14">
        <v>3</v>
      </c>
      <c r="K33" s="14">
        <f t="shared" si="1"/>
        <v>6</v>
      </c>
      <c r="L33" s="14" t="s">
        <v>6289</v>
      </c>
      <c r="M33" s="14" t="s">
        <v>6290</v>
      </c>
      <c r="N33" s="15" t="s">
        <v>6291</v>
      </c>
    </row>
    <row r="34" spans="1:14" ht="23.15">
      <c r="A34" s="22" t="s">
        <v>6292</v>
      </c>
      <c r="B34" s="23" t="s">
        <v>5703</v>
      </c>
      <c r="C34" s="23" t="s">
        <v>6293</v>
      </c>
      <c r="D34" s="23" t="s">
        <v>6294</v>
      </c>
      <c r="E34" s="23">
        <v>4</v>
      </c>
      <c r="F34" s="23">
        <v>4</v>
      </c>
      <c r="G34" s="23">
        <f t="shared" si="0"/>
        <v>16</v>
      </c>
      <c r="H34" s="23" t="s">
        <v>6295</v>
      </c>
      <c r="I34" s="23">
        <v>1</v>
      </c>
      <c r="J34" s="23">
        <v>3</v>
      </c>
      <c r="K34" s="23">
        <f t="shared" si="1"/>
        <v>3</v>
      </c>
      <c r="L34" s="23" t="s">
        <v>3952</v>
      </c>
      <c r="M34" s="23" t="s">
        <v>6296</v>
      </c>
      <c r="N34" s="24" t="s">
        <v>6297</v>
      </c>
    </row>
  </sheetData>
  <mergeCells count="2">
    <mergeCell ref="A1:N1"/>
    <mergeCell ref="A2:N2"/>
  </mergeCells>
  <conditionalFormatting sqref="G5:G34">
    <cfRule type="colorScale" priority="1">
      <colorScale>
        <cfvo type="min"/>
        <cfvo type="percentile" val="50"/>
        <cfvo type="max"/>
        <color rgb="FFE2F0D9"/>
        <color rgb="FFFFF2CC"/>
        <color rgb="FFFCE4D6"/>
      </colorScale>
    </cfRule>
  </conditionalFormatting>
  <conditionalFormatting sqref="K5:K34">
    <cfRule type="colorScale" priority="2">
      <colorScale>
        <cfvo type="min"/>
        <cfvo type="percentile" val="50"/>
        <cfvo type="max"/>
        <color rgb="FFE2F0D9"/>
        <color rgb="FFFFF2CC"/>
        <color rgb="FFFCE4D6"/>
      </colorScale>
    </cfRule>
  </conditionalFormatting>
  <dataValidations count="1">
    <dataValidation sqref="I5:J34 E5:F34" xr:uid="{00000000-0002-0000-1900-000000000000}">
      <formula1>1</formula1>
      <formula2>5</formula2>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42"/>
  <sheetViews>
    <sheetView workbookViewId="0">
      <pane ySplit="4" topLeftCell="A5" activePane="bottomLeft" state="frozen"/>
      <selection pane="bottomLeft"/>
    </sheetView>
  </sheetViews>
  <sheetFormatPr defaultRowHeight="14.15"/>
  <cols>
    <col min="1" max="1" width="11" customWidth="1"/>
    <col min="2" max="2" width="24" customWidth="1"/>
    <col min="3" max="3" width="54" customWidth="1"/>
    <col min="4" max="4" width="42" customWidth="1"/>
    <col min="5" max="5" width="24" customWidth="1"/>
    <col min="6" max="6" width="34" customWidth="1"/>
    <col min="7" max="7" width="18" customWidth="1"/>
    <col min="8" max="8" width="34" customWidth="1"/>
  </cols>
  <sheetData>
    <row r="1" spans="1:8" ht="17.149999999999999" customHeight="1">
      <c r="A1" s="553" t="s">
        <v>6298</v>
      </c>
      <c r="B1" s="553"/>
      <c r="C1" s="553"/>
      <c r="D1" s="553"/>
      <c r="E1" s="553"/>
      <c r="F1" s="553"/>
      <c r="G1" s="553"/>
      <c r="H1" s="553"/>
    </row>
    <row r="2" spans="1:8" ht="19.399999999999999" customHeight="1">
      <c r="A2" s="554" t="s">
        <v>6299</v>
      </c>
      <c r="B2" s="554"/>
      <c r="C2" s="554"/>
      <c r="D2" s="554"/>
      <c r="E2" s="554"/>
      <c r="F2" s="554"/>
      <c r="G2" s="554"/>
      <c r="H2" s="554"/>
    </row>
    <row r="4" spans="1:8" ht="16" customHeight="1">
      <c r="A4" s="7" t="s">
        <v>3410</v>
      </c>
      <c r="B4" s="8" t="s">
        <v>6300</v>
      </c>
      <c r="C4" s="8" t="s">
        <v>6301</v>
      </c>
      <c r="D4" s="8" t="s">
        <v>4163</v>
      </c>
      <c r="E4" s="8" t="s">
        <v>2124</v>
      </c>
      <c r="F4" s="8" t="s">
        <v>6302</v>
      </c>
      <c r="G4" s="8" t="s">
        <v>1818</v>
      </c>
      <c r="H4" s="9" t="s">
        <v>6303</v>
      </c>
    </row>
    <row r="5" spans="1:8" ht="23.15">
      <c r="A5" s="10" t="s">
        <v>6304</v>
      </c>
      <c r="B5" s="11" t="s">
        <v>6305</v>
      </c>
      <c r="C5" s="11" t="s">
        <v>6306</v>
      </c>
      <c r="D5" s="11" t="s">
        <v>6307</v>
      </c>
      <c r="E5" s="11" t="s">
        <v>3870</v>
      </c>
      <c r="F5" s="11" t="s">
        <v>6308</v>
      </c>
      <c r="G5" s="11" t="s">
        <v>3637</v>
      </c>
      <c r="H5" s="12"/>
    </row>
    <row r="6" spans="1:8" ht="23.15">
      <c r="A6" s="19" t="s">
        <v>6309</v>
      </c>
      <c r="B6" s="20" t="s">
        <v>6310</v>
      </c>
      <c r="C6" s="20" t="s">
        <v>6311</v>
      </c>
      <c r="D6" s="20" t="s">
        <v>6312</v>
      </c>
      <c r="E6" s="20" t="s">
        <v>4231</v>
      </c>
      <c r="F6" s="20" t="s">
        <v>6313</v>
      </c>
      <c r="G6" s="20" t="s">
        <v>3637</v>
      </c>
      <c r="H6" s="21"/>
    </row>
    <row r="7" spans="1:8" ht="23.15">
      <c r="A7" s="13" t="s">
        <v>6314</v>
      </c>
      <c r="B7" s="14" t="s">
        <v>6315</v>
      </c>
      <c r="C7" s="14" t="s">
        <v>6316</v>
      </c>
      <c r="D7" s="14" t="s">
        <v>6317</v>
      </c>
      <c r="E7" s="14" t="s">
        <v>3766</v>
      </c>
      <c r="F7" s="14" t="s">
        <v>6318</v>
      </c>
      <c r="G7" s="14" t="s">
        <v>2169</v>
      </c>
      <c r="H7" s="15" t="s">
        <v>6319</v>
      </c>
    </row>
    <row r="8" spans="1:8" ht="23.15">
      <c r="A8" s="19" t="s">
        <v>6320</v>
      </c>
      <c r="B8" s="20" t="s">
        <v>6321</v>
      </c>
      <c r="C8" s="20" t="s">
        <v>6322</v>
      </c>
      <c r="D8" s="20" t="s">
        <v>6323</v>
      </c>
      <c r="E8" s="20" t="s">
        <v>3749</v>
      </c>
      <c r="F8" s="20" t="s">
        <v>6324</v>
      </c>
      <c r="G8" s="20" t="s">
        <v>3637</v>
      </c>
      <c r="H8" s="21"/>
    </row>
    <row r="9" spans="1:8" ht="23.15">
      <c r="A9" s="13" t="s">
        <v>6325</v>
      </c>
      <c r="B9" s="14" t="s">
        <v>6326</v>
      </c>
      <c r="C9" s="14" t="s">
        <v>6327</v>
      </c>
      <c r="D9" s="14" t="s">
        <v>6328</v>
      </c>
      <c r="E9" s="14" t="s">
        <v>6329</v>
      </c>
      <c r="F9" s="14" t="s">
        <v>6330</v>
      </c>
      <c r="G9" s="14" t="s">
        <v>2169</v>
      </c>
      <c r="H9" s="15" t="s">
        <v>6331</v>
      </c>
    </row>
    <row r="10" spans="1:8" ht="23.15">
      <c r="A10" s="19" t="s">
        <v>6332</v>
      </c>
      <c r="B10" s="20" t="s">
        <v>6333</v>
      </c>
      <c r="C10" s="20" t="s">
        <v>6334</v>
      </c>
      <c r="D10" s="20" t="s">
        <v>6335</v>
      </c>
      <c r="E10" s="20" t="s">
        <v>6336</v>
      </c>
      <c r="F10" s="20" t="s">
        <v>6337</v>
      </c>
      <c r="G10" s="20" t="s">
        <v>3637</v>
      </c>
      <c r="H10" s="21"/>
    </row>
    <row r="11" spans="1:8">
      <c r="A11" s="13" t="s">
        <v>6338</v>
      </c>
      <c r="B11" s="14" t="s">
        <v>6339</v>
      </c>
      <c r="C11" s="14" t="s">
        <v>6340</v>
      </c>
      <c r="D11" s="14" t="s">
        <v>6341</v>
      </c>
      <c r="E11" s="14" t="s">
        <v>3849</v>
      </c>
      <c r="F11" s="14" t="s">
        <v>6342</v>
      </c>
      <c r="G11" s="14" t="s">
        <v>3637</v>
      </c>
      <c r="H11" s="15" t="s">
        <v>6343</v>
      </c>
    </row>
    <row r="12" spans="1:8" ht="23.15">
      <c r="A12" s="19" t="s">
        <v>6344</v>
      </c>
      <c r="B12" s="20" t="s">
        <v>6345</v>
      </c>
      <c r="C12" s="20" t="s">
        <v>6346</v>
      </c>
      <c r="D12" s="20" t="s">
        <v>6347</v>
      </c>
      <c r="E12" s="20" t="s">
        <v>5976</v>
      </c>
      <c r="F12" s="20" t="s">
        <v>6348</v>
      </c>
      <c r="G12" s="20" t="s">
        <v>3637</v>
      </c>
      <c r="H12" s="21"/>
    </row>
    <row r="13" spans="1:8" ht="23.15">
      <c r="A13" s="13" t="s">
        <v>6349</v>
      </c>
      <c r="B13" s="14" t="s">
        <v>6350</v>
      </c>
      <c r="C13" s="14" t="s">
        <v>6351</v>
      </c>
      <c r="D13" s="14" t="s">
        <v>6352</v>
      </c>
      <c r="E13" s="14" t="s">
        <v>6353</v>
      </c>
      <c r="F13" s="14" t="s">
        <v>6354</v>
      </c>
      <c r="G13" s="14" t="s">
        <v>3637</v>
      </c>
      <c r="H13" s="15" t="s">
        <v>6355</v>
      </c>
    </row>
    <row r="14" spans="1:8" ht="23.15">
      <c r="A14" s="19" t="s">
        <v>6356</v>
      </c>
      <c r="B14" s="20" t="s">
        <v>4315</v>
      </c>
      <c r="C14" s="20" t="s">
        <v>6357</v>
      </c>
      <c r="D14" s="20" t="s">
        <v>6358</v>
      </c>
      <c r="E14" s="20" t="s">
        <v>6359</v>
      </c>
      <c r="F14" s="20" t="s">
        <v>6360</v>
      </c>
      <c r="G14" s="20" t="s">
        <v>3637</v>
      </c>
      <c r="H14" s="21" t="s">
        <v>6361</v>
      </c>
    </row>
    <row r="15" spans="1:8" ht="23.15">
      <c r="A15" s="13" t="s">
        <v>6362</v>
      </c>
      <c r="B15" s="14" t="s">
        <v>6363</v>
      </c>
      <c r="C15" s="14" t="s">
        <v>6364</v>
      </c>
      <c r="D15" s="14" t="s">
        <v>6365</v>
      </c>
      <c r="E15" s="14" t="s">
        <v>6048</v>
      </c>
      <c r="F15" s="14" t="s">
        <v>6366</v>
      </c>
      <c r="G15" s="14" t="s">
        <v>3637</v>
      </c>
      <c r="H15" s="15"/>
    </row>
    <row r="16" spans="1:8" ht="23.15">
      <c r="A16" s="19" t="s">
        <v>6367</v>
      </c>
      <c r="B16" s="20" t="s">
        <v>6368</v>
      </c>
      <c r="C16" s="20" t="s">
        <v>6369</v>
      </c>
      <c r="D16" s="20" t="s">
        <v>6370</v>
      </c>
      <c r="E16" s="20" t="s">
        <v>893</v>
      </c>
      <c r="F16" s="20" t="s">
        <v>6371</v>
      </c>
      <c r="G16" s="20" t="s">
        <v>3637</v>
      </c>
      <c r="H16" s="21"/>
    </row>
    <row r="17" spans="1:8" ht="23.15">
      <c r="A17" s="13" t="s">
        <v>6372</v>
      </c>
      <c r="B17" s="14" t="s">
        <v>6373</v>
      </c>
      <c r="C17" s="14" t="s">
        <v>6374</v>
      </c>
      <c r="D17" s="14" t="s">
        <v>6375</v>
      </c>
      <c r="E17" s="14" t="s">
        <v>6376</v>
      </c>
      <c r="F17" s="14" t="s">
        <v>6377</v>
      </c>
      <c r="G17" s="14" t="s">
        <v>3637</v>
      </c>
      <c r="H17" s="15"/>
    </row>
    <row r="18" spans="1:8" ht="23.15">
      <c r="A18" s="19" t="s">
        <v>6378</v>
      </c>
      <c r="B18" s="20" t="s">
        <v>6379</v>
      </c>
      <c r="C18" s="20" t="s">
        <v>6380</v>
      </c>
      <c r="D18" s="20" t="s">
        <v>6381</v>
      </c>
      <c r="E18" s="20" t="s">
        <v>6382</v>
      </c>
      <c r="F18" s="20" t="s">
        <v>6383</v>
      </c>
      <c r="G18" s="20" t="s">
        <v>3637</v>
      </c>
      <c r="H18" s="21" t="s">
        <v>6384</v>
      </c>
    </row>
    <row r="19" spans="1:8" ht="23.15">
      <c r="A19" s="13" t="s">
        <v>6385</v>
      </c>
      <c r="B19" s="14" t="s">
        <v>6386</v>
      </c>
      <c r="C19" s="14" t="s">
        <v>6387</v>
      </c>
      <c r="D19" s="14" t="s">
        <v>6388</v>
      </c>
      <c r="E19" s="14" t="s">
        <v>3652</v>
      </c>
      <c r="F19" s="14" t="s">
        <v>6389</v>
      </c>
      <c r="G19" s="14" t="s">
        <v>3637</v>
      </c>
      <c r="H19" s="15"/>
    </row>
    <row r="20" spans="1:8" ht="23.15">
      <c r="A20" s="19" t="s">
        <v>6390</v>
      </c>
      <c r="B20" s="20" t="s">
        <v>2031</v>
      </c>
      <c r="C20" s="20" t="s">
        <v>6391</v>
      </c>
      <c r="D20" s="20" t="s">
        <v>6392</v>
      </c>
      <c r="E20" s="20" t="s">
        <v>6393</v>
      </c>
      <c r="F20" s="20" t="s">
        <v>6394</v>
      </c>
      <c r="G20" s="20" t="s">
        <v>3637</v>
      </c>
      <c r="H20" s="21"/>
    </row>
    <row r="21" spans="1:8" ht="23.15">
      <c r="A21" s="13" t="s">
        <v>6395</v>
      </c>
      <c r="B21" s="14" t="s">
        <v>3787</v>
      </c>
      <c r="C21" s="14" t="s">
        <v>6396</v>
      </c>
      <c r="D21" s="14" t="s">
        <v>6397</v>
      </c>
      <c r="E21" s="14" t="s">
        <v>6398</v>
      </c>
      <c r="F21" s="14" t="s">
        <v>6399</v>
      </c>
      <c r="G21" s="14" t="s">
        <v>3637</v>
      </c>
      <c r="H21" s="15"/>
    </row>
    <row r="22" spans="1:8">
      <c r="A22" s="19" t="s">
        <v>6400</v>
      </c>
      <c r="B22" s="20" t="s">
        <v>6401</v>
      </c>
      <c r="C22" s="20" t="s">
        <v>6402</v>
      </c>
      <c r="D22" s="20" t="s">
        <v>6403</v>
      </c>
      <c r="E22" s="20" t="s">
        <v>6404</v>
      </c>
      <c r="F22" s="20" t="s">
        <v>6405</v>
      </c>
      <c r="G22" s="20" t="s">
        <v>3637</v>
      </c>
      <c r="H22" s="21" t="s">
        <v>6406</v>
      </c>
    </row>
    <row r="23" spans="1:8" ht="23.15">
      <c r="A23" s="13" t="s">
        <v>6407</v>
      </c>
      <c r="B23" s="14" t="s">
        <v>6408</v>
      </c>
      <c r="C23" s="14" t="s">
        <v>6409</v>
      </c>
      <c r="D23" s="14" t="s">
        <v>6410</v>
      </c>
      <c r="E23" s="14" t="s">
        <v>134</v>
      </c>
      <c r="F23" s="14" t="s">
        <v>6411</v>
      </c>
      <c r="G23" s="14" t="s">
        <v>3637</v>
      </c>
      <c r="H23" s="15"/>
    </row>
    <row r="24" spans="1:8" ht="23.15">
      <c r="A24" s="19" t="s">
        <v>6412</v>
      </c>
      <c r="B24" s="20" t="s">
        <v>6413</v>
      </c>
      <c r="C24" s="20" t="s">
        <v>6414</v>
      </c>
      <c r="D24" s="20" t="s">
        <v>6415</v>
      </c>
      <c r="E24" s="20" t="s">
        <v>6416</v>
      </c>
      <c r="F24" s="20" t="s">
        <v>6417</v>
      </c>
      <c r="G24" s="20" t="s">
        <v>3637</v>
      </c>
      <c r="H24" s="21" t="s">
        <v>6418</v>
      </c>
    </row>
    <row r="25" spans="1:8" ht="23.15">
      <c r="A25" s="13" t="s">
        <v>6419</v>
      </c>
      <c r="B25" s="14" t="s">
        <v>6420</v>
      </c>
      <c r="C25" s="14" t="s">
        <v>6421</v>
      </c>
      <c r="D25" s="14" t="s">
        <v>6422</v>
      </c>
      <c r="E25" s="14" t="s">
        <v>3808</v>
      </c>
      <c r="F25" s="14" t="s">
        <v>6423</v>
      </c>
      <c r="G25" s="14" t="s">
        <v>2169</v>
      </c>
      <c r="H25" s="15" t="s">
        <v>6424</v>
      </c>
    </row>
    <row r="26" spans="1:8" ht="23.15">
      <c r="A26" s="19" t="s">
        <v>6425</v>
      </c>
      <c r="B26" s="20" t="s">
        <v>6426</v>
      </c>
      <c r="C26" s="20" t="s">
        <v>6427</v>
      </c>
      <c r="D26" s="20" t="s">
        <v>6428</v>
      </c>
      <c r="E26" s="20" t="s">
        <v>3732</v>
      </c>
      <c r="F26" s="20" t="s">
        <v>6429</v>
      </c>
      <c r="G26" s="20" t="s">
        <v>2169</v>
      </c>
      <c r="H26" s="21"/>
    </row>
    <row r="27" spans="1:8" ht="23.15">
      <c r="A27" s="13" t="s">
        <v>6430</v>
      </c>
      <c r="B27" s="14" t="s">
        <v>6431</v>
      </c>
      <c r="C27" s="14" t="s">
        <v>6432</v>
      </c>
      <c r="D27" s="14" t="s">
        <v>6433</v>
      </c>
      <c r="E27" s="14" t="s">
        <v>6434</v>
      </c>
      <c r="F27" s="14" t="s">
        <v>6435</v>
      </c>
      <c r="G27" s="14" t="s">
        <v>2169</v>
      </c>
      <c r="H27" s="15"/>
    </row>
    <row r="28" spans="1:8" ht="23.15">
      <c r="A28" s="19" t="s">
        <v>6436</v>
      </c>
      <c r="B28" s="20" t="s">
        <v>6437</v>
      </c>
      <c r="C28" s="20" t="s">
        <v>6438</v>
      </c>
      <c r="D28" s="20" t="s">
        <v>6439</v>
      </c>
      <c r="E28" s="20" t="s">
        <v>6440</v>
      </c>
      <c r="F28" s="20" t="s">
        <v>6441</v>
      </c>
      <c r="G28" s="20" t="s">
        <v>2169</v>
      </c>
      <c r="H28" s="21"/>
    </row>
    <row r="29" spans="1:8" ht="23.15">
      <c r="A29" s="13" t="s">
        <v>6442</v>
      </c>
      <c r="B29" s="14" t="s">
        <v>6443</v>
      </c>
      <c r="C29" s="14" t="s">
        <v>6444</v>
      </c>
      <c r="D29" s="14" t="s">
        <v>6445</v>
      </c>
      <c r="E29" s="14" t="s">
        <v>6446</v>
      </c>
      <c r="F29" s="14" t="s">
        <v>6447</v>
      </c>
      <c r="G29" s="14" t="s">
        <v>3637</v>
      </c>
      <c r="H29" s="15"/>
    </row>
    <row r="30" spans="1:8" ht="34.75">
      <c r="A30" s="19" t="s">
        <v>6448</v>
      </c>
      <c r="B30" s="20" t="s">
        <v>6449</v>
      </c>
      <c r="C30" s="20" t="s">
        <v>6450</v>
      </c>
      <c r="D30" s="20" t="s">
        <v>6451</v>
      </c>
      <c r="E30" s="20" t="s">
        <v>6446</v>
      </c>
      <c r="F30" s="20" t="s">
        <v>6452</v>
      </c>
      <c r="G30" s="20" t="s">
        <v>3637</v>
      </c>
      <c r="H30" s="21"/>
    </row>
    <row r="31" spans="1:8" ht="23.15">
      <c r="A31" s="13" t="s">
        <v>6453</v>
      </c>
      <c r="B31" s="14" t="s">
        <v>6454</v>
      </c>
      <c r="C31" s="14" t="s">
        <v>6455</v>
      </c>
      <c r="D31" s="14" t="s">
        <v>6456</v>
      </c>
      <c r="E31" s="14" t="s">
        <v>6457</v>
      </c>
      <c r="F31" s="14" t="s">
        <v>6458</v>
      </c>
      <c r="G31" s="14" t="s">
        <v>6459</v>
      </c>
      <c r="H31" s="15" t="s">
        <v>6460</v>
      </c>
    </row>
    <row r="32" spans="1:8">
      <c r="A32" s="19" t="s">
        <v>6461</v>
      </c>
      <c r="B32" s="20" t="s">
        <v>6462</v>
      </c>
      <c r="C32" s="20" t="s">
        <v>6463</v>
      </c>
      <c r="D32" s="20" t="s">
        <v>6464</v>
      </c>
      <c r="E32" s="20" t="s">
        <v>6457</v>
      </c>
      <c r="F32" s="20" t="s">
        <v>6465</v>
      </c>
      <c r="G32" s="20" t="s">
        <v>6459</v>
      </c>
      <c r="H32" s="21"/>
    </row>
    <row r="33" spans="1:8" ht="23.15">
      <c r="A33" s="13" t="s">
        <v>6466</v>
      </c>
      <c r="B33" s="14" t="s">
        <v>6467</v>
      </c>
      <c r="C33" s="14" t="s">
        <v>6468</v>
      </c>
      <c r="D33" s="14" t="s">
        <v>6469</v>
      </c>
      <c r="E33" s="14" t="s">
        <v>6470</v>
      </c>
      <c r="F33" s="14" t="s">
        <v>6471</v>
      </c>
      <c r="G33" s="14" t="s">
        <v>6459</v>
      </c>
      <c r="H33" s="15"/>
    </row>
    <row r="34" spans="1:8" ht="23.15">
      <c r="A34" s="19" t="s">
        <v>6472</v>
      </c>
      <c r="B34" s="20" t="s">
        <v>6473</v>
      </c>
      <c r="C34" s="20" t="s">
        <v>6474</v>
      </c>
      <c r="D34" s="20" t="s">
        <v>6475</v>
      </c>
      <c r="E34" s="20" t="s">
        <v>6476</v>
      </c>
      <c r="F34" s="20" t="s">
        <v>6477</v>
      </c>
      <c r="G34" s="20" t="s">
        <v>6459</v>
      </c>
      <c r="H34" s="21"/>
    </row>
    <row r="35" spans="1:8" ht="23.15">
      <c r="A35" s="13" t="s">
        <v>6478</v>
      </c>
      <c r="B35" s="14" t="s">
        <v>6479</v>
      </c>
      <c r="C35" s="14" t="s">
        <v>6480</v>
      </c>
      <c r="D35" s="14" t="s">
        <v>6481</v>
      </c>
      <c r="E35" s="14" t="s">
        <v>944</v>
      </c>
      <c r="F35" s="14" t="s">
        <v>6482</v>
      </c>
      <c r="G35" s="14" t="s">
        <v>6459</v>
      </c>
      <c r="H35" s="15"/>
    </row>
    <row r="36" spans="1:8" ht="23.15">
      <c r="A36" s="19" t="s">
        <v>6483</v>
      </c>
      <c r="B36" s="20" t="s">
        <v>6484</v>
      </c>
      <c r="C36" s="20" t="s">
        <v>6485</v>
      </c>
      <c r="D36" s="20" t="s">
        <v>6486</v>
      </c>
      <c r="E36" s="20" t="s">
        <v>6487</v>
      </c>
      <c r="F36" s="20" t="s">
        <v>6488</v>
      </c>
      <c r="G36" s="20" t="s">
        <v>6459</v>
      </c>
      <c r="H36" s="21"/>
    </row>
    <row r="37" spans="1:8" ht="23.15">
      <c r="A37" s="13" t="s">
        <v>6489</v>
      </c>
      <c r="B37" s="14" t="s">
        <v>6490</v>
      </c>
      <c r="C37" s="14" t="s">
        <v>6491</v>
      </c>
      <c r="D37" s="14" t="s">
        <v>6492</v>
      </c>
      <c r="E37" s="14" t="s">
        <v>901</v>
      </c>
      <c r="F37" s="14" t="s">
        <v>6493</v>
      </c>
      <c r="G37" s="14" t="s">
        <v>6459</v>
      </c>
      <c r="H37" s="15"/>
    </row>
    <row r="38" spans="1:8" ht="23.15">
      <c r="A38" s="19" t="s">
        <v>6494</v>
      </c>
      <c r="B38" s="20" t="s">
        <v>6495</v>
      </c>
      <c r="C38" s="20" t="s">
        <v>6496</v>
      </c>
      <c r="D38" s="20" t="s">
        <v>6497</v>
      </c>
      <c r="E38" s="20" t="s">
        <v>3915</v>
      </c>
      <c r="F38" s="20" t="s">
        <v>6498</v>
      </c>
      <c r="G38" s="20" t="s">
        <v>6459</v>
      </c>
      <c r="H38" s="21" t="s">
        <v>6499</v>
      </c>
    </row>
    <row r="39" spans="1:8" ht="23.15">
      <c r="A39" s="13" t="s">
        <v>6500</v>
      </c>
      <c r="B39" s="14" t="s">
        <v>6501</v>
      </c>
      <c r="C39" s="14" t="s">
        <v>6502</v>
      </c>
      <c r="D39" s="14" t="s">
        <v>6503</v>
      </c>
      <c r="E39" s="14" t="s">
        <v>4211</v>
      </c>
      <c r="F39" s="14" t="s">
        <v>6504</v>
      </c>
      <c r="G39" s="14" t="s">
        <v>6459</v>
      </c>
      <c r="H39" s="15"/>
    </row>
    <row r="40" spans="1:8" ht="23.15">
      <c r="A40" s="19" t="s">
        <v>6505</v>
      </c>
      <c r="B40" s="20" t="s">
        <v>6506</v>
      </c>
      <c r="C40" s="20" t="s">
        <v>6507</v>
      </c>
      <c r="D40" s="20" t="s">
        <v>6508</v>
      </c>
      <c r="E40" s="20" t="s">
        <v>5976</v>
      </c>
      <c r="F40" s="20" t="s">
        <v>6509</v>
      </c>
      <c r="G40" s="20" t="s">
        <v>6459</v>
      </c>
      <c r="H40" s="21" t="s">
        <v>6510</v>
      </c>
    </row>
    <row r="41" spans="1:8" ht="23.15">
      <c r="A41" s="13" t="s">
        <v>6511</v>
      </c>
      <c r="B41" s="14" t="s">
        <v>6512</v>
      </c>
      <c r="C41" s="14" t="s">
        <v>6513</v>
      </c>
      <c r="D41" s="14" t="s">
        <v>6514</v>
      </c>
      <c r="E41" s="14" t="s">
        <v>3833</v>
      </c>
      <c r="F41" s="14" t="s">
        <v>6515</v>
      </c>
      <c r="G41" s="14" t="s">
        <v>6459</v>
      </c>
      <c r="H41" s="15" t="s">
        <v>6516</v>
      </c>
    </row>
    <row r="42" spans="1:8" ht="23.15">
      <c r="A42" s="22" t="s">
        <v>6517</v>
      </c>
      <c r="B42" s="23" t="s">
        <v>6518</v>
      </c>
      <c r="C42" s="23" t="s">
        <v>6519</v>
      </c>
      <c r="D42" s="23" t="s">
        <v>6520</v>
      </c>
      <c r="E42" s="23" t="s">
        <v>6521</v>
      </c>
      <c r="F42" s="23" t="s">
        <v>6522</v>
      </c>
      <c r="G42" s="23" t="s">
        <v>3637</v>
      </c>
      <c r="H42" s="24"/>
    </row>
  </sheetData>
  <mergeCells count="2">
    <mergeCell ref="A1:H1"/>
    <mergeCell ref="A2:H2"/>
  </mergeCells>
  <dataValidations count="1">
    <dataValidation type="list" sqref="G5:G42" xr:uid="{00000000-0002-0000-1A00-000000000000}">
      <formula1>"Draft Complete,Owner Input,Not Started,In Review,Target Draft,Approved,Rejected"</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26"/>
  <sheetViews>
    <sheetView workbookViewId="0">
      <pane ySplit="4" topLeftCell="A5" activePane="bottomLeft" state="frozen"/>
      <selection pane="bottomLeft" sqref="A1:J1"/>
    </sheetView>
  </sheetViews>
  <sheetFormatPr defaultRowHeight="14.15"/>
  <cols>
    <col min="1" max="1" width="34" customWidth="1"/>
    <col min="2" max="2" width="18" customWidth="1"/>
    <col min="3" max="3" width="4" customWidth="1"/>
    <col min="4" max="4" width="20" customWidth="1"/>
    <col min="5" max="5" width="14" customWidth="1"/>
    <col min="6" max="6" width="4" customWidth="1"/>
    <col min="7" max="10" width="18" customWidth="1"/>
  </cols>
  <sheetData>
    <row r="1" spans="1:10" ht="17.149999999999999" customHeight="1">
      <c r="A1" s="584" t="s">
        <v>6523</v>
      </c>
      <c r="B1" s="584"/>
      <c r="C1" s="584"/>
      <c r="D1" s="584"/>
      <c r="E1" s="584"/>
      <c r="F1" s="584"/>
      <c r="G1" s="584"/>
      <c r="H1" s="584"/>
      <c r="I1" s="584"/>
      <c r="J1" s="584"/>
    </row>
    <row r="2" spans="1:10" ht="20.6" customHeight="1">
      <c r="A2" s="585" t="s">
        <v>6524</v>
      </c>
      <c r="B2" s="585"/>
      <c r="C2" s="585"/>
      <c r="D2" s="585"/>
      <c r="E2" s="585"/>
      <c r="F2" s="585"/>
      <c r="G2" s="585"/>
      <c r="H2" s="585"/>
      <c r="I2" s="585"/>
      <c r="J2" s="585"/>
    </row>
    <row r="4" spans="1:10" ht="17.149999999999999" customHeight="1">
      <c r="A4" s="68" t="s">
        <v>5695</v>
      </c>
      <c r="B4" s="70" t="s">
        <v>2484</v>
      </c>
      <c r="D4" s="68" t="s">
        <v>3595</v>
      </c>
      <c r="E4" s="70" t="s">
        <v>6525</v>
      </c>
    </row>
    <row r="5" spans="1:10">
      <c r="A5" s="71" t="s">
        <v>2507</v>
      </c>
      <c r="B5" s="92">
        <f>'Stage 2 Gate'!L5</f>
        <v>0.75714285714285723</v>
      </c>
      <c r="D5" s="71" t="s">
        <v>6526</v>
      </c>
      <c r="E5" s="95">
        <f>B5*100</f>
        <v>75.714285714285722</v>
      </c>
    </row>
    <row r="6" spans="1:10">
      <c r="A6" s="74" t="s">
        <v>2510</v>
      </c>
      <c r="B6" s="94">
        <f>'Stage 3 Gate'!L5</f>
        <v>0.73333333333333328</v>
      </c>
      <c r="D6" s="74" t="s">
        <v>6183</v>
      </c>
      <c r="E6" s="96">
        <f>B6*100</f>
        <v>73.333333333333329</v>
      </c>
    </row>
    <row r="7" spans="1:10">
      <c r="A7" s="74" t="s">
        <v>2513</v>
      </c>
      <c r="B7" s="94">
        <f>AVERAGE('Stage 2 Backlog'!J5:J18)</f>
        <v>0</v>
      </c>
      <c r="D7" s="74" t="s">
        <v>6527</v>
      </c>
      <c r="E7" s="96">
        <f>B7*100</f>
        <v>0</v>
      </c>
    </row>
    <row r="8" spans="1:10">
      <c r="A8" s="74" t="s">
        <v>2516</v>
      </c>
      <c r="B8" s="94">
        <f>AVERAGE('Stage 3 Backlog'!J5:J20)</f>
        <v>0</v>
      </c>
      <c r="D8" s="76" t="s">
        <v>6528</v>
      </c>
      <c r="E8" s="97">
        <f>B8*100</f>
        <v>0</v>
      </c>
    </row>
    <row r="9" spans="1:10">
      <c r="A9" s="74" t="s">
        <v>6529</v>
      </c>
      <c r="B9" s="75">
        <f>'Stage 2 Gate'!L6</f>
        <v>1</v>
      </c>
    </row>
    <row r="10" spans="1:10">
      <c r="A10" s="74" t="s">
        <v>6530</v>
      </c>
      <c r="B10" s="75">
        <f>'Stage 3 Gate'!L6</f>
        <v>1</v>
      </c>
    </row>
    <row r="11" spans="1:10">
      <c r="A11" s="74" t="s">
        <v>6531</v>
      </c>
      <c r="B11" s="75">
        <f>COUNTIF('Stage 2 Risks'!I5:I12,"Open")+COUNTIF('Stage 2 Risks'!I5:I12,"Mitigating")</f>
        <v>8</v>
      </c>
    </row>
    <row r="12" spans="1:10">
      <c r="A12" s="74" t="s">
        <v>6532</v>
      </c>
      <c r="B12" s="75">
        <f>COUNTIF('Stage 3 Threat Model'!I5:I18,"Open")+COUNTIF('Stage 3 Threat Model'!I5:I18,"Mitigating")</f>
        <v>14</v>
      </c>
    </row>
    <row r="13" spans="1:10">
      <c r="A13" s="74" t="s">
        <v>6533</v>
      </c>
      <c r="B13" s="75">
        <f>COUNTA('Stage 2 Sources'!A5:A100)</f>
        <v>12</v>
      </c>
    </row>
    <row r="14" spans="1:10">
      <c r="A14" s="74" t="s">
        <v>6534</v>
      </c>
      <c r="B14" s="75">
        <f>COUNTA('Stage 3 Sources'!A5:A100)</f>
        <v>20</v>
      </c>
    </row>
    <row r="15" spans="1:10">
      <c r="A15" s="74" t="s">
        <v>6535</v>
      </c>
      <c r="B15" s="75">
        <f>COUNTIF('Stage 2 Decisions'!C5:C11,"Accepted in principle")+COUNTIF('Stage 2 Decisions'!C5:C11,"Accepted")</f>
        <v>7</v>
      </c>
    </row>
    <row r="16" spans="1:10">
      <c r="A16" s="76" t="s">
        <v>6536</v>
      </c>
      <c r="B16" s="78">
        <f>COUNTIF('Stage 3 ADRs'!C5:C14,"Accepted in principle")+COUNTIF('Stage 3 ADRs'!C5:C14,"Accepted")</f>
        <v>10</v>
      </c>
    </row>
    <row r="20" spans="1:10" ht="13.75" customHeight="1">
      <c r="A20" s="586" t="s">
        <v>6537</v>
      </c>
      <c r="B20" s="586"/>
      <c r="C20" s="586"/>
      <c r="D20" s="586"/>
      <c r="E20" s="586"/>
      <c r="F20" s="586"/>
      <c r="G20" s="586"/>
      <c r="H20" s="586"/>
      <c r="I20" s="586"/>
      <c r="J20" s="586"/>
    </row>
    <row r="21" spans="1:10" ht="17.149999999999999" customHeight="1">
      <c r="A21" s="68" t="s">
        <v>2505</v>
      </c>
      <c r="B21" s="70" t="s">
        <v>2504</v>
      </c>
    </row>
    <row r="22" spans="1:10">
      <c r="A22" s="71" t="s">
        <v>60</v>
      </c>
      <c r="B22" s="587" t="s">
        <v>6538</v>
      </c>
      <c r="C22" s="588"/>
      <c r="D22" s="588"/>
      <c r="E22" s="588"/>
      <c r="F22" s="588"/>
      <c r="G22" s="588"/>
      <c r="H22" s="588"/>
      <c r="I22" s="588"/>
      <c r="J22" s="588"/>
    </row>
    <row r="23" spans="1:10">
      <c r="A23" s="74" t="s">
        <v>158</v>
      </c>
      <c r="B23" s="589" t="s">
        <v>6539</v>
      </c>
      <c r="C23" s="588"/>
      <c r="D23" s="588"/>
      <c r="E23" s="588"/>
      <c r="F23" s="588"/>
      <c r="G23" s="588"/>
      <c r="H23" s="588"/>
      <c r="I23" s="588"/>
      <c r="J23" s="588"/>
    </row>
    <row r="24" spans="1:10">
      <c r="A24" s="74" t="s">
        <v>221</v>
      </c>
      <c r="B24" s="589" t="s">
        <v>6540</v>
      </c>
      <c r="C24" s="588"/>
      <c r="D24" s="588"/>
      <c r="E24" s="588"/>
      <c r="F24" s="588"/>
      <c r="G24" s="588"/>
      <c r="H24" s="588"/>
      <c r="I24" s="588"/>
      <c r="J24" s="588"/>
    </row>
    <row r="25" spans="1:10">
      <c r="A25" s="74" t="s">
        <v>295</v>
      </c>
      <c r="B25" s="589" t="s">
        <v>6541</v>
      </c>
      <c r="C25" s="588"/>
      <c r="D25" s="588"/>
      <c r="E25" s="588"/>
      <c r="F25" s="588"/>
      <c r="G25" s="588"/>
      <c r="H25" s="588"/>
      <c r="I25" s="588"/>
      <c r="J25" s="588"/>
    </row>
    <row r="26" spans="1:10">
      <c r="A26" s="76" t="s">
        <v>340</v>
      </c>
      <c r="B26" s="590" t="s">
        <v>6542</v>
      </c>
      <c r="C26" s="588"/>
      <c r="D26" s="588"/>
      <c r="E26" s="588"/>
      <c r="F26" s="588"/>
      <c r="G26" s="588"/>
      <c r="H26" s="588"/>
      <c r="I26" s="588"/>
      <c r="J26" s="588"/>
    </row>
  </sheetData>
  <mergeCells count="8">
    <mergeCell ref="B24:J24"/>
    <mergeCell ref="B25:J25"/>
    <mergeCell ref="B26:J26"/>
    <mergeCell ref="A1:J1"/>
    <mergeCell ref="A2:J2"/>
    <mergeCell ref="A20:J20"/>
    <mergeCell ref="B22:J22"/>
    <mergeCell ref="B23:J23"/>
  </mergeCells>
  <conditionalFormatting sqref="B5:B8">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{4B8A0F0B-57B8-8A23-7E96-77AB7EE673E8}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B8A0F0B-57B8-8A23-7E96-77AB7EE673E8}">
            <x14:dataBar>
              <x14:cfvo type="min"/>
              <x14:cfvo type="max"/>
              <x14:negativeFillColor auto="1"/>
              <x14:axisColor auto="1"/>
            </x14:dataBar>
          </x14:cfRule>
          <xm:sqref>B5:B8</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8"/>
  <sheetViews>
    <sheetView workbookViewId="0">
      <pane ySplit="4" topLeftCell="A5" activePane="bottomLeft" state="frozen"/>
      <selection pane="bottomLeft" sqref="A1:I1"/>
    </sheetView>
  </sheetViews>
  <sheetFormatPr defaultRowHeight="14.15"/>
  <cols>
    <col min="1" max="1" width="12" customWidth="1"/>
    <col min="2" max="2" width="18" customWidth="1"/>
    <col min="3" max="3" width="30" customWidth="1"/>
    <col min="4" max="4" width="58" customWidth="1"/>
    <col min="5" max="5" width="42" customWidth="1"/>
    <col min="6" max="6" width="22" customWidth="1"/>
    <col min="7" max="7" width="18" customWidth="1"/>
    <col min="8" max="8" width="22" customWidth="1"/>
    <col min="9" max="9" width="36" customWidth="1"/>
  </cols>
  <sheetData>
    <row r="1" spans="1:9" ht="17.149999999999999" customHeight="1">
      <c r="A1" s="584" t="s">
        <v>6543</v>
      </c>
      <c r="B1" s="584"/>
      <c r="C1" s="584"/>
      <c r="D1" s="584"/>
      <c r="E1" s="584"/>
      <c r="F1" s="584"/>
      <c r="G1" s="584"/>
      <c r="H1" s="584"/>
      <c r="I1" s="584"/>
    </row>
    <row r="2" spans="1:9" ht="20.6" customHeight="1">
      <c r="A2" s="585" t="s">
        <v>6544</v>
      </c>
      <c r="B2" s="585"/>
      <c r="C2" s="585"/>
      <c r="D2" s="585"/>
      <c r="E2" s="585"/>
      <c r="F2" s="585"/>
      <c r="G2" s="585"/>
      <c r="H2" s="585"/>
      <c r="I2" s="585"/>
    </row>
    <row r="4" spans="1:9" ht="17.149999999999999" customHeight="1">
      <c r="A4" s="68" t="s">
        <v>3410</v>
      </c>
      <c r="B4" s="69" t="s">
        <v>2616</v>
      </c>
      <c r="C4" s="69" t="s">
        <v>6545</v>
      </c>
      <c r="D4" s="69" t="s">
        <v>6546</v>
      </c>
      <c r="E4" s="69" t="s">
        <v>3</v>
      </c>
      <c r="F4" s="69" t="s">
        <v>2124</v>
      </c>
      <c r="G4" s="69" t="s">
        <v>1818</v>
      </c>
      <c r="H4" s="69" t="s">
        <v>6547</v>
      </c>
      <c r="I4" s="70" t="s">
        <v>4953</v>
      </c>
    </row>
    <row r="5" spans="1:9" ht="23.15">
      <c r="A5" s="71" t="s">
        <v>6548</v>
      </c>
      <c r="B5" s="72" t="s">
        <v>6549</v>
      </c>
      <c r="C5" s="72" t="s">
        <v>6550</v>
      </c>
      <c r="D5" s="72" t="s">
        <v>6551</v>
      </c>
      <c r="E5" s="72" t="s">
        <v>6552</v>
      </c>
      <c r="F5" s="72" t="s">
        <v>6553</v>
      </c>
      <c r="G5" s="72" t="s">
        <v>3637</v>
      </c>
      <c r="H5" s="72" t="s">
        <v>210</v>
      </c>
      <c r="I5" s="73" t="s">
        <v>6554</v>
      </c>
    </row>
    <row r="6" spans="1:9" ht="23.15">
      <c r="A6" s="79" t="s">
        <v>6555</v>
      </c>
      <c r="B6" s="80" t="s">
        <v>6549</v>
      </c>
      <c r="C6" s="80" t="s">
        <v>6556</v>
      </c>
      <c r="D6" s="80" t="s">
        <v>6557</v>
      </c>
      <c r="E6" s="80" t="s">
        <v>6558</v>
      </c>
      <c r="F6" s="80" t="s">
        <v>3652</v>
      </c>
      <c r="G6" s="80" t="s">
        <v>3637</v>
      </c>
      <c r="H6" s="80" t="s">
        <v>210</v>
      </c>
      <c r="I6" s="81" t="s">
        <v>6559</v>
      </c>
    </row>
    <row r="7" spans="1:9" ht="23.15">
      <c r="A7" s="74" t="s">
        <v>6560</v>
      </c>
      <c r="B7" s="14" t="s">
        <v>6549</v>
      </c>
      <c r="C7" s="14" t="s">
        <v>6561</v>
      </c>
      <c r="D7" s="14" t="s">
        <v>6562</v>
      </c>
      <c r="E7" s="14" t="s">
        <v>6563</v>
      </c>
      <c r="F7" s="14" t="s">
        <v>6553</v>
      </c>
      <c r="G7" s="14" t="s">
        <v>3637</v>
      </c>
      <c r="H7" s="14" t="s">
        <v>210</v>
      </c>
      <c r="I7" s="75" t="s">
        <v>6564</v>
      </c>
    </row>
    <row r="8" spans="1:9" ht="23.15">
      <c r="A8" s="79" t="s">
        <v>6565</v>
      </c>
      <c r="B8" s="80" t="s">
        <v>6549</v>
      </c>
      <c r="C8" s="80" t="s">
        <v>6566</v>
      </c>
      <c r="D8" s="80" t="s">
        <v>6567</v>
      </c>
      <c r="E8" s="80" t="s">
        <v>6568</v>
      </c>
      <c r="F8" s="80" t="s">
        <v>3732</v>
      </c>
      <c r="G8" s="80" t="s">
        <v>3637</v>
      </c>
      <c r="H8" s="80" t="s">
        <v>210</v>
      </c>
      <c r="I8" s="81" t="s">
        <v>6569</v>
      </c>
    </row>
    <row r="9" spans="1:9" ht="23.15">
      <c r="A9" s="74" t="s">
        <v>6570</v>
      </c>
      <c r="B9" s="14" t="s">
        <v>6549</v>
      </c>
      <c r="C9" s="14" t="s">
        <v>6571</v>
      </c>
      <c r="D9" s="14" t="s">
        <v>6572</v>
      </c>
      <c r="E9" s="14" t="s">
        <v>6573</v>
      </c>
      <c r="F9" s="14" t="s">
        <v>2427</v>
      </c>
      <c r="G9" s="14" t="s">
        <v>3637</v>
      </c>
      <c r="H9" s="14" t="s">
        <v>210</v>
      </c>
      <c r="I9" s="75" t="s">
        <v>6574</v>
      </c>
    </row>
    <row r="10" spans="1:9" ht="23.15">
      <c r="A10" s="79" t="s">
        <v>6575</v>
      </c>
      <c r="B10" s="80" t="s">
        <v>6549</v>
      </c>
      <c r="C10" s="80" t="s">
        <v>6576</v>
      </c>
      <c r="D10" s="80" t="s">
        <v>6577</v>
      </c>
      <c r="E10" s="80" t="s">
        <v>6578</v>
      </c>
      <c r="F10" s="80" t="s">
        <v>6579</v>
      </c>
      <c r="G10" s="80" t="s">
        <v>3637</v>
      </c>
      <c r="H10" s="80" t="s">
        <v>210</v>
      </c>
      <c r="I10" s="81" t="s">
        <v>6580</v>
      </c>
    </row>
    <row r="11" spans="1:9" ht="23.15">
      <c r="A11" s="74" t="s">
        <v>6581</v>
      </c>
      <c r="B11" s="14" t="s">
        <v>6582</v>
      </c>
      <c r="C11" s="14" t="s">
        <v>6583</v>
      </c>
      <c r="D11" s="14" t="s">
        <v>6584</v>
      </c>
      <c r="E11" s="14" t="s">
        <v>6585</v>
      </c>
      <c r="F11" s="14" t="s">
        <v>3766</v>
      </c>
      <c r="G11" s="14" t="s">
        <v>3637</v>
      </c>
      <c r="H11" s="14" t="s">
        <v>6586</v>
      </c>
      <c r="I11" s="75" t="s">
        <v>6587</v>
      </c>
    </row>
    <row r="12" spans="1:9" ht="23.15">
      <c r="A12" s="79" t="s">
        <v>6588</v>
      </c>
      <c r="B12" s="80" t="s">
        <v>6582</v>
      </c>
      <c r="C12" s="80" t="s">
        <v>6589</v>
      </c>
      <c r="D12" s="80" t="s">
        <v>6590</v>
      </c>
      <c r="E12" s="80" t="s">
        <v>6591</v>
      </c>
      <c r="F12" s="80" t="s">
        <v>6592</v>
      </c>
      <c r="G12" s="80" t="s">
        <v>3637</v>
      </c>
      <c r="H12" s="80" t="s">
        <v>6586</v>
      </c>
      <c r="I12" s="81" t="s">
        <v>6593</v>
      </c>
    </row>
    <row r="13" spans="1:9" ht="23.15">
      <c r="A13" s="74" t="s">
        <v>6594</v>
      </c>
      <c r="B13" s="14" t="s">
        <v>6582</v>
      </c>
      <c r="C13" s="14" t="s">
        <v>6595</v>
      </c>
      <c r="D13" s="14" t="s">
        <v>6596</v>
      </c>
      <c r="E13" s="14" t="s">
        <v>6597</v>
      </c>
      <c r="F13" s="14" t="s">
        <v>6598</v>
      </c>
      <c r="G13" s="14" t="s">
        <v>3637</v>
      </c>
      <c r="H13" s="14" t="s">
        <v>6586</v>
      </c>
      <c r="I13" s="75" t="s">
        <v>3399</v>
      </c>
    </row>
    <row r="14" spans="1:9" ht="23.15">
      <c r="A14" s="79" t="s">
        <v>6599</v>
      </c>
      <c r="B14" s="80" t="s">
        <v>6582</v>
      </c>
      <c r="C14" s="80" t="s">
        <v>6600</v>
      </c>
      <c r="D14" s="80" t="s">
        <v>6601</v>
      </c>
      <c r="E14" s="80" t="s">
        <v>6602</v>
      </c>
      <c r="F14" s="80" t="s">
        <v>128</v>
      </c>
      <c r="G14" s="80" t="s">
        <v>3637</v>
      </c>
      <c r="H14" s="80" t="s">
        <v>6586</v>
      </c>
      <c r="I14" s="81" t="s">
        <v>6603</v>
      </c>
    </row>
    <row r="15" spans="1:9" ht="23.15">
      <c r="A15" s="74" t="s">
        <v>6604</v>
      </c>
      <c r="B15" s="14" t="s">
        <v>6582</v>
      </c>
      <c r="C15" s="14" t="s">
        <v>6605</v>
      </c>
      <c r="D15" s="14" t="s">
        <v>6606</v>
      </c>
      <c r="E15" s="14" t="s">
        <v>6607</v>
      </c>
      <c r="F15" s="14" t="s">
        <v>6608</v>
      </c>
      <c r="G15" s="14" t="s">
        <v>3637</v>
      </c>
      <c r="H15" s="14" t="s">
        <v>6586</v>
      </c>
      <c r="I15" s="75" t="s">
        <v>6609</v>
      </c>
    </row>
    <row r="16" spans="1:9" ht="23.15">
      <c r="A16" s="79" t="s">
        <v>6610</v>
      </c>
      <c r="B16" s="80" t="s">
        <v>6582</v>
      </c>
      <c r="C16" s="80" t="s">
        <v>6611</v>
      </c>
      <c r="D16" s="80" t="s">
        <v>6612</v>
      </c>
      <c r="E16" s="80" t="s">
        <v>6613</v>
      </c>
      <c r="F16" s="80" t="s">
        <v>6614</v>
      </c>
      <c r="G16" s="80" t="s">
        <v>3637</v>
      </c>
      <c r="H16" s="80" t="s">
        <v>6586</v>
      </c>
      <c r="I16" s="81" t="s">
        <v>6615</v>
      </c>
    </row>
    <row r="17" spans="1:9" ht="23.15">
      <c r="A17" s="74" t="s">
        <v>6616</v>
      </c>
      <c r="B17" s="14" t="s">
        <v>6617</v>
      </c>
      <c r="C17" s="14" t="s">
        <v>6618</v>
      </c>
      <c r="D17" s="14" t="s">
        <v>6619</v>
      </c>
      <c r="E17" s="14" t="s">
        <v>6620</v>
      </c>
      <c r="F17" s="14" t="s">
        <v>4026</v>
      </c>
      <c r="G17" s="14" t="s">
        <v>3637</v>
      </c>
      <c r="H17" s="14" t="s">
        <v>6586</v>
      </c>
      <c r="I17" s="75" t="s">
        <v>6621</v>
      </c>
    </row>
    <row r="18" spans="1:9" ht="23.15">
      <c r="A18" s="79" t="s">
        <v>6622</v>
      </c>
      <c r="B18" s="80" t="s">
        <v>6617</v>
      </c>
      <c r="C18" s="80" t="s">
        <v>6623</v>
      </c>
      <c r="D18" s="80" t="s">
        <v>6624</v>
      </c>
      <c r="E18" s="80" t="s">
        <v>6625</v>
      </c>
      <c r="F18" s="80" t="s">
        <v>6626</v>
      </c>
      <c r="G18" s="80" t="s">
        <v>3637</v>
      </c>
      <c r="H18" s="80" t="s">
        <v>6586</v>
      </c>
      <c r="I18" s="81" t="s">
        <v>6627</v>
      </c>
    </row>
    <row r="19" spans="1:9" ht="23.15">
      <c r="A19" s="74" t="s">
        <v>6628</v>
      </c>
      <c r="B19" s="14" t="s">
        <v>6617</v>
      </c>
      <c r="C19" s="14" t="s">
        <v>6629</v>
      </c>
      <c r="D19" s="14" t="s">
        <v>6630</v>
      </c>
      <c r="E19" s="14" t="s">
        <v>6631</v>
      </c>
      <c r="F19" s="14" t="s">
        <v>6632</v>
      </c>
      <c r="G19" s="14" t="s">
        <v>3637</v>
      </c>
      <c r="H19" s="14" t="s">
        <v>6586</v>
      </c>
      <c r="I19" s="75" t="s">
        <v>6633</v>
      </c>
    </row>
    <row r="20" spans="1:9" ht="23.15">
      <c r="A20" s="79" t="s">
        <v>6634</v>
      </c>
      <c r="B20" s="80" t="s">
        <v>6617</v>
      </c>
      <c r="C20" s="80" t="s">
        <v>6635</v>
      </c>
      <c r="D20" s="80" t="s">
        <v>6636</v>
      </c>
      <c r="E20" s="80" t="s">
        <v>6637</v>
      </c>
      <c r="F20" s="80" t="s">
        <v>6638</v>
      </c>
      <c r="G20" s="80" t="s">
        <v>3637</v>
      </c>
      <c r="H20" s="80" t="s">
        <v>6586</v>
      </c>
      <c r="I20" s="81" t="s">
        <v>6639</v>
      </c>
    </row>
    <row r="21" spans="1:9" ht="23.15">
      <c r="A21" s="74" t="s">
        <v>6640</v>
      </c>
      <c r="B21" s="14" t="s">
        <v>6617</v>
      </c>
      <c r="C21" s="14" t="s">
        <v>6641</v>
      </c>
      <c r="D21" s="14" t="s">
        <v>6642</v>
      </c>
      <c r="E21" s="14" t="s">
        <v>6643</v>
      </c>
      <c r="F21" s="14" t="s">
        <v>2244</v>
      </c>
      <c r="G21" s="14" t="s">
        <v>3637</v>
      </c>
      <c r="H21" s="14" t="s">
        <v>6586</v>
      </c>
      <c r="I21" s="75" t="s">
        <v>3352</v>
      </c>
    </row>
    <row r="22" spans="1:9">
      <c r="A22" s="79" t="s">
        <v>6644</v>
      </c>
      <c r="B22" s="80" t="s">
        <v>6645</v>
      </c>
      <c r="C22" s="80" t="s">
        <v>6646</v>
      </c>
      <c r="D22" s="80" t="s">
        <v>6647</v>
      </c>
      <c r="E22" s="80" t="s">
        <v>6648</v>
      </c>
      <c r="F22" s="80" t="s">
        <v>6553</v>
      </c>
      <c r="G22" s="80" t="s">
        <v>3637</v>
      </c>
      <c r="H22" s="80" t="s">
        <v>6586</v>
      </c>
      <c r="I22" s="81" t="s">
        <v>6649</v>
      </c>
    </row>
    <row r="23" spans="1:9">
      <c r="A23" s="74" t="s">
        <v>6650</v>
      </c>
      <c r="B23" s="14" t="s">
        <v>6645</v>
      </c>
      <c r="C23" s="14" t="s">
        <v>6651</v>
      </c>
      <c r="D23" s="14" t="s">
        <v>6652</v>
      </c>
      <c r="E23" s="14" t="s">
        <v>6653</v>
      </c>
      <c r="F23" s="14" t="s">
        <v>6553</v>
      </c>
      <c r="G23" s="14" t="s">
        <v>3637</v>
      </c>
      <c r="H23" s="14" t="s">
        <v>6586</v>
      </c>
      <c r="I23" s="75" t="s">
        <v>6654</v>
      </c>
    </row>
    <row r="24" spans="1:9">
      <c r="A24" s="79" t="s">
        <v>6655</v>
      </c>
      <c r="B24" s="80" t="s">
        <v>6645</v>
      </c>
      <c r="C24" s="80" t="s">
        <v>6656</v>
      </c>
      <c r="D24" s="80" t="s">
        <v>6657</v>
      </c>
      <c r="E24" s="80" t="s">
        <v>6658</v>
      </c>
      <c r="F24" s="80" t="s">
        <v>6553</v>
      </c>
      <c r="G24" s="80" t="s">
        <v>3637</v>
      </c>
      <c r="H24" s="80" t="s">
        <v>6586</v>
      </c>
      <c r="I24" s="81" t="s">
        <v>6659</v>
      </c>
    </row>
    <row r="25" spans="1:9">
      <c r="A25" s="74" t="s">
        <v>6660</v>
      </c>
      <c r="B25" s="14" t="s">
        <v>6645</v>
      </c>
      <c r="C25" s="14" t="s">
        <v>6661</v>
      </c>
      <c r="D25" s="14" t="s">
        <v>6662</v>
      </c>
      <c r="E25" s="14" t="s">
        <v>6663</v>
      </c>
      <c r="F25" s="14" t="s">
        <v>6664</v>
      </c>
      <c r="G25" s="14" t="s">
        <v>3637</v>
      </c>
      <c r="H25" s="14" t="s">
        <v>6586</v>
      </c>
      <c r="I25" s="75" t="s">
        <v>6665</v>
      </c>
    </row>
    <row r="26" spans="1:9" ht="23.15">
      <c r="A26" s="79" t="s">
        <v>6666</v>
      </c>
      <c r="B26" s="80" t="s">
        <v>6645</v>
      </c>
      <c r="C26" s="80" t="s">
        <v>6667</v>
      </c>
      <c r="D26" s="80" t="s">
        <v>6668</v>
      </c>
      <c r="E26" s="80" t="s">
        <v>6669</v>
      </c>
      <c r="F26" s="80" t="s">
        <v>6553</v>
      </c>
      <c r="G26" s="80" t="s">
        <v>3637</v>
      </c>
      <c r="H26" s="80" t="s">
        <v>6586</v>
      </c>
      <c r="I26" s="81" t="s">
        <v>6670</v>
      </c>
    </row>
    <row r="27" spans="1:9">
      <c r="A27" s="74" t="s">
        <v>6671</v>
      </c>
      <c r="B27" s="14" t="s">
        <v>6645</v>
      </c>
      <c r="C27" s="14" t="s">
        <v>6672</v>
      </c>
      <c r="D27" s="14" t="s">
        <v>6673</v>
      </c>
      <c r="E27" s="14" t="s">
        <v>6674</v>
      </c>
      <c r="F27" s="14" t="s">
        <v>6553</v>
      </c>
      <c r="G27" s="14" t="s">
        <v>3637</v>
      </c>
      <c r="H27" s="14" t="s">
        <v>6586</v>
      </c>
      <c r="I27" s="75" t="s">
        <v>6675</v>
      </c>
    </row>
    <row r="28" spans="1:9">
      <c r="A28" s="82" t="s">
        <v>6676</v>
      </c>
      <c r="B28" s="83" t="s">
        <v>6645</v>
      </c>
      <c r="C28" s="83" t="s">
        <v>6677</v>
      </c>
      <c r="D28" s="83" t="s">
        <v>6678</v>
      </c>
      <c r="E28" s="83" t="s">
        <v>6679</v>
      </c>
      <c r="F28" s="83" t="s">
        <v>4276</v>
      </c>
      <c r="G28" s="83" t="s">
        <v>3637</v>
      </c>
      <c r="H28" s="83" t="s">
        <v>6586</v>
      </c>
      <c r="I28" s="84" t="s">
        <v>6680</v>
      </c>
    </row>
  </sheetData>
  <mergeCells count="2">
    <mergeCell ref="A1:I1"/>
    <mergeCell ref="A2:I2"/>
  </mergeCells>
  <dataValidations count="1">
    <dataValidation type="list" sqref="G5:G28" xr:uid="{00000000-0002-0000-1C00-000000000000}">
      <formula1>"Draft Complete,Needs Review,Approved,Deferred"</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27"/>
  <sheetViews>
    <sheetView workbookViewId="0">
      <pane ySplit="4" topLeftCell="A5" activePane="bottomLeft" state="frozen"/>
      <selection pane="bottomLeft" sqref="A1:L1"/>
    </sheetView>
  </sheetViews>
  <sheetFormatPr defaultRowHeight="14.15"/>
  <cols>
    <col min="1" max="1" width="12" customWidth="1"/>
    <col min="2" max="2" width="26" customWidth="1"/>
    <col min="3" max="3" width="20" customWidth="1"/>
    <col min="4" max="4" width="50" customWidth="1"/>
    <col min="5" max="5" width="48" customWidth="1"/>
    <col min="6" max="6" width="28" customWidth="1"/>
    <col min="7" max="7" width="34" customWidth="1"/>
    <col min="8" max="8" width="40" customWidth="1"/>
    <col min="9" max="9" width="44" customWidth="1"/>
    <col min="10" max="10" width="12" customWidth="1"/>
    <col min="11" max="11" width="18" customWidth="1"/>
    <col min="12" max="12" width="32" customWidth="1"/>
  </cols>
  <sheetData>
    <row r="1" spans="1:12" ht="17.149999999999999" customHeight="1">
      <c r="A1" s="584" t="s">
        <v>6681</v>
      </c>
      <c r="B1" s="584"/>
      <c r="C1" s="584"/>
      <c r="D1" s="584"/>
      <c r="E1" s="584"/>
      <c r="F1" s="584"/>
      <c r="G1" s="584"/>
      <c r="H1" s="584"/>
      <c r="I1" s="584"/>
      <c r="J1" s="584"/>
      <c r="K1" s="584"/>
      <c r="L1" s="584"/>
    </row>
    <row r="2" spans="1:12" ht="20.6" customHeight="1">
      <c r="A2" s="585" t="s">
        <v>6682</v>
      </c>
      <c r="B2" s="585"/>
      <c r="C2" s="585"/>
      <c r="D2" s="585"/>
      <c r="E2" s="585"/>
      <c r="F2" s="585"/>
      <c r="G2" s="585"/>
      <c r="H2" s="585"/>
      <c r="I2" s="585"/>
      <c r="J2" s="585"/>
      <c r="K2" s="585"/>
      <c r="L2" s="585"/>
    </row>
    <row r="4" spans="1:12" ht="17.149999999999999" customHeight="1">
      <c r="A4" s="68" t="s">
        <v>3410</v>
      </c>
      <c r="B4" s="69" t="s">
        <v>1950</v>
      </c>
      <c r="C4" s="69" t="s">
        <v>6683</v>
      </c>
      <c r="D4" s="69" t="s">
        <v>6546</v>
      </c>
      <c r="E4" s="69" t="s">
        <v>6684</v>
      </c>
      <c r="F4" s="69" t="s">
        <v>6685</v>
      </c>
      <c r="G4" s="69" t="s">
        <v>6686</v>
      </c>
      <c r="H4" s="69" t="s">
        <v>6687</v>
      </c>
      <c r="I4" s="69" t="s">
        <v>6688</v>
      </c>
      <c r="J4" s="69" t="s">
        <v>1509</v>
      </c>
      <c r="K4" s="69" t="s">
        <v>1818</v>
      </c>
      <c r="L4" s="70" t="s">
        <v>4953</v>
      </c>
    </row>
    <row r="5" spans="1:12" ht="23.15">
      <c r="A5" s="71" t="s">
        <v>6689</v>
      </c>
      <c r="B5" s="72" t="s">
        <v>6690</v>
      </c>
      <c r="C5" s="72" t="s">
        <v>6691</v>
      </c>
      <c r="D5" s="72" t="s">
        <v>6692</v>
      </c>
      <c r="E5" s="72" t="s">
        <v>6693</v>
      </c>
      <c r="F5" s="72" t="s">
        <v>6694</v>
      </c>
      <c r="G5" s="72" t="s">
        <v>6695</v>
      </c>
      <c r="H5" s="72" t="s">
        <v>6696</v>
      </c>
      <c r="I5" s="72" t="s">
        <v>6697</v>
      </c>
      <c r="J5" s="72" t="s">
        <v>1109</v>
      </c>
      <c r="K5" s="72" t="s">
        <v>3637</v>
      </c>
      <c r="L5" s="73" t="s">
        <v>6698</v>
      </c>
    </row>
    <row r="6" spans="1:12" ht="23.15">
      <c r="A6" s="79" t="s">
        <v>6699</v>
      </c>
      <c r="B6" s="80" t="s">
        <v>6696</v>
      </c>
      <c r="C6" s="80" t="s">
        <v>6700</v>
      </c>
      <c r="D6" s="80" t="s">
        <v>6701</v>
      </c>
      <c r="E6" s="80" t="s">
        <v>6702</v>
      </c>
      <c r="F6" s="80" t="s">
        <v>6703</v>
      </c>
      <c r="G6" s="80" t="s">
        <v>6704</v>
      </c>
      <c r="H6" s="80" t="s">
        <v>6705</v>
      </c>
      <c r="I6" s="80" t="s">
        <v>6706</v>
      </c>
      <c r="J6" s="80" t="s">
        <v>1238</v>
      </c>
      <c r="K6" s="80" t="s">
        <v>3637</v>
      </c>
      <c r="L6" s="81" t="s">
        <v>6707</v>
      </c>
    </row>
    <row r="7" spans="1:12">
      <c r="A7" s="74" t="s">
        <v>6708</v>
      </c>
      <c r="B7" s="14" t="s">
        <v>6709</v>
      </c>
      <c r="C7" s="14" t="s">
        <v>6710</v>
      </c>
      <c r="D7" s="14" t="s">
        <v>6711</v>
      </c>
      <c r="E7" s="14" t="s">
        <v>6712</v>
      </c>
      <c r="F7" s="14" t="s">
        <v>6703</v>
      </c>
      <c r="G7" s="14" t="s">
        <v>6713</v>
      </c>
      <c r="H7" s="14" t="s">
        <v>6714</v>
      </c>
      <c r="I7" s="14" t="s">
        <v>6715</v>
      </c>
      <c r="J7" s="14" t="s">
        <v>1109</v>
      </c>
      <c r="K7" s="14" t="s">
        <v>3637</v>
      </c>
      <c r="L7" s="75" t="s">
        <v>6716</v>
      </c>
    </row>
    <row r="8" spans="1:12" ht="23.15">
      <c r="A8" s="79" t="s">
        <v>6717</v>
      </c>
      <c r="B8" s="80" t="s">
        <v>6718</v>
      </c>
      <c r="C8" s="80" t="s">
        <v>6710</v>
      </c>
      <c r="D8" s="80" t="s">
        <v>6719</v>
      </c>
      <c r="E8" s="80" t="s">
        <v>6720</v>
      </c>
      <c r="F8" s="80" t="s">
        <v>6703</v>
      </c>
      <c r="G8" s="80" t="s">
        <v>6721</v>
      </c>
      <c r="H8" s="80" t="s">
        <v>6722</v>
      </c>
      <c r="I8" s="80" t="s">
        <v>6723</v>
      </c>
      <c r="J8" s="80" t="s">
        <v>1109</v>
      </c>
      <c r="K8" s="80" t="s">
        <v>3637</v>
      </c>
      <c r="L8" s="81" t="s">
        <v>6724</v>
      </c>
    </row>
    <row r="9" spans="1:12" ht="23.15">
      <c r="A9" s="74" t="s">
        <v>6725</v>
      </c>
      <c r="B9" s="14" t="s">
        <v>1404</v>
      </c>
      <c r="C9" s="14" t="s">
        <v>6726</v>
      </c>
      <c r="D9" s="14" t="s">
        <v>6727</v>
      </c>
      <c r="E9" s="14" t="s">
        <v>6728</v>
      </c>
      <c r="F9" s="14" t="s">
        <v>6703</v>
      </c>
      <c r="G9" s="14" t="s">
        <v>6729</v>
      </c>
      <c r="H9" s="14" t="s">
        <v>6730</v>
      </c>
      <c r="I9" s="14" t="s">
        <v>6731</v>
      </c>
      <c r="J9" s="14" t="s">
        <v>1238</v>
      </c>
      <c r="K9" s="14" t="s">
        <v>3637</v>
      </c>
      <c r="L9" s="75" t="s">
        <v>6732</v>
      </c>
    </row>
    <row r="10" spans="1:12">
      <c r="A10" s="79" t="s">
        <v>6733</v>
      </c>
      <c r="B10" s="80" t="s">
        <v>6734</v>
      </c>
      <c r="C10" s="80" t="s">
        <v>6735</v>
      </c>
      <c r="D10" s="80" t="s">
        <v>6736</v>
      </c>
      <c r="E10" s="80" t="s">
        <v>6737</v>
      </c>
      <c r="F10" s="80" t="s">
        <v>6703</v>
      </c>
      <c r="G10" s="80" t="s">
        <v>6738</v>
      </c>
      <c r="H10" s="80" t="s">
        <v>1404</v>
      </c>
      <c r="I10" s="80" t="s">
        <v>6739</v>
      </c>
      <c r="J10" s="80" t="s">
        <v>1238</v>
      </c>
      <c r="K10" s="80" t="s">
        <v>3637</v>
      </c>
      <c r="L10" s="81" t="s">
        <v>6740</v>
      </c>
    </row>
    <row r="11" spans="1:12" ht="23.15">
      <c r="A11" s="74" t="s">
        <v>6741</v>
      </c>
      <c r="B11" s="14" t="s">
        <v>6742</v>
      </c>
      <c r="C11" s="14" t="s">
        <v>6743</v>
      </c>
      <c r="D11" s="14" t="s">
        <v>6744</v>
      </c>
      <c r="E11" s="14" t="s">
        <v>6745</v>
      </c>
      <c r="F11" s="14" t="s">
        <v>6703</v>
      </c>
      <c r="G11" s="14" t="s">
        <v>6746</v>
      </c>
      <c r="H11" s="14" t="s">
        <v>6734</v>
      </c>
      <c r="I11" s="14" t="s">
        <v>6747</v>
      </c>
      <c r="J11" s="14" t="s">
        <v>1109</v>
      </c>
      <c r="K11" s="14" t="s">
        <v>3637</v>
      </c>
      <c r="L11" s="75" t="s">
        <v>6748</v>
      </c>
    </row>
    <row r="12" spans="1:12" ht="23.15">
      <c r="A12" s="79" t="s">
        <v>6749</v>
      </c>
      <c r="B12" s="80" t="s">
        <v>6750</v>
      </c>
      <c r="C12" s="80" t="s">
        <v>6735</v>
      </c>
      <c r="D12" s="80" t="s">
        <v>6751</v>
      </c>
      <c r="E12" s="80" t="s">
        <v>6752</v>
      </c>
      <c r="F12" s="80" t="s">
        <v>6753</v>
      </c>
      <c r="G12" s="80" t="s">
        <v>6754</v>
      </c>
      <c r="H12" s="80" t="s">
        <v>6755</v>
      </c>
      <c r="I12" s="80" t="s">
        <v>6756</v>
      </c>
      <c r="J12" s="80" t="s">
        <v>1141</v>
      </c>
      <c r="K12" s="80" t="s">
        <v>3637</v>
      </c>
      <c r="L12" s="81" t="s">
        <v>6757</v>
      </c>
    </row>
    <row r="13" spans="1:12" ht="23.15">
      <c r="A13" s="74" t="s">
        <v>6758</v>
      </c>
      <c r="B13" s="14" t="s">
        <v>6759</v>
      </c>
      <c r="C13" s="14" t="s">
        <v>6760</v>
      </c>
      <c r="D13" s="14" t="s">
        <v>6761</v>
      </c>
      <c r="E13" s="14" t="s">
        <v>6762</v>
      </c>
      <c r="F13" s="14" t="s">
        <v>6703</v>
      </c>
      <c r="G13" s="14" t="s">
        <v>6763</v>
      </c>
      <c r="H13" s="14" t="s">
        <v>6764</v>
      </c>
      <c r="I13" s="14" t="s">
        <v>6765</v>
      </c>
      <c r="J13" s="14" t="s">
        <v>1238</v>
      </c>
      <c r="K13" s="14" t="s">
        <v>3637</v>
      </c>
      <c r="L13" s="75" t="s">
        <v>6766</v>
      </c>
    </row>
    <row r="14" spans="1:12" ht="23.15">
      <c r="A14" s="79" t="s">
        <v>6767</v>
      </c>
      <c r="B14" s="80" t="s">
        <v>6768</v>
      </c>
      <c r="C14" s="80" t="s">
        <v>6769</v>
      </c>
      <c r="D14" s="80" t="s">
        <v>6770</v>
      </c>
      <c r="E14" s="80" t="s">
        <v>6771</v>
      </c>
      <c r="F14" s="80" t="s">
        <v>6703</v>
      </c>
      <c r="G14" s="80" t="s">
        <v>6772</v>
      </c>
      <c r="H14" s="80" t="s">
        <v>6773</v>
      </c>
      <c r="I14" s="80" t="s">
        <v>6774</v>
      </c>
      <c r="J14" s="80" t="s">
        <v>1238</v>
      </c>
      <c r="K14" s="80" t="s">
        <v>3637</v>
      </c>
      <c r="L14" s="81" t="s">
        <v>6775</v>
      </c>
    </row>
    <row r="15" spans="1:12" ht="23.15">
      <c r="A15" s="74" t="s">
        <v>6776</v>
      </c>
      <c r="B15" s="14" t="s">
        <v>6777</v>
      </c>
      <c r="C15" s="14" t="s">
        <v>6778</v>
      </c>
      <c r="D15" s="14" t="s">
        <v>6779</v>
      </c>
      <c r="E15" s="14" t="s">
        <v>6780</v>
      </c>
      <c r="F15" s="14" t="s">
        <v>6703</v>
      </c>
      <c r="G15" s="14" t="s">
        <v>6781</v>
      </c>
      <c r="H15" s="14" t="s">
        <v>6782</v>
      </c>
      <c r="I15" s="14" t="s">
        <v>6783</v>
      </c>
      <c r="J15" s="14" t="s">
        <v>1238</v>
      </c>
      <c r="K15" s="14" t="s">
        <v>3637</v>
      </c>
      <c r="L15" s="75" t="s">
        <v>6593</v>
      </c>
    </row>
    <row r="16" spans="1:12" ht="23.15">
      <c r="A16" s="79" t="s">
        <v>6784</v>
      </c>
      <c r="B16" s="80" t="s">
        <v>6785</v>
      </c>
      <c r="C16" s="80" t="s">
        <v>6786</v>
      </c>
      <c r="D16" s="80" t="s">
        <v>6787</v>
      </c>
      <c r="E16" s="80" t="s">
        <v>6788</v>
      </c>
      <c r="F16" s="80" t="s">
        <v>6789</v>
      </c>
      <c r="G16" s="80" t="s">
        <v>6790</v>
      </c>
      <c r="H16" s="80" t="s">
        <v>6791</v>
      </c>
      <c r="I16" s="80" t="s">
        <v>6792</v>
      </c>
      <c r="J16" s="80" t="s">
        <v>1109</v>
      </c>
      <c r="K16" s="80" t="s">
        <v>3637</v>
      </c>
      <c r="L16" s="81" t="s">
        <v>6793</v>
      </c>
    </row>
    <row r="17" spans="1:12" ht="23.15">
      <c r="A17" s="74" t="s">
        <v>6794</v>
      </c>
      <c r="B17" s="14" t="s">
        <v>6795</v>
      </c>
      <c r="C17" s="14" t="s">
        <v>6700</v>
      </c>
      <c r="D17" s="14" t="s">
        <v>6796</v>
      </c>
      <c r="E17" s="14" t="s">
        <v>6797</v>
      </c>
      <c r="F17" s="14" t="s">
        <v>6798</v>
      </c>
      <c r="G17" s="14" t="s">
        <v>6799</v>
      </c>
      <c r="H17" s="14" t="s">
        <v>6800</v>
      </c>
      <c r="I17" s="14" t="s">
        <v>6801</v>
      </c>
      <c r="J17" s="14" t="s">
        <v>1238</v>
      </c>
      <c r="K17" s="14" t="s">
        <v>3637</v>
      </c>
      <c r="L17" s="75" t="s">
        <v>6802</v>
      </c>
    </row>
    <row r="18" spans="1:12" ht="23.15">
      <c r="A18" s="79" t="s">
        <v>6803</v>
      </c>
      <c r="B18" s="80" t="s">
        <v>6804</v>
      </c>
      <c r="C18" s="80" t="s">
        <v>6710</v>
      </c>
      <c r="D18" s="80" t="s">
        <v>6805</v>
      </c>
      <c r="E18" s="80" t="s">
        <v>6806</v>
      </c>
      <c r="F18" s="80" t="s">
        <v>6798</v>
      </c>
      <c r="G18" s="80" t="s">
        <v>6807</v>
      </c>
      <c r="H18" s="80" t="s">
        <v>6808</v>
      </c>
      <c r="I18" s="80" t="s">
        <v>6809</v>
      </c>
      <c r="J18" s="80" t="s">
        <v>1238</v>
      </c>
      <c r="K18" s="80" t="s">
        <v>3637</v>
      </c>
      <c r="L18" s="81" t="s">
        <v>6810</v>
      </c>
    </row>
    <row r="19" spans="1:12" ht="23.15">
      <c r="A19" s="74" t="s">
        <v>6811</v>
      </c>
      <c r="B19" s="14" t="s">
        <v>6812</v>
      </c>
      <c r="C19" s="14" t="s">
        <v>6710</v>
      </c>
      <c r="D19" s="14" t="s">
        <v>6813</v>
      </c>
      <c r="E19" s="14" t="s">
        <v>6814</v>
      </c>
      <c r="F19" s="14" t="s">
        <v>6798</v>
      </c>
      <c r="G19" s="14" t="s">
        <v>6815</v>
      </c>
      <c r="H19" s="14" t="s">
        <v>6816</v>
      </c>
      <c r="I19" s="14" t="s">
        <v>6817</v>
      </c>
      <c r="J19" s="14" t="s">
        <v>1109</v>
      </c>
      <c r="K19" s="14" t="s">
        <v>3637</v>
      </c>
      <c r="L19" s="75" t="s">
        <v>6818</v>
      </c>
    </row>
    <row r="20" spans="1:12" ht="23.15">
      <c r="A20" s="79" t="s">
        <v>6819</v>
      </c>
      <c r="B20" s="80" t="s">
        <v>6820</v>
      </c>
      <c r="C20" s="80" t="s">
        <v>6710</v>
      </c>
      <c r="D20" s="80" t="s">
        <v>6821</v>
      </c>
      <c r="E20" s="80" t="s">
        <v>6822</v>
      </c>
      <c r="F20" s="80" t="s">
        <v>6823</v>
      </c>
      <c r="G20" s="80" t="s">
        <v>6824</v>
      </c>
      <c r="H20" s="80" t="s">
        <v>6825</v>
      </c>
      <c r="I20" s="80" t="s">
        <v>6826</v>
      </c>
      <c r="J20" s="80" t="s">
        <v>1238</v>
      </c>
      <c r="K20" s="80" t="s">
        <v>3637</v>
      </c>
      <c r="L20" s="81" t="s">
        <v>2234</v>
      </c>
    </row>
    <row r="21" spans="1:12" ht="23.15">
      <c r="A21" s="74" t="s">
        <v>6827</v>
      </c>
      <c r="B21" s="14" t="s">
        <v>6828</v>
      </c>
      <c r="C21" s="14" t="s">
        <v>6829</v>
      </c>
      <c r="D21" s="14" t="s">
        <v>6830</v>
      </c>
      <c r="E21" s="14" t="s">
        <v>6831</v>
      </c>
      <c r="F21" s="14" t="s">
        <v>6832</v>
      </c>
      <c r="G21" s="14" t="s">
        <v>6833</v>
      </c>
      <c r="H21" s="14" t="s">
        <v>6834</v>
      </c>
      <c r="I21" s="14" t="s">
        <v>6835</v>
      </c>
      <c r="J21" s="14" t="s">
        <v>1109</v>
      </c>
      <c r="K21" s="14" t="s">
        <v>3637</v>
      </c>
      <c r="L21" s="75" t="s">
        <v>6836</v>
      </c>
    </row>
    <row r="22" spans="1:12" ht="23.15">
      <c r="A22" s="79" t="s">
        <v>6837</v>
      </c>
      <c r="B22" s="80" t="s">
        <v>6838</v>
      </c>
      <c r="C22" s="80" t="s">
        <v>6839</v>
      </c>
      <c r="D22" s="80" t="s">
        <v>6840</v>
      </c>
      <c r="E22" s="80" t="s">
        <v>6841</v>
      </c>
      <c r="F22" s="80" t="s">
        <v>6842</v>
      </c>
      <c r="G22" s="80" t="s">
        <v>6843</v>
      </c>
      <c r="H22" s="80" t="s">
        <v>6844</v>
      </c>
      <c r="I22" s="80" t="s">
        <v>6845</v>
      </c>
      <c r="J22" s="80" t="s">
        <v>1238</v>
      </c>
      <c r="K22" s="80" t="s">
        <v>3637</v>
      </c>
      <c r="L22" s="81" t="s">
        <v>6846</v>
      </c>
    </row>
    <row r="23" spans="1:12" ht="23.15">
      <c r="A23" s="74" t="s">
        <v>6847</v>
      </c>
      <c r="B23" s="14" t="s">
        <v>6848</v>
      </c>
      <c r="C23" s="14" t="s">
        <v>6849</v>
      </c>
      <c r="D23" s="14" t="s">
        <v>6850</v>
      </c>
      <c r="E23" s="14" t="s">
        <v>6851</v>
      </c>
      <c r="F23" s="14" t="s">
        <v>6703</v>
      </c>
      <c r="G23" s="14" t="s">
        <v>6852</v>
      </c>
      <c r="H23" s="14" t="s">
        <v>6853</v>
      </c>
      <c r="I23" s="14" t="s">
        <v>6854</v>
      </c>
      <c r="J23" s="14" t="s">
        <v>1238</v>
      </c>
      <c r="K23" s="14" t="s">
        <v>3637</v>
      </c>
      <c r="L23" s="75" t="s">
        <v>6855</v>
      </c>
    </row>
    <row r="24" spans="1:12" ht="23.15">
      <c r="A24" s="79" t="s">
        <v>6856</v>
      </c>
      <c r="B24" s="80" t="s">
        <v>6857</v>
      </c>
      <c r="C24" s="80" t="s">
        <v>6858</v>
      </c>
      <c r="D24" s="80" t="s">
        <v>6859</v>
      </c>
      <c r="E24" s="80" t="s">
        <v>6860</v>
      </c>
      <c r="F24" s="80" t="s">
        <v>6789</v>
      </c>
      <c r="G24" s="80" t="s">
        <v>6861</v>
      </c>
      <c r="H24" s="80" t="s">
        <v>6862</v>
      </c>
      <c r="I24" s="80" t="s">
        <v>6863</v>
      </c>
      <c r="J24" s="80" t="s">
        <v>1109</v>
      </c>
      <c r="K24" s="80" t="s">
        <v>3637</v>
      </c>
      <c r="L24" s="81" t="s">
        <v>6864</v>
      </c>
    </row>
    <row r="25" spans="1:12" ht="23.15">
      <c r="A25" s="74" t="s">
        <v>6865</v>
      </c>
      <c r="B25" s="14" t="s">
        <v>6866</v>
      </c>
      <c r="C25" s="14" t="s">
        <v>6867</v>
      </c>
      <c r="D25" s="14" t="s">
        <v>6868</v>
      </c>
      <c r="E25" s="14" t="s">
        <v>6869</v>
      </c>
      <c r="F25" s="14" t="s">
        <v>6870</v>
      </c>
      <c r="G25" s="14" t="s">
        <v>6871</v>
      </c>
      <c r="H25" s="14" t="s">
        <v>6872</v>
      </c>
      <c r="I25" s="14" t="s">
        <v>6873</v>
      </c>
      <c r="J25" s="14" t="s">
        <v>1109</v>
      </c>
      <c r="K25" s="14" t="s">
        <v>3637</v>
      </c>
      <c r="L25" s="75" t="s">
        <v>6874</v>
      </c>
    </row>
    <row r="26" spans="1:12" ht="23.15">
      <c r="A26" s="79" t="s">
        <v>6875</v>
      </c>
      <c r="B26" s="80" t="s">
        <v>6876</v>
      </c>
      <c r="C26" s="80" t="s">
        <v>6877</v>
      </c>
      <c r="D26" s="80" t="s">
        <v>6878</v>
      </c>
      <c r="E26" s="80" t="s">
        <v>6879</v>
      </c>
      <c r="F26" s="80" t="s">
        <v>6880</v>
      </c>
      <c r="G26" s="80" t="s">
        <v>6881</v>
      </c>
      <c r="H26" s="80" t="s">
        <v>6882</v>
      </c>
      <c r="I26" s="80" t="s">
        <v>6883</v>
      </c>
      <c r="J26" s="80" t="s">
        <v>1238</v>
      </c>
      <c r="K26" s="80" t="s">
        <v>3637</v>
      </c>
      <c r="L26" s="81" t="s">
        <v>6884</v>
      </c>
    </row>
    <row r="27" spans="1:12" ht="23.15">
      <c r="A27" s="76" t="s">
        <v>6885</v>
      </c>
      <c r="B27" s="77" t="s">
        <v>6886</v>
      </c>
      <c r="C27" s="77" t="s">
        <v>6829</v>
      </c>
      <c r="D27" s="77" t="s">
        <v>6887</v>
      </c>
      <c r="E27" s="77" t="s">
        <v>6888</v>
      </c>
      <c r="F27" s="77" t="s">
        <v>6703</v>
      </c>
      <c r="G27" s="77" t="s">
        <v>6889</v>
      </c>
      <c r="H27" s="77" t="s">
        <v>6890</v>
      </c>
      <c r="I27" s="77" t="s">
        <v>6891</v>
      </c>
      <c r="J27" s="77" t="s">
        <v>1238</v>
      </c>
      <c r="K27" s="77" t="s">
        <v>3637</v>
      </c>
      <c r="L27" s="78" t="s">
        <v>6892</v>
      </c>
    </row>
  </sheetData>
  <mergeCells count="2">
    <mergeCell ref="A1:L1"/>
    <mergeCell ref="A2:L2"/>
  </mergeCells>
  <dataValidations count="2">
    <dataValidation type="list" sqref="J5:J27" xr:uid="{00000000-0002-0000-1D00-000000000000}">
      <formula1>"Critical,High,Medium,Low"</formula1>
    </dataValidation>
    <dataValidation type="list" sqref="K5:K27" xr:uid="{00000000-0002-0000-1D00-000001000000}">
      <formula1>"Draft Complete,Needs Review,Approved,Deferred"</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29"/>
  <sheetViews>
    <sheetView workbookViewId="0">
      <pane ySplit="4" topLeftCell="A5" activePane="bottomLeft" state="frozen"/>
      <selection pane="bottomLeft" sqref="A1:K1"/>
    </sheetView>
  </sheetViews>
  <sheetFormatPr defaultRowHeight="14.15"/>
  <cols>
    <col min="1" max="1" width="12" customWidth="1"/>
    <col min="2" max="3" width="24" customWidth="1"/>
    <col min="4" max="4" width="32" customWidth="1"/>
    <col min="5" max="5" width="16" customWidth="1"/>
    <col min="6" max="6" width="30" customWidth="1"/>
    <col min="7" max="7" width="48" customWidth="1"/>
    <col min="8" max="8" width="38" customWidth="1"/>
    <col min="9" max="9" width="12" customWidth="1"/>
    <col min="10" max="10" width="18" customWidth="1"/>
    <col min="11" max="11" width="28" customWidth="1"/>
  </cols>
  <sheetData>
    <row r="1" spans="1:11" ht="17.149999999999999" customHeight="1">
      <c r="A1" s="584" t="s">
        <v>6893</v>
      </c>
      <c r="B1" s="584"/>
      <c r="C1" s="584"/>
      <c r="D1" s="584"/>
      <c r="E1" s="584"/>
      <c r="F1" s="584"/>
      <c r="G1" s="584"/>
      <c r="H1" s="584"/>
      <c r="I1" s="584"/>
      <c r="J1" s="584"/>
      <c r="K1" s="584"/>
    </row>
    <row r="2" spans="1:11" ht="20.6" customHeight="1">
      <c r="A2" s="585" t="s">
        <v>6894</v>
      </c>
      <c r="B2" s="585"/>
      <c r="C2" s="585"/>
      <c r="D2" s="585"/>
      <c r="E2" s="585"/>
      <c r="F2" s="585"/>
      <c r="G2" s="585"/>
      <c r="H2" s="585"/>
      <c r="I2" s="585"/>
      <c r="J2" s="585"/>
      <c r="K2" s="585"/>
    </row>
    <row r="4" spans="1:11" ht="17.149999999999999" customHeight="1">
      <c r="A4" s="68" t="s">
        <v>3410</v>
      </c>
      <c r="B4" s="69" t="s">
        <v>6895</v>
      </c>
      <c r="C4" s="69" t="s">
        <v>6896</v>
      </c>
      <c r="D4" s="69" t="s">
        <v>6897</v>
      </c>
      <c r="E4" s="69" t="s">
        <v>6898</v>
      </c>
      <c r="F4" s="69" t="s">
        <v>3</v>
      </c>
      <c r="G4" s="69" t="s">
        <v>6899</v>
      </c>
      <c r="H4" s="69" t="s">
        <v>6900</v>
      </c>
      <c r="I4" s="69" t="s">
        <v>1509</v>
      </c>
      <c r="J4" s="69" t="s">
        <v>1818</v>
      </c>
      <c r="K4" s="70" t="s">
        <v>4953</v>
      </c>
    </row>
    <row r="5" spans="1:11">
      <c r="A5" s="71" t="s">
        <v>6901</v>
      </c>
      <c r="B5" s="72" t="s">
        <v>6690</v>
      </c>
      <c r="C5" s="72" t="s">
        <v>6902</v>
      </c>
      <c r="D5" s="72" t="s">
        <v>6696</v>
      </c>
      <c r="E5" s="72" t="s">
        <v>6903</v>
      </c>
      <c r="F5" s="72" t="s">
        <v>6904</v>
      </c>
      <c r="G5" s="72" t="s">
        <v>6905</v>
      </c>
      <c r="H5" s="72" t="s">
        <v>6906</v>
      </c>
      <c r="I5" s="72" t="s">
        <v>1238</v>
      </c>
      <c r="J5" s="72" t="s">
        <v>3637</v>
      </c>
      <c r="K5" s="73" t="s">
        <v>6907</v>
      </c>
    </row>
    <row r="6" spans="1:11">
      <c r="A6" s="79" t="s">
        <v>6908</v>
      </c>
      <c r="B6" s="80" t="s">
        <v>6696</v>
      </c>
      <c r="C6" s="80" t="s">
        <v>6909</v>
      </c>
      <c r="D6" s="80" t="s">
        <v>6709</v>
      </c>
      <c r="E6" s="80" t="s">
        <v>6903</v>
      </c>
      <c r="F6" s="80" t="s">
        <v>6910</v>
      </c>
      <c r="G6" s="80" t="s">
        <v>6911</v>
      </c>
      <c r="H6" s="80" t="s">
        <v>6912</v>
      </c>
      <c r="I6" s="80" t="s">
        <v>1109</v>
      </c>
      <c r="J6" s="80" t="s">
        <v>3637</v>
      </c>
      <c r="K6" s="81"/>
    </row>
    <row r="7" spans="1:11">
      <c r="A7" s="74" t="s">
        <v>6913</v>
      </c>
      <c r="B7" s="14" t="s">
        <v>6696</v>
      </c>
      <c r="C7" s="14" t="s">
        <v>6914</v>
      </c>
      <c r="D7" s="14" t="s">
        <v>6718</v>
      </c>
      <c r="E7" s="14" t="s">
        <v>6903</v>
      </c>
      <c r="F7" s="14" t="s">
        <v>6915</v>
      </c>
      <c r="G7" s="14" t="s">
        <v>6916</v>
      </c>
      <c r="H7" s="14" t="s">
        <v>6917</v>
      </c>
      <c r="I7" s="14" t="s">
        <v>1109</v>
      </c>
      <c r="J7" s="14" t="s">
        <v>3637</v>
      </c>
      <c r="K7" s="75"/>
    </row>
    <row r="8" spans="1:11">
      <c r="A8" s="79" t="s">
        <v>6918</v>
      </c>
      <c r="B8" s="80" t="s">
        <v>6696</v>
      </c>
      <c r="C8" s="80" t="s">
        <v>6919</v>
      </c>
      <c r="D8" s="80" t="s">
        <v>6920</v>
      </c>
      <c r="E8" s="80" t="s">
        <v>6921</v>
      </c>
      <c r="F8" s="80" t="s">
        <v>6922</v>
      </c>
      <c r="G8" s="80" t="s">
        <v>6923</v>
      </c>
      <c r="H8" s="80" t="s">
        <v>6763</v>
      </c>
      <c r="I8" s="80" t="s">
        <v>1238</v>
      </c>
      <c r="J8" s="80" t="s">
        <v>3637</v>
      </c>
      <c r="K8" s="81"/>
    </row>
    <row r="9" spans="1:11">
      <c r="A9" s="74" t="s">
        <v>6924</v>
      </c>
      <c r="B9" s="14" t="s">
        <v>1404</v>
      </c>
      <c r="C9" s="14" t="s">
        <v>6925</v>
      </c>
      <c r="D9" s="14" t="s">
        <v>6734</v>
      </c>
      <c r="E9" s="14" t="s">
        <v>6903</v>
      </c>
      <c r="F9" s="14" t="s">
        <v>6926</v>
      </c>
      <c r="G9" s="14" t="s">
        <v>6927</v>
      </c>
      <c r="H9" s="14" t="s">
        <v>6928</v>
      </c>
      <c r="I9" s="14" t="s">
        <v>1238</v>
      </c>
      <c r="J9" s="14" t="s">
        <v>3637</v>
      </c>
      <c r="K9" s="75"/>
    </row>
    <row r="10" spans="1:11">
      <c r="A10" s="79" t="s">
        <v>6929</v>
      </c>
      <c r="B10" s="80" t="s">
        <v>6734</v>
      </c>
      <c r="C10" s="80" t="s">
        <v>6930</v>
      </c>
      <c r="D10" s="80" t="s">
        <v>6742</v>
      </c>
      <c r="E10" s="80" t="s">
        <v>6903</v>
      </c>
      <c r="F10" s="80" t="s">
        <v>6931</v>
      </c>
      <c r="G10" s="80" t="s">
        <v>6932</v>
      </c>
      <c r="H10" s="80" t="s">
        <v>6933</v>
      </c>
      <c r="I10" s="80" t="s">
        <v>1109</v>
      </c>
      <c r="J10" s="80" t="s">
        <v>3637</v>
      </c>
      <c r="K10" s="81"/>
    </row>
    <row r="11" spans="1:11">
      <c r="A11" s="74" t="s">
        <v>6934</v>
      </c>
      <c r="B11" s="14" t="s">
        <v>6935</v>
      </c>
      <c r="C11" s="14" t="s">
        <v>6936</v>
      </c>
      <c r="D11" s="14" t="s">
        <v>6777</v>
      </c>
      <c r="E11" s="14" t="s">
        <v>6903</v>
      </c>
      <c r="F11" s="14" t="s">
        <v>6937</v>
      </c>
      <c r="G11" s="14" t="s">
        <v>6938</v>
      </c>
      <c r="H11" s="14" t="s">
        <v>6939</v>
      </c>
      <c r="I11" s="14" t="s">
        <v>1238</v>
      </c>
      <c r="J11" s="14" t="s">
        <v>3637</v>
      </c>
      <c r="K11" s="75"/>
    </row>
    <row r="12" spans="1:11">
      <c r="A12" s="79" t="s">
        <v>6940</v>
      </c>
      <c r="B12" s="80" t="s">
        <v>6777</v>
      </c>
      <c r="C12" s="80" t="s">
        <v>6941</v>
      </c>
      <c r="D12" s="80" t="s">
        <v>1404</v>
      </c>
      <c r="E12" s="80" t="s">
        <v>6942</v>
      </c>
      <c r="F12" s="80" t="s">
        <v>6943</v>
      </c>
      <c r="G12" s="80" t="s">
        <v>6944</v>
      </c>
      <c r="H12" s="80" t="s">
        <v>6945</v>
      </c>
      <c r="I12" s="80" t="s">
        <v>1109</v>
      </c>
      <c r="J12" s="80" t="s">
        <v>3637</v>
      </c>
      <c r="K12" s="81"/>
    </row>
    <row r="13" spans="1:11">
      <c r="A13" s="74" t="s">
        <v>6946</v>
      </c>
      <c r="B13" s="14" t="s">
        <v>6785</v>
      </c>
      <c r="C13" s="14" t="s">
        <v>6947</v>
      </c>
      <c r="D13" s="14" t="s">
        <v>6848</v>
      </c>
      <c r="E13" s="14" t="s">
        <v>6903</v>
      </c>
      <c r="F13" s="14" t="s">
        <v>6948</v>
      </c>
      <c r="G13" s="14" t="s">
        <v>6949</v>
      </c>
      <c r="H13" s="14" t="s">
        <v>6950</v>
      </c>
      <c r="I13" s="14" t="s">
        <v>1109</v>
      </c>
      <c r="J13" s="14" t="s">
        <v>3637</v>
      </c>
      <c r="K13" s="75"/>
    </row>
    <row r="14" spans="1:11">
      <c r="A14" s="79" t="s">
        <v>6951</v>
      </c>
      <c r="B14" s="80" t="s">
        <v>6952</v>
      </c>
      <c r="C14" s="80" t="s">
        <v>6953</v>
      </c>
      <c r="D14" s="80" t="s">
        <v>6795</v>
      </c>
      <c r="E14" s="80" t="s">
        <v>6954</v>
      </c>
      <c r="F14" s="80" t="s">
        <v>6955</v>
      </c>
      <c r="G14" s="80" t="s">
        <v>6956</v>
      </c>
      <c r="H14" s="80" t="s">
        <v>6957</v>
      </c>
      <c r="I14" s="80" t="s">
        <v>1238</v>
      </c>
      <c r="J14" s="80" t="s">
        <v>3637</v>
      </c>
      <c r="K14" s="81"/>
    </row>
    <row r="15" spans="1:11">
      <c r="A15" s="74" t="s">
        <v>6958</v>
      </c>
      <c r="B15" s="14" t="s">
        <v>6795</v>
      </c>
      <c r="C15" s="14" t="s">
        <v>6909</v>
      </c>
      <c r="D15" s="14" t="s">
        <v>6804</v>
      </c>
      <c r="E15" s="14" t="s">
        <v>6903</v>
      </c>
      <c r="F15" s="14" t="s">
        <v>6959</v>
      </c>
      <c r="G15" s="14" t="s">
        <v>6960</v>
      </c>
      <c r="H15" s="14" t="s">
        <v>6961</v>
      </c>
      <c r="I15" s="14" t="s">
        <v>1238</v>
      </c>
      <c r="J15" s="14" t="s">
        <v>3637</v>
      </c>
      <c r="K15" s="75"/>
    </row>
    <row r="16" spans="1:11">
      <c r="A16" s="79" t="s">
        <v>6962</v>
      </c>
      <c r="B16" s="80" t="s">
        <v>6795</v>
      </c>
      <c r="C16" s="80" t="s">
        <v>6919</v>
      </c>
      <c r="D16" s="80" t="s">
        <v>1404</v>
      </c>
      <c r="E16" s="80" t="s">
        <v>6921</v>
      </c>
      <c r="F16" s="80" t="s">
        <v>6963</v>
      </c>
      <c r="G16" s="80" t="s">
        <v>6964</v>
      </c>
      <c r="H16" s="80" t="s">
        <v>6965</v>
      </c>
      <c r="I16" s="80" t="s">
        <v>1238</v>
      </c>
      <c r="J16" s="80" t="s">
        <v>3637</v>
      </c>
      <c r="K16" s="81"/>
    </row>
    <row r="17" spans="1:11">
      <c r="A17" s="74" t="s">
        <v>6966</v>
      </c>
      <c r="B17" s="14" t="s">
        <v>6804</v>
      </c>
      <c r="C17" s="14" t="s">
        <v>6919</v>
      </c>
      <c r="D17" s="14" t="s">
        <v>6820</v>
      </c>
      <c r="E17" s="14" t="s">
        <v>6903</v>
      </c>
      <c r="F17" s="14" t="s">
        <v>6967</v>
      </c>
      <c r="G17" s="14" t="s">
        <v>6968</v>
      </c>
      <c r="H17" s="14" t="s">
        <v>6969</v>
      </c>
      <c r="I17" s="14" t="s">
        <v>1238</v>
      </c>
      <c r="J17" s="14" t="s">
        <v>3637</v>
      </c>
      <c r="K17" s="75"/>
    </row>
    <row r="18" spans="1:11">
      <c r="A18" s="79" t="s">
        <v>6970</v>
      </c>
      <c r="B18" s="80" t="s">
        <v>6812</v>
      </c>
      <c r="C18" s="80" t="s">
        <v>6971</v>
      </c>
      <c r="D18" s="80" t="s">
        <v>6972</v>
      </c>
      <c r="E18" s="80" t="s">
        <v>6942</v>
      </c>
      <c r="F18" s="80" t="s">
        <v>6973</v>
      </c>
      <c r="G18" s="80" t="s">
        <v>6974</v>
      </c>
      <c r="H18" s="80" t="s">
        <v>6975</v>
      </c>
      <c r="I18" s="80" t="s">
        <v>1109</v>
      </c>
      <c r="J18" s="80" t="s">
        <v>3637</v>
      </c>
      <c r="K18" s="81"/>
    </row>
    <row r="19" spans="1:11">
      <c r="A19" s="74" t="s">
        <v>6976</v>
      </c>
      <c r="B19" s="14" t="s">
        <v>6977</v>
      </c>
      <c r="C19" s="14" t="s">
        <v>6978</v>
      </c>
      <c r="D19" s="14" t="s">
        <v>6828</v>
      </c>
      <c r="E19" s="14" t="s">
        <v>6979</v>
      </c>
      <c r="F19" s="14" t="s">
        <v>1888</v>
      </c>
      <c r="G19" s="14" t="s">
        <v>6980</v>
      </c>
      <c r="H19" s="14" t="s">
        <v>6981</v>
      </c>
      <c r="I19" s="14" t="s">
        <v>1109</v>
      </c>
      <c r="J19" s="14" t="s">
        <v>3637</v>
      </c>
      <c r="K19" s="75" t="s">
        <v>6982</v>
      </c>
    </row>
    <row r="20" spans="1:11" ht="23.15">
      <c r="A20" s="79" t="s">
        <v>6983</v>
      </c>
      <c r="B20" s="80" t="s">
        <v>6828</v>
      </c>
      <c r="C20" s="80" t="s">
        <v>6984</v>
      </c>
      <c r="D20" s="80" t="s">
        <v>6795</v>
      </c>
      <c r="E20" s="80" t="s">
        <v>6942</v>
      </c>
      <c r="F20" s="80" t="s">
        <v>6985</v>
      </c>
      <c r="G20" s="80" t="s">
        <v>6986</v>
      </c>
      <c r="H20" s="80" t="s">
        <v>6987</v>
      </c>
      <c r="I20" s="80" t="s">
        <v>1109</v>
      </c>
      <c r="J20" s="80" t="s">
        <v>3637</v>
      </c>
      <c r="K20" s="81"/>
    </row>
    <row r="21" spans="1:11">
      <c r="A21" s="74" t="s">
        <v>6988</v>
      </c>
      <c r="B21" s="14" t="s">
        <v>6838</v>
      </c>
      <c r="C21" s="14" t="s">
        <v>6989</v>
      </c>
      <c r="D21" s="14" t="s">
        <v>6820</v>
      </c>
      <c r="E21" s="14" t="s">
        <v>6921</v>
      </c>
      <c r="F21" s="14" t="s">
        <v>6990</v>
      </c>
      <c r="G21" s="14" t="s">
        <v>6991</v>
      </c>
      <c r="H21" s="14" t="s">
        <v>6992</v>
      </c>
      <c r="I21" s="14" t="s">
        <v>1238</v>
      </c>
      <c r="J21" s="14" t="s">
        <v>3637</v>
      </c>
      <c r="K21" s="75"/>
    </row>
    <row r="22" spans="1:11">
      <c r="A22" s="79" t="s">
        <v>6993</v>
      </c>
      <c r="B22" s="80" t="s">
        <v>6828</v>
      </c>
      <c r="C22" s="80" t="s">
        <v>6994</v>
      </c>
      <c r="D22" s="80" t="s">
        <v>6848</v>
      </c>
      <c r="E22" s="80" t="s">
        <v>6921</v>
      </c>
      <c r="F22" s="80" t="s">
        <v>6995</v>
      </c>
      <c r="G22" s="80" t="s">
        <v>6996</v>
      </c>
      <c r="H22" s="80" t="s">
        <v>6997</v>
      </c>
      <c r="I22" s="80" t="s">
        <v>1109</v>
      </c>
      <c r="J22" s="80" t="s">
        <v>3637</v>
      </c>
      <c r="K22" s="81"/>
    </row>
    <row r="23" spans="1:11">
      <c r="A23" s="74" t="s">
        <v>6998</v>
      </c>
      <c r="B23" s="14" t="s">
        <v>6848</v>
      </c>
      <c r="C23" s="14" t="s">
        <v>6999</v>
      </c>
      <c r="D23" s="14" t="s">
        <v>6768</v>
      </c>
      <c r="E23" s="14" t="s">
        <v>6942</v>
      </c>
      <c r="F23" s="14" t="s">
        <v>7000</v>
      </c>
      <c r="G23" s="14" t="s">
        <v>7001</v>
      </c>
      <c r="H23" s="14" t="s">
        <v>6772</v>
      </c>
      <c r="I23" s="14" t="s">
        <v>1238</v>
      </c>
      <c r="J23" s="14" t="s">
        <v>3637</v>
      </c>
      <c r="K23" s="75"/>
    </row>
    <row r="24" spans="1:11">
      <c r="A24" s="79" t="s">
        <v>7002</v>
      </c>
      <c r="B24" s="80" t="s">
        <v>6848</v>
      </c>
      <c r="C24" s="80" t="s">
        <v>7003</v>
      </c>
      <c r="D24" s="80" t="s">
        <v>6777</v>
      </c>
      <c r="E24" s="80" t="s">
        <v>7004</v>
      </c>
      <c r="F24" s="80" t="s">
        <v>7005</v>
      </c>
      <c r="G24" s="80" t="s">
        <v>7006</v>
      </c>
      <c r="H24" s="80" t="s">
        <v>7007</v>
      </c>
      <c r="I24" s="80" t="s">
        <v>1238</v>
      </c>
      <c r="J24" s="80" t="s">
        <v>3637</v>
      </c>
      <c r="K24" s="81"/>
    </row>
    <row r="25" spans="1:11">
      <c r="A25" s="74" t="s">
        <v>7008</v>
      </c>
      <c r="B25" s="14" t="s">
        <v>6857</v>
      </c>
      <c r="C25" s="14" t="s">
        <v>7009</v>
      </c>
      <c r="D25" s="14" t="s">
        <v>7010</v>
      </c>
      <c r="E25" s="14" t="s">
        <v>6942</v>
      </c>
      <c r="F25" s="14" t="s">
        <v>7011</v>
      </c>
      <c r="G25" s="14" t="s">
        <v>7012</v>
      </c>
      <c r="H25" s="14" t="s">
        <v>7013</v>
      </c>
      <c r="I25" s="14" t="s">
        <v>1109</v>
      </c>
      <c r="J25" s="14" t="s">
        <v>3637</v>
      </c>
      <c r="K25" s="75"/>
    </row>
    <row r="26" spans="1:11">
      <c r="A26" s="79" t="s">
        <v>7014</v>
      </c>
      <c r="B26" s="80" t="s">
        <v>6857</v>
      </c>
      <c r="C26" s="80" t="s">
        <v>7015</v>
      </c>
      <c r="D26" s="80" t="s">
        <v>6866</v>
      </c>
      <c r="E26" s="80" t="s">
        <v>6903</v>
      </c>
      <c r="F26" s="80" t="s">
        <v>6864</v>
      </c>
      <c r="G26" s="80" t="s">
        <v>7016</v>
      </c>
      <c r="H26" s="80" t="s">
        <v>7017</v>
      </c>
      <c r="I26" s="80" t="s">
        <v>1109</v>
      </c>
      <c r="J26" s="80" t="s">
        <v>3637</v>
      </c>
      <c r="K26" s="81"/>
    </row>
    <row r="27" spans="1:11">
      <c r="A27" s="74" t="s">
        <v>7018</v>
      </c>
      <c r="B27" s="14" t="s">
        <v>6866</v>
      </c>
      <c r="C27" s="14" t="s">
        <v>7019</v>
      </c>
      <c r="D27" s="14" t="s">
        <v>6848</v>
      </c>
      <c r="E27" s="14" t="s">
        <v>7020</v>
      </c>
      <c r="F27" s="14" t="s">
        <v>7021</v>
      </c>
      <c r="G27" s="14" t="s">
        <v>7022</v>
      </c>
      <c r="H27" s="14" t="s">
        <v>7023</v>
      </c>
      <c r="I27" s="14" t="s">
        <v>1238</v>
      </c>
      <c r="J27" s="14" t="s">
        <v>3637</v>
      </c>
      <c r="K27" s="75"/>
    </row>
    <row r="28" spans="1:11" ht="23.15">
      <c r="A28" s="79" t="s">
        <v>7024</v>
      </c>
      <c r="B28" s="80" t="s">
        <v>6876</v>
      </c>
      <c r="C28" s="80" t="s">
        <v>7025</v>
      </c>
      <c r="D28" s="80" t="s">
        <v>7026</v>
      </c>
      <c r="E28" s="80" t="s">
        <v>7004</v>
      </c>
      <c r="F28" s="80" t="s">
        <v>3787</v>
      </c>
      <c r="G28" s="80" t="s">
        <v>7027</v>
      </c>
      <c r="H28" s="80" t="s">
        <v>7028</v>
      </c>
      <c r="I28" s="80" t="s">
        <v>1238</v>
      </c>
      <c r="J28" s="80" t="s">
        <v>3637</v>
      </c>
      <c r="K28" s="81"/>
    </row>
    <row r="29" spans="1:11" ht="23.15">
      <c r="A29" s="76" t="s">
        <v>7029</v>
      </c>
      <c r="B29" s="77" t="s">
        <v>6886</v>
      </c>
      <c r="C29" s="77" t="s">
        <v>7030</v>
      </c>
      <c r="D29" s="77" t="s">
        <v>7031</v>
      </c>
      <c r="E29" s="77" t="s">
        <v>7032</v>
      </c>
      <c r="F29" s="77" t="s">
        <v>7033</v>
      </c>
      <c r="G29" s="77" t="s">
        <v>7034</v>
      </c>
      <c r="H29" s="77" t="s">
        <v>7035</v>
      </c>
      <c r="I29" s="77" t="s">
        <v>1238</v>
      </c>
      <c r="J29" s="77" t="s">
        <v>3637</v>
      </c>
      <c r="K29" s="78"/>
    </row>
  </sheetData>
  <mergeCells count="2">
    <mergeCell ref="A1:K1"/>
    <mergeCell ref="A2:K2"/>
  </mergeCells>
  <dataValidations count="2">
    <dataValidation type="list" sqref="I5:I29" xr:uid="{00000000-0002-0000-1E00-000000000000}">
      <formula1>"Critical,High,Medium,Low"</formula1>
    </dataValidation>
    <dataValidation type="list" sqref="J5:J29" xr:uid="{00000000-0002-0000-1E00-000001000000}">
      <formula1>"Draft Complete,Needs Review,Approved,Deferred"</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10"/>
  <sheetViews>
    <sheetView workbookViewId="0">
      <pane ySplit="4" topLeftCell="A5" activePane="bottomLeft" state="frozen"/>
      <selection pane="bottomLeft" sqref="A1:O1"/>
    </sheetView>
  </sheetViews>
  <sheetFormatPr defaultRowHeight="14.15"/>
  <cols>
    <col min="1" max="1" width="12" customWidth="1"/>
    <col min="2" max="2" width="8" customWidth="1"/>
    <col min="3" max="3" width="16" customWidth="1"/>
    <col min="4" max="5" width="36" customWidth="1"/>
    <col min="6" max="6" width="42" customWidth="1"/>
    <col min="7" max="7" width="30" customWidth="1"/>
    <col min="8" max="8" width="36" customWidth="1"/>
    <col min="9" max="9" width="38" customWidth="1"/>
    <col min="10" max="11" width="36" customWidth="1"/>
    <col min="12" max="13" width="34" customWidth="1"/>
    <col min="14" max="14" width="42" customWidth="1"/>
    <col min="15" max="15" width="18" customWidth="1"/>
  </cols>
  <sheetData>
    <row r="1" spans="1:15" ht="17.149999999999999" customHeight="1">
      <c r="A1" s="584" t="s">
        <v>7036</v>
      </c>
      <c r="B1" s="584"/>
      <c r="C1" s="584"/>
      <c r="D1" s="584"/>
      <c r="E1" s="584"/>
      <c r="F1" s="584"/>
      <c r="G1" s="584"/>
      <c r="H1" s="584"/>
      <c r="I1" s="584"/>
      <c r="J1" s="584"/>
      <c r="K1" s="584"/>
      <c r="L1" s="584"/>
      <c r="M1" s="584"/>
      <c r="N1" s="584"/>
      <c r="O1" s="584"/>
    </row>
    <row r="2" spans="1:15" ht="20.6" customHeight="1">
      <c r="A2" s="585" t="s">
        <v>7037</v>
      </c>
      <c r="B2" s="585"/>
      <c r="C2" s="585"/>
      <c r="D2" s="585"/>
      <c r="E2" s="585"/>
      <c r="F2" s="585"/>
      <c r="G2" s="585"/>
      <c r="H2" s="585"/>
      <c r="I2" s="585"/>
      <c r="J2" s="585"/>
      <c r="K2" s="585"/>
      <c r="L2" s="585"/>
      <c r="M2" s="585"/>
      <c r="N2" s="585"/>
      <c r="O2" s="585"/>
    </row>
    <row r="4" spans="1:15" ht="17.149999999999999" customHeight="1">
      <c r="A4" s="68" t="s">
        <v>3410</v>
      </c>
      <c r="B4" s="69" t="s">
        <v>2026</v>
      </c>
      <c r="C4" s="69" t="s">
        <v>7038</v>
      </c>
      <c r="D4" s="69" t="s">
        <v>7039</v>
      </c>
      <c r="E4" s="69" t="s">
        <v>6646</v>
      </c>
      <c r="F4" s="69" t="s">
        <v>6651</v>
      </c>
      <c r="G4" s="69" t="s">
        <v>6656</v>
      </c>
      <c r="H4" s="69" t="s">
        <v>7040</v>
      </c>
      <c r="I4" s="69" t="s">
        <v>7041</v>
      </c>
      <c r="J4" s="69" t="s">
        <v>6667</v>
      </c>
      <c r="K4" s="69" t="s">
        <v>7042</v>
      </c>
      <c r="L4" s="69" t="s">
        <v>6677</v>
      </c>
      <c r="M4" s="69" t="s">
        <v>7043</v>
      </c>
      <c r="N4" s="69" t="s">
        <v>7044</v>
      </c>
      <c r="O4" s="70" t="s">
        <v>1818</v>
      </c>
    </row>
    <row r="5" spans="1:15" ht="23.15">
      <c r="A5" s="71" t="s">
        <v>7045</v>
      </c>
      <c r="B5" s="72">
        <v>0</v>
      </c>
      <c r="C5" s="72" t="s">
        <v>2032</v>
      </c>
      <c r="D5" s="72" t="s">
        <v>7046</v>
      </c>
      <c r="E5" s="72" t="s">
        <v>7047</v>
      </c>
      <c r="F5" s="72" t="s">
        <v>7048</v>
      </c>
      <c r="G5" s="72" t="s">
        <v>7049</v>
      </c>
      <c r="H5" s="72" t="s">
        <v>7050</v>
      </c>
      <c r="I5" s="72" t="s">
        <v>7051</v>
      </c>
      <c r="J5" s="72" t="s">
        <v>7052</v>
      </c>
      <c r="K5" s="72" t="s">
        <v>7053</v>
      </c>
      <c r="L5" s="72" t="s">
        <v>7054</v>
      </c>
      <c r="M5" s="72" t="s">
        <v>7055</v>
      </c>
      <c r="N5" s="72" t="s">
        <v>7056</v>
      </c>
      <c r="O5" s="73" t="s">
        <v>3637</v>
      </c>
    </row>
    <row r="6" spans="1:15" ht="23.15">
      <c r="A6" s="79" t="s">
        <v>7057</v>
      </c>
      <c r="B6" s="80">
        <v>1</v>
      </c>
      <c r="C6" s="80" t="s">
        <v>2037</v>
      </c>
      <c r="D6" s="80" t="s">
        <v>7058</v>
      </c>
      <c r="E6" s="80" t="s">
        <v>7059</v>
      </c>
      <c r="F6" s="80" t="s">
        <v>7060</v>
      </c>
      <c r="G6" s="80" t="s">
        <v>7061</v>
      </c>
      <c r="H6" s="80" t="s">
        <v>7062</v>
      </c>
      <c r="I6" s="80" t="s">
        <v>7063</v>
      </c>
      <c r="J6" s="80" t="s">
        <v>7064</v>
      </c>
      <c r="K6" s="80" t="s">
        <v>7065</v>
      </c>
      <c r="L6" s="80" t="s">
        <v>7066</v>
      </c>
      <c r="M6" s="80" t="s">
        <v>7067</v>
      </c>
      <c r="N6" s="80" t="s">
        <v>7068</v>
      </c>
      <c r="O6" s="81" t="s">
        <v>3637</v>
      </c>
    </row>
    <row r="7" spans="1:15" ht="23.15">
      <c r="A7" s="74" t="s">
        <v>7069</v>
      </c>
      <c r="B7" s="14">
        <v>2</v>
      </c>
      <c r="C7" s="14" t="s">
        <v>2042</v>
      </c>
      <c r="D7" s="14" t="s">
        <v>2043</v>
      </c>
      <c r="E7" s="14" t="s">
        <v>7070</v>
      </c>
      <c r="F7" s="14" t="s">
        <v>7071</v>
      </c>
      <c r="G7" s="14" t="s">
        <v>7072</v>
      </c>
      <c r="H7" s="14" t="s">
        <v>7073</v>
      </c>
      <c r="I7" s="14" t="s">
        <v>7074</v>
      </c>
      <c r="J7" s="14" t="s">
        <v>7075</v>
      </c>
      <c r="K7" s="14" t="s">
        <v>7076</v>
      </c>
      <c r="L7" s="14" t="s">
        <v>7077</v>
      </c>
      <c r="M7" s="14" t="s">
        <v>7078</v>
      </c>
      <c r="N7" s="14" t="s">
        <v>7079</v>
      </c>
      <c r="O7" s="75" t="s">
        <v>3637</v>
      </c>
    </row>
    <row r="8" spans="1:15" ht="23.15">
      <c r="A8" s="79" t="s">
        <v>7080</v>
      </c>
      <c r="B8" s="80">
        <v>3</v>
      </c>
      <c r="C8" s="80" t="s">
        <v>2047</v>
      </c>
      <c r="D8" s="80" t="s">
        <v>7081</v>
      </c>
      <c r="E8" s="80" t="s">
        <v>7082</v>
      </c>
      <c r="F8" s="80" t="s">
        <v>7083</v>
      </c>
      <c r="G8" s="80" t="s">
        <v>7084</v>
      </c>
      <c r="H8" s="80" t="s">
        <v>7085</v>
      </c>
      <c r="I8" s="80" t="s">
        <v>7086</v>
      </c>
      <c r="J8" s="80" t="s">
        <v>7087</v>
      </c>
      <c r="K8" s="80" t="s">
        <v>7088</v>
      </c>
      <c r="L8" s="80" t="s">
        <v>7089</v>
      </c>
      <c r="M8" s="80" t="s">
        <v>7090</v>
      </c>
      <c r="N8" s="80" t="s">
        <v>7091</v>
      </c>
      <c r="O8" s="81" t="s">
        <v>3637</v>
      </c>
    </row>
    <row r="9" spans="1:15" ht="23.15">
      <c r="A9" s="74" t="s">
        <v>7092</v>
      </c>
      <c r="B9" s="14">
        <v>4</v>
      </c>
      <c r="C9" s="14" t="s">
        <v>2052</v>
      </c>
      <c r="D9" s="14" t="s">
        <v>7093</v>
      </c>
      <c r="E9" s="14" t="s">
        <v>7094</v>
      </c>
      <c r="F9" s="14" t="s">
        <v>7095</v>
      </c>
      <c r="G9" s="14" t="s">
        <v>7096</v>
      </c>
      <c r="H9" s="14" t="s">
        <v>7097</v>
      </c>
      <c r="I9" s="14" t="s">
        <v>7098</v>
      </c>
      <c r="J9" s="14" t="s">
        <v>7099</v>
      </c>
      <c r="K9" s="14" t="s">
        <v>7100</v>
      </c>
      <c r="L9" s="14" t="s">
        <v>7101</v>
      </c>
      <c r="M9" s="14" t="s">
        <v>7102</v>
      </c>
      <c r="N9" s="14" t="s">
        <v>7103</v>
      </c>
      <c r="O9" s="75" t="s">
        <v>3637</v>
      </c>
    </row>
    <row r="10" spans="1:15" ht="23.15">
      <c r="A10" s="82" t="s">
        <v>7104</v>
      </c>
      <c r="B10" s="83">
        <v>5</v>
      </c>
      <c r="C10" s="83" t="s">
        <v>2057</v>
      </c>
      <c r="D10" s="83" t="s">
        <v>7105</v>
      </c>
      <c r="E10" s="83" t="s">
        <v>7106</v>
      </c>
      <c r="F10" s="83" t="s">
        <v>7107</v>
      </c>
      <c r="G10" s="83" t="s">
        <v>7108</v>
      </c>
      <c r="H10" s="83" t="s">
        <v>7109</v>
      </c>
      <c r="I10" s="83" t="s">
        <v>7110</v>
      </c>
      <c r="J10" s="83" t="s">
        <v>7111</v>
      </c>
      <c r="K10" s="83" t="s">
        <v>7112</v>
      </c>
      <c r="L10" s="83" t="s">
        <v>7113</v>
      </c>
      <c r="M10" s="83" t="s">
        <v>7114</v>
      </c>
      <c r="N10" s="83" t="s">
        <v>7115</v>
      </c>
      <c r="O10" s="84" t="s">
        <v>3637</v>
      </c>
    </row>
  </sheetData>
  <mergeCells count="2">
    <mergeCell ref="A1:O1"/>
    <mergeCell ref="A2:O2"/>
  </mergeCells>
  <dataValidations count="1">
    <dataValidation type="list" sqref="O5:O10" xr:uid="{00000000-0002-0000-1F00-000000000000}">
      <formula1>"Draft Complete,Needs Review,Approved,Deferred"</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0"/>
  <sheetViews>
    <sheetView workbookViewId="0">
      <pane ySplit="4" topLeftCell="A5" activePane="bottomLeft" state="frozen"/>
      <selection pane="bottomLeft" sqref="A1:M1"/>
    </sheetView>
  </sheetViews>
  <sheetFormatPr defaultRowHeight="14.15"/>
  <cols>
    <col min="1" max="1" width="14" customWidth="1"/>
    <col min="2" max="2" width="28" customWidth="1"/>
    <col min="3" max="3" width="24" customWidth="1"/>
    <col min="4" max="4" width="22" customWidth="1"/>
    <col min="5" max="5" width="44" customWidth="1"/>
    <col min="6" max="6" width="46" customWidth="1"/>
    <col min="7" max="7" width="42" customWidth="1"/>
    <col min="8" max="8" width="48" customWidth="1"/>
    <col min="9" max="9" width="44" customWidth="1"/>
    <col min="10" max="10" width="30" customWidth="1"/>
    <col min="11" max="11" width="46" customWidth="1"/>
    <col min="12" max="12" width="18" customWidth="1"/>
    <col min="13" max="13" width="28" customWidth="1"/>
  </cols>
  <sheetData>
    <row r="1" spans="1:13" ht="17.149999999999999" customHeight="1">
      <c r="A1" s="584" t="s">
        <v>7116</v>
      </c>
      <c r="B1" s="584"/>
      <c r="C1" s="584"/>
      <c r="D1" s="584"/>
      <c r="E1" s="584"/>
      <c r="F1" s="584"/>
      <c r="G1" s="584"/>
      <c r="H1" s="584"/>
      <c r="I1" s="584"/>
      <c r="J1" s="584"/>
      <c r="K1" s="584"/>
      <c r="L1" s="584"/>
      <c r="M1" s="584"/>
    </row>
    <row r="2" spans="1:13" ht="20.6" customHeight="1">
      <c r="A2" s="585" t="s">
        <v>7117</v>
      </c>
      <c r="B2" s="585"/>
      <c r="C2" s="585"/>
      <c r="D2" s="585"/>
      <c r="E2" s="585"/>
      <c r="F2" s="585"/>
      <c r="G2" s="585"/>
      <c r="H2" s="585"/>
      <c r="I2" s="585"/>
      <c r="J2" s="585"/>
      <c r="K2" s="585"/>
      <c r="L2" s="585"/>
      <c r="M2" s="585"/>
    </row>
    <row r="4" spans="1:13" ht="17.149999999999999" customHeight="1">
      <c r="A4" s="68" t="s">
        <v>7118</v>
      </c>
      <c r="B4" s="69" t="s">
        <v>7119</v>
      </c>
      <c r="C4" s="69" t="s">
        <v>7120</v>
      </c>
      <c r="D4" s="69" t="s">
        <v>7121</v>
      </c>
      <c r="E4" s="69" t="s">
        <v>7122</v>
      </c>
      <c r="F4" s="69" t="s">
        <v>7123</v>
      </c>
      <c r="G4" s="69" t="s">
        <v>7124</v>
      </c>
      <c r="H4" s="69" t="s">
        <v>7125</v>
      </c>
      <c r="I4" s="69" t="s">
        <v>7126</v>
      </c>
      <c r="J4" s="69" t="s">
        <v>7127</v>
      </c>
      <c r="K4" s="69" t="s">
        <v>7128</v>
      </c>
      <c r="L4" s="69" t="s">
        <v>1818</v>
      </c>
      <c r="M4" s="70" t="s">
        <v>4953</v>
      </c>
    </row>
    <row r="5" spans="1:13" ht="23.15">
      <c r="A5" s="71" t="s">
        <v>7129</v>
      </c>
      <c r="B5" s="72" t="s">
        <v>7130</v>
      </c>
      <c r="C5" s="72" t="s">
        <v>7131</v>
      </c>
      <c r="D5" s="72" t="s">
        <v>7132</v>
      </c>
      <c r="E5" s="72" t="s">
        <v>7133</v>
      </c>
      <c r="F5" s="72" t="s">
        <v>7134</v>
      </c>
      <c r="G5" s="72" t="s">
        <v>7135</v>
      </c>
      <c r="H5" s="72" t="s">
        <v>7136</v>
      </c>
      <c r="I5" s="72" t="s">
        <v>7137</v>
      </c>
      <c r="J5" s="72" t="s">
        <v>7138</v>
      </c>
      <c r="K5" s="72" t="s">
        <v>7139</v>
      </c>
      <c r="L5" s="72" t="s">
        <v>3637</v>
      </c>
      <c r="M5" s="73" t="s">
        <v>7140</v>
      </c>
    </row>
    <row r="6" spans="1:13" ht="23.15">
      <c r="A6" s="79" t="s">
        <v>7141</v>
      </c>
      <c r="B6" s="80" t="s">
        <v>7142</v>
      </c>
      <c r="C6" s="80" t="s">
        <v>7131</v>
      </c>
      <c r="D6" s="80" t="s">
        <v>7143</v>
      </c>
      <c r="E6" s="80" t="s">
        <v>7144</v>
      </c>
      <c r="F6" s="80" t="s">
        <v>7145</v>
      </c>
      <c r="G6" s="80" t="s">
        <v>7146</v>
      </c>
      <c r="H6" s="80" t="s">
        <v>7147</v>
      </c>
      <c r="I6" s="80" t="s">
        <v>7148</v>
      </c>
      <c r="J6" s="80" t="s">
        <v>7149</v>
      </c>
      <c r="K6" s="80" t="s">
        <v>7150</v>
      </c>
      <c r="L6" s="80" t="s">
        <v>3637</v>
      </c>
      <c r="M6" s="81" t="s">
        <v>7140</v>
      </c>
    </row>
    <row r="7" spans="1:13" ht="23.15">
      <c r="A7" s="74" t="s">
        <v>7151</v>
      </c>
      <c r="B7" s="14" t="s">
        <v>7152</v>
      </c>
      <c r="C7" s="14" t="s">
        <v>7131</v>
      </c>
      <c r="D7" s="14" t="s">
        <v>7153</v>
      </c>
      <c r="E7" s="14" t="s">
        <v>7154</v>
      </c>
      <c r="F7" s="14" t="s">
        <v>7155</v>
      </c>
      <c r="G7" s="14" t="s">
        <v>7156</v>
      </c>
      <c r="H7" s="14" t="s">
        <v>7157</v>
      </c>
      <c r="I7" s="14" t="s">
        <v>7158</v>
      </c>
      <c r="J7" s="14" t="s">
        <v>7159</v>
      </c>
      <c r="K7" s="14" t="s">
        <v>7160</v>
      </c>
      <c r="L7" s="14" t="s">
        <v>3637</v>
      </c>
      <c r="M7" s="75" t="s">
        <v>7140</v>
      </c>
    </row>
    <row r="8" spans="1:13" ht="23.15">
      <c r="A8" s="79" t="s">
        <v>7161</v>
      </c>
      <c r="B8" s="80" t="s">
        <v>7162</v>
      </c>
      <c r="C8" s="80" t="s">
        <v>7163</v>
      </c>
      <c r="D8" s="80" t="s">
        <v>7143</v>
      </c>
      <c r="E8" s="80" t="s">
        <v>7164</v>
      </c>
      <c r="F8" s="80" t="s">
        <v>7165</v>
      </c>
      <c r="G8" s="80" t="s">
        <v>7166</v>
      </c>
      <c r="H8" s="80" t="s">
        <v>7167</v>
      </c>
      <c r="I8" s="80" t="s">
        <v>7168</v>
      </c>
      <c r="J8" s="80" t="s">
        <v>7169</v>
      </c>
      <c r="K8" s="80" t="s">
        <v>7170</v>
      </c>
      <c r="L8" s="80" t="s">
        <v>3637</v>
      </c>
      <c r="M8" s="81" t="s">
        <v>7140</v>
      </c>
    </row>
    <row r="9" spans="1:13" ht="23.15">
      <c r="A9" s="74" t="s">
        <v>7171</v>
      </c>
      <c r="B9" s="14" t="s">
        <v>7172</v>
      </c>
      <c r="C9" s="14" t="s">
        <v>7173</v>
      </c>
      <c r="D9" s="14" t="s">
        <v>7174</v>
      </c>
      <c r="E9" s="14" t="s">
        <v>7175</v>
      </c>
      <c r="F9" s="14" t="s">
        <v>7176</v>
      </c>
      <c r="G9" s="14" t="s">
        <v>7177</v>
      </c>
      <c r="H9" s="14" t="s">
        <v>7178</v>
      </c>
      <c r="I9" s="14" t="s">
        <v>7179</v>
      </c>
      <c r="J9" s="14" t="s">
        <v>7180</v>
      </c>
      <c r="K9" s="14" t="s">
        <v>7181</v>
      </c>
      <c r="L9" s="14" t="s">
        <v>3637</v>
      </c>
      <c r="M9" s="75" t="s">
        <v>7140</v>
      </c>
    </row>
    <row r="10" spans="1:13" ht="23.15">
      <c r="A10" s="82" t="s">
        <v>7182</v>
      </c>
      <c r="B10" s="83" t="s">
        <v>7183</v>
      </c>
      <c r="C10" s="83" t="s">
        <v>7184</v>
      </c>
      <c r="D10" s="83" t="s">
        <v>7185</v>
      </c>
      <c r="E10" s="83" t="s">
        <v>7186</v>
      </c>
      <c r="F10" s="83" t="s">
        <v>7187</v>
      </c>
      <c r="G10" s="83" t="s">
        <v>7188</v>
      </c>
      <c r="H10" s="83" t="s">
        <v>7189</v>
      </c>
      <c r="I10" s="83" t="s">
        <v>7190</v>
      </c>
      <c r="J10" s="83" t="s">
        <v>7191</v>
      </c>
      <c r="K10" s="83" t="s">
        <v>7192</v>
      </c>
      <c r="L10" s="83" t="s">
        <v>3637</v>
      </c>
      <c r="M10" s="84" t="s">
        <v>7140</v>
      </c>
    </row>
  </sheetData>
  <mergeCells count="2">
    <mergeCell ref="A1:M1"/>
    <mergeCell ref="A2:M2"/>
  </mergeCells>
  <dataValidations count="1">
    <dataValidation type="list" sqref="L5:L10" xr:uid="{00000000-0002-0000-2000-000000000000}">
      <formula1>"Draft Complete,Needs Review,Approved,Deferred"</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6"/>
  <sheetViews>
    <sheetView workbookViewId="0">
      <pane ySplit="4" topLeftCell="A5" activePane="bottomLeft" state="frozen"/>
      <selection pane="bottomLeft" sqref="A1:M1"/>
    </sheetView>
  </sheetViews>
  <sheetFormatPr defaultRowHeight="14.15"/>
  <cols>
    <col min="1" max="1" width="15" customWidth="1"/>
    <col min="2" max="2" width="32" customWidth="1"/>
    <col min="3" max="3" width="20" customWidth="1"/>
    <col min="4" max="4" width="44" customWidth="1"/>
    <col min="5" max="5" width="48" customWidth="1"/>
    <col min="6" max="6" width="54" customWidth="1"/>
    <col min="7" max="7" width="50" customWidth="1"/>
    <col min="8" max="8" width="36" customWidth="1"/>
    <col min="9" max="9" width="14" customWidth="1"/>
    <col min="10" max="10" width="44" customWidth="1"/>
    <col min="11" max="11" width="48" customWidth="1"/>
    <col min="12" max="12" width="18" customWidth="1"/>
    <col min="13" max="13" width="28" customWidth="1"/>
  </cols>
  <sheetData>
    <row r="1" spans="1:13" ht="17.149999999999999" customHeight="1">
      <c r="A1" s="584" t="s">
        <v>7193</v>
      </c>
      <c r="B1" s="584"/>
      <c r="C1" s="584"/>
      <c r="D1" s="584"/>
      <c r="E1" s="584"/>
      <c r="F1" s="584"/>
      <c r="G1" s="584"/>
      <c r="H1" s="584"/>
      <c r="I1" s="584"/>
      <c r="J1" s="584"/>
      <c r="K1" s="584"/>
      <c r="L1" s="584"/>
      <c r="M1" s="584"/>
    </row>
    <row r="2" spans="1:13" ht="20.6" customHeight="1">
      <c r="A2" s="585" t="s">
        <v>7194</v>
      </c>
      <c r="B2" s="585"/>
      <c r="C2" s="585"/>
      <c r="D2" s="585"/>
      <c r="E2" s="585"/>
      <c r="F2" s="585"/>
      <c r="G2" s="585"/>
      <c r="H2" s="585"/>
      <c r="I2" s="585"/>
      <c r="J2" s="585"/>
      <c r="K2" s="585"/>
      <c r="L2" s="585"/>
      <c r="M2" s="585"/>
    </row>
    <row r="4" spans="1:13" ht="17.149999999999999" customHeight="1">
      <c r="A4" s="68" t="s">
        <v>7195</v>
      </c>
      <c r="B4" s="69" t="s">
        <v>7196</v>
      </c>
      <c r="C4" s="69" t="s">
        <v>7197</v>
      </c>
      <c r="D4" s="69" t="s">
        <v>1503</v>
      </c>
      <c r="E4" s="69" t="s">
        <v>7126</v>
      </c>
      <c r="F4" s="69" t="s">
        <v>1820</v>
      </c>
      <c r="G4" s="69" t="s">
        <v>7198</v>
      </c>
      <c r="H4" s="69" t="s">
        <v>7199</v>
      </c>
      <c r="I4" s="69" t="s">
        <v>7200</v>
      </c>
      <c r="J4" s="69" t="s">
        <v>7201</v>
      </c>
      <c r="K4" s="69" t="s">
        <v>7202</v>
      </c>
      <c r="L4" s="69" t="s">
        <v>1818</v>
      </c>
      <c r="M4" s="70" t="s">
        <v>4953</v>
      </c>
    </row>
    <row r="5" spans="1:13" ht="23.15">
      <c r="A5" s="71" t="s">
        <v>7203</v>
      </c>
      <c r="B5" s="72" t="s">
        <v>7204</v>
      </c>
      <c r="C5" s="72" t="s">
        <v>7205</v>
      </c>
      <c r="D5" s="72" t="s">
        <v>7206</v>
      </c>
      <c r="E5" s="72" t="s">
        <v>7207</v>
      </c>
      <c r="F5" s="72" t="s">
        <v>7208</v>
      </c>
      <c r="G5" s="72" t="s">
        <v>7209</v>
      </c>
      <c r="H5" s="72" t="s">
        <v>7210</v>
      </c>
      <c r="I5" s="72" t="s">
        <v>7211</v>
      </c>
      <c r="J5" s="72" t="s">
        <v>7212</v>
      </c>
      <c r="K5" s="72" t="s">
        <v>7213</v>
      </c>
      <c r="L5" s="72" t="s">
        <v>3637</v>
      </c>
      <c r="M5" s="73" t="s">
        <v>7214</v>
      </c>
    </row>
    <row r="6" spans="1:13" ht="23.15">
      <c r="A6" s="79" t="s">
        <v>7215</v>
      </c>
      <c r="B6" s="80" t="s">
        <v>7216</v>
      </c>
      <c r="C6" s="80" t="s">
        <v>7217</v>
      </c>
      <c r="D6" s="80" t="s">
        <v>7218</v>
      </c>
      <c r="E6" s="80" t="s">
        <v>7219</v>
      </c>
      <c r="F6" s="80" t="s">
        <v>7220</v>
      </c>
      <c r="G6" s="80" t="s">
        <v>7221</v>
      </c>
      <c r="H6" s="80" t="s">
        <v>7222</v>
      </c>
      <c r="I6" s="80" t="s">
        <v>1141</v>
      </c>
      <c r="J6" s="80" t="s">
        <v>7223</v>
      </c>
      <c r="K6" s="80" t="s">
        <v>7224</v>
      </c>
      <c r="L6" s="80" t="s">
        <v>3637</v>
      </c>
      <c r="M6" s="81" t="s">
        <v>7225</v>
      </c>
    </row>
    <row r="7" spans="1:13" ht="23.15">
      <c r="A7" s="74" t="s">
        <v>7226</v>
      </c>
      <c r="B7" s="14" t="s">
        <v>7227</v>
      </c>
      <c r="C7" s="14" t="s">
        <v>7228</v>
      </c>
      <c r="D7" s="14" t="s">
        <v>7229</v>
      </c>
      <c r="E7" s="14" t="s">
        <v>7230</v>
      </c>
      <c r="F7" s="14" t="s">
        <v>7231</v>
      </c>
      <c r="G7" s="14" t="s">
        <v>7232</v>
      </c>
      <c r="H7" s="14" t="s">
        <v>7233</v>
      </c>
      <c r="I7" s="14" t="s">
        <v>7211</v>
      </c>
      <c r="J7" s="14" t="s">
        <v>7234</v>
      </c>
      <c r="K7" s="14" t="s">
        <v>7235</v>
      </c>
      <c r="L7" s="14" t="s">
        <v>3637</v>
      </c>
      <c r="M7" s="75" t="s">
        <v>7236</v>
      </c>
    </row>
    <row r="8" spans="1:13" ht="23.15">
      <c r="A8" s="79" t="s">
        <v>7237</v>
      </c>
      <c r="B8" s="80" t="s">
        <v>7238</v>
      </c>
      <c r="C8" s="80" t="s">
        <v>7239</v>
      </c>
      <c r="D8" s="80" t="s">
        <v>7240</v>
      </c>
      <c r="E8" s="80" t="s">
        <v>7241</v>
      </c>
      <c r="F8" s="80" t="s">
        <v>7242</v>
      </c>
      <c r="G8" s="80" t="s">
        <v>7243</v>
      </c>
      <c r="H8" s="80" t="s">
        <v>7244</v>
      </c>
      <c r="I8" s="80" t="s">
        <v>1141</v>
      </c>
      <c r="J8" s="80" t="s">
        <v>7245</v>
      </c>
      <c r="K8" s="80" t="s">
        <v>7246</v>
      </c>
      <c r="L8" s="80" t="s">
        <v>3637</v>
      </c>
      <c r="M8" s="81" t="s">
        <v>7247</v>
      </c>
    </row>
    <row r="9" spans="1:13" ht="23.15">
      <c r="A9" s="74" t="s">
        <v>7248</v>
      </c>
      <c r="B9" s="14" t="s">
        <v>7249</v>
      </c>
      <c r="C9" s="14" t="s">
        <v>7250</v>
      </c>
      <c r="D9" s="14" t="s">
        <v>7251</v>
      </c>
      <c r="E9" s="14" t="s">
        <v>7252</v>
      </c>
      <c r="F9" s="14" t="s">
        <v>7253</v>
      </c>
      <c r="G9" s="14" t="s">
        <v>7254</v>
      </c>
      <c r="H9" s="14" t="s">
        <v>7255</v>
      </c>
      <c r="I9" s="14" t="s">
        <v>1141</v>
      </c>
      <c r="J9" s="14" t="s">
        <v>7256</v>
      </c>
      <c r="K9" s="14" t="s">
        <v>7257</v>
      </c>
      <c r="L9" s="14" t="s">
        <v>3637</v>
      </c>
      <c r="M9" s="75" t="s">
        <v>7258</v>
      </c>
    </row>
    <row r="10" spans="1:13" ht="23.15">
      <c r="A10" s="79" t="s">
        <v>7259</v>
      </c>
      <c r="B10" s="80" t="s">
        <v>7260</v>
      </c>
      <c r="C10" s="80" t="s">
        <v>7261</v>
      </c>
      <c r="D10" s="80" t="s">
        <v>7262</v>
      </c>
      <c r="E10" s="80" t="s">
        <v>7263</v>
      </c>
      <c r="F10" s="80" t="s">
        <v>7264</v>
      </c>
      <c r="G10" s="80" t="s">
        <v>7265</v>
      </c>
      <c r="H10" s="80" t="s">
        <v>7266</v>
      </c>
      <c r="I10" s="80" t="s">
        <v>7267</v>
      </c>
      <c r="J10" s="80" t="s">
        <v>7268</v>
      </c>
      <c r="K10" s="80" t="s">
        <v>7269</v>
      </c>
      <c r="L10" s="80" t="s">
        <v>3637</v>
      </c>
      <c r="M10" s="81" t="s">
        <v>7270</v>
      </c>
    </row>
    <row r="11" spans="1:13" ht="23.15">
      <c r="A11" s="74" t="s">
        <v>7271</v>
      </c>
      <c r="B11" s="14" t="s">
        <v>7272</v>
      </c>
      <c r="C11" s="14" t="s">
        <v>7273</v>
      </c>
      <c r="D11" s="14" t="s">
        <v>7274</v>
      </c>
      <c r="E11" s="14" t="s">
        <v>7275</v>
      </c>
      <c r="F11" s="14" t="s">
        <v>7276</v>
      </c>
      <c r="G11" s="14" t="s">
        <v>7277</v>
      </c>
      <c r="H11" s="14" t="s">
        <v>7278</v>
      </c>
      <c r="I11" s="14" t="s">
        <v>1141</v>
      </c>
      <c r="J11" s="14" t="s">
        <v>7279</v>
      </c>
      <c r="K11" s="14" t="s">
        <v>7280</v>
      </c>
      <c r="L11" s="14" t="s">
        <v>3637</v>
      </c>
      <c r="M11" s="75" t="s">
        <v>7281</v>
      </c>
    </row>
    <row r="12" spans="1:13" ht="23.15">
      <c r="A12" s="79" t="s">
        <v>7282</v>
      </c>
      <c r="B12" s="80" t="s">
        <v>7283</v>
      </c>
      <c r="C12" s="80" t="s">
        <v>7284</v>
      </c>
      <c r="D12" s="80" t="s">
        <v>7285</v>
      </c>
      <c r="E12" s="80" t="s">
        <v>7286</v>
      </c>
      <c r="F12" s="80" t="s">
        <v>7287</v>
      </c>
      <c r="G12" s="80" t="s">
        <v>7288</v>
      </c>
      <c r="H12" s="80" t="s">
        <v>7289</v>
      </c>
      <c r="I12" s="80" t="s">
        <v>1141</v>
      </c>
      <c r="J12" s="80" t="s">
        <v>7290</v>
      </c>
      <c r="K12" s="80" t="s">
        <v>7291</v>
      </c>
      <c r="L12" s="80" t="s">
        <v>3637</v>
      </c>
      <c r="M12" s="81" t="s">
        <v>7292</v>
      </c>
    </row>
    <row r="13" spans="1:13" ht="23.15">
      <c r="A13" s="74" t="s">
        <v>7293</v>
      </c>
      <c r="B13" s="14" t="s">
        <v>7294</v>
      </c>
      <c r="C13" s="14" t="s">
        <v>7295</v>
      </c>
      <c r="D13" s="14" t="s">
        <v>7296</v>
      </c>
      <c r="E13" s="14" t="s">
        <v>7297</v>
      </c>
      <c r="F13" s="14" t="s">
        <v>7298</v>
      </c>
      <c r="G13" s="14" t="s">
        <v>7299</v>
      </c>
      <c r="H13" s="14" t="s">
        <v>7300</v>
      </c>
      <c r="I13" s="14" t="s">
        <v>1141</v>
      </c>
      <c r="J13" s="14" t="s">
        <v>7301</v>
      </c>
      <c r="K13" s="14" t="s">
        <v>7302</v>
      </c>
      <c r="L13" s="14" t="s">
        <v>3637</v>
      </c>
      <c r="M13" s="75" t="s">
        <v>1881</v>
      </c>
    </row>
    <row r="14" spans="1:13" ht="23.15">
      <c r="A14" s="79" t="s">
        <v>7303</v>
      </c>
      <c r="B14" s="80" t="s">
        <v>7304</v>
      </c>
      <c r="C14" s="80" t="s">
        <v>7305</v>
      </c>
      <c r="D14" s="80" t="s">
        <v>7306</v>
      </c>
      <c r="E14" s="80" t="s">
        <v>7307</v>
      </c>
      <c r="F14" s="80" t="s">
        <v>7308</v>
      </c>
      <c r="G14" s="80" t="s">
        <v>7309</v>
      </c>
      <c r="H14" s="80" t="s">
        <v>7310</v>
      </c>
      <c r="I14" s="80" t="s">
        <v>1141</v>
      </c>
      <c r="J14" s="80" t="s">
        <v>7311</v>
      </c>
      <c r="K14" s="80" t="s">
        <v>7312</v>
      </c>
      <c r="L14" s="80" t="s">
        <v>3637</v>
      </c>
      <c r="M14" s="81" t="s">
        <v>7313</v>
      </c>
    </row>
    <row r="15" spans="1:13" ht="23.15">
      <c r="A15" s="74" t="s">
        <v>7314</v>
      </c>
      <c r="B15" s="14" t="s">
        <v>7315</v>
      </c>
      <c r="C15" s="14" t="s">
        <v>7316</v>
      </c>
      <c r="D15" s="14" t="s">
        <v>7317</v>
      </c>
      <c r="E15" s="14" t="s">
        <v>7318</v>
      </c>
      <c r="F15" s="14" t="s">
        <v>7319</v>
      </c>
      <c r="G15" s="14" t="s">
        <v>7320</v>
      </c>
      <c r="H15" s="14" t="s">
        <v>7321</v>
      </c>
      <c r="I15" s="14" t="s">
        <v>1141</v>
      </c>
      <c r="J15" s="14" t="s">
        <v>7322</v>
      </c>
      <c r="K15" s="14" t="s">
        <v>7323</v>
      </c>
      <c r="L15" s="14" t="s">
        <v>3637</v>
      </c>
      <c r="M15" s="75" t="s">
        <v>7324</v>
      </c>
    </row>
    <row r="16" spans="1:13" ht="23.15">
      <c r="A16" s="82" t="s">
        <v>7325</v>
      </c>
      <c r="B16" s="83" t="s">
        <v>7326</v>
      </c>
      <c r="C16" s="83" t="s">
        <v>7327</v>
      </c>
      <c r="D16" s="83" t="s">
        <v>7328</v>
      </c>
      <c r="E16" s="83" t="s">
        <v>7329</v>
      </c>
      <c r="F16" s="83" t="s">
        <v>7330</v>
      </c>
      <c r="G16" s="83" t="s">
        <v>7331</v>
      </c>
      <c r="H16" s="83" t="s">
        <v>7332</v>
      </c>
      <c r="I16" s="83" t="s">
        <v>7267</v>
      </c>
      <c r="J16" s="83" t="s">
        <v>7333</v>
      </c>
      <c r="K16" s="83" t="s">
        <v>7334</v>
      </c>
      <c r="L16" s="83" t="s">
        <v>3637</v>
      </c>
      <c r="M16" s="84" t="s">
        <v>7335</v>
      </c>
    </row>
  </sheetData>
  <mergeCells count="2">
    <mergeCell ref="A1:M1"/>
    <mergeCell ref="A2:M2"/>
  </mergeCells>
  <dataValidations count="2">
    <dataValidation type="list" sqref="I5:I16" xr:uid="{00000000-0002-0000-2100-000000000000}">
      <formula1>"Low,Low–medium,Medium,Medium–high,High"</formula1>
    </dataValidation>
    <dataValidation type="list" sqref="L5:L16" xr:uid="{00000000-0002-0000-2100-000001000000}">
      <formula1>"Draft Complete,Needs Review,Approved,Deferred"</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30"/>
  <sheetViews>
    <sheetView workbookViewId="0">
      <pane ySplit="4" topLeftCell="A5" activePane="bottomLeft" state="frozen"/>
      <selection pane="bottomLeft" sqref="A1:I1"/>
    </sheetView>
  </sheetViews>
  <sheetFormatPr defaultRowHeight="14.15"/>
  <cols>
    <col min="1" max="1" width="12" customWidth="1"/>
    <col min="2" max="2" width="24" customWidth="1"/>
    <col min="3" max="3" width="34" customWidth="1"/>
    <col min="4" max="4" width="14" customWidth="1"/>
    <col min="5" max="5" width="52" customWidth="1"/>
    <col min="6" max="6" width="48" customWidth="1"/>
    <col min="7" max="7" width="24" customWidth="1"/>
    <col min="8" max="8" width="18" customWidth="1"/>
    <col min="9" max="9" width="30" customWidth="1"/>
  </cols>
  <sheetData>
    <row r="1" spans="1:9" ht="17.149999999999999" customHeight="1">
      <c r="A1" s="584" t="s">
        <v>7336</v>
      </c>
      <c r="B1" s="584"/>
      <c r="C1" s="584"/>
      <c r="D1" s="584"/>
      <c r="E1" s="584"/>
      <c r="F1" s="584"/>
      <c r="G1" s="584"/>
      <c r="H1" s="584"/>
      <c r="I1" s="584"/>
    </row>
    <row r="2" spans="1:9" ht="20.6" customHeight="1">
      <c r="A2" s="585" t="s">
        <v>7337</v>
      </c>
      <c r="B2" s="585"/>
      <c r="C2" s="585"/>
      <c r="D2" s="585"/>
      <c r="E2" s="585"/>
      <c r="F2" s="585"/>
      <c r="G2" s="585"/>
      <c r="H2" s="585"/>
      <c r="I2" s="585"/>
    </row>
    <row r="4" spans="1:9" ht="17.149999999999999" customHeight="1">
      <c r="A4" s="68" t="s">
        <v>3410</v>
      </c>
      <c r="B4" s="69" t="s">
        <v>7338</v>
      </c>
      <c r="C4" s="69" t="s">
        <v>7339</v>
      </c>
      <c r="D4" s="69" t="s">
        <v>7340</v>
      </c>
      <c r="E4" s="69" t="s">
        <v>2029</v>
      </c>
      <c r="F4" s="69" t="s">
        <v>2504</v>
      </c>
      <c r="G4" s="69" t="s">
        <v>7341</v>
      </c>
      <c r="H4" s="69" t="s">
        <v>1818</v>
      </c>
      <c r="I4" s="70" t="s">
        <v>4953</v>
      </c>
    </row>
    <row r="5" spans="1:9" ht="23.15">
      <c r="A5" s="71" t="s">
        <v>7342</v>
      </c>
      <c r="B5" s="72" t="s">
        <v>7343</v>
      </c>
      <c r="C5" s="72" t="s">
        <v>7344</v>
      </c>
      <c r="D5" s="85">
        <v>1</v>
      </c>
      <c r="E5" s="72" t="s">
        <v>7345</v>
      </c>
      <c r="F5" s="72" t="s">
        <v>7346</v>
      </c>
      <c r="G5" s="72" t="s">
        <v>7347</v>
      </c>
      <c r="H5" s="72" t="s">
        <v>3637</v>
      </c>
      <c r="I5" s="73" t="s">
        <v>6621</v>
      </c>
    </row>
    <row r="6" spans="1:9" ht="23.15">
      <c r="A6" s="79" t="s">
        <v>7348</v>
      </c>
      <c r="B6" s="80" t="s">
        <v>7343</v>
      </c>
      <c r="C6" s="80" t="s">
        <v>7349</v>
      </c>
      <c r="D6" s="86">
        <v>0.85</v>
      </c>
      <c r="E6" s="80" t="s">
        <v>7350</v>
      </c>
      <c r="F6" s="80" t="s">
        <v>7351</v>
      </c>
      <c r="G6" s="80" t="s">
        <v>2007</v>
      </c>
      <c r="H6" s="80" t="s">
        <v>3637</v>
      </c>
      <c r="I6" s="81" t="s">
        <v>7352</v>
      </c>
    </row>
    <row r="7" spans="1:9">
      <c r="A7" s="74" t="s">
        <v>7353</v>
      </c>
      <c r="B7" s="14" t="s">
        <v>7343</v>
      </c>
      <c r="C7" s="14" t="s">
        <v>7354</v>
      </c>
      <c r="D7" s="87">
        <v>0.7</v>
      </c>
      <c r="E7" s="14" t="s">
        <v>7355</v>
      </c>
      <c r="F7" s="14" t="s">
        <v>7356</v>
      </c>
      <c r="G7" s="14" t="s">
        <v>1892</v>
      </c>
      <c r="H7" s="14" t="s">
        <v>3637</v>
      </c>
      <c r="I7" s="75" t="s">
        <v>7357</v>
      </c>
    </row>
    <row r="8" spans="1:9">
      <c r="A8" s="79" t="s">
        <v>7358</v>
      </c>
      <c r="B8" s="80" t="s">
        <v>7343</v>
      </c>
      <c r="C8" s="80" t="s">
        <v>7359</v>
      </c>
      <c r="D8" s="86">
        <v>0.65</v>
      </c>
      <c r="E8" s="80" t="s">
        <v>7360</v>
      </c>
      <c r="F8" s="80" t="s">
        <v>7361</v>
      </c>
      <c r="G8" s="80" t="s">
        <v>1892</v>
      </c>
      <c r="H8" s="80" t="s">
        <v>3637</v>
      </c>
      <c r="I8" s="81" t="s">
        <v>7362</v>
      </c>
    </row>
    <row r="9" spans="1:9">
      <c r="A9" s="74" t="s">
        <v>7363</v>
      </c>
      <c r="B9" s="14" t="s">
        <v>7343</v>
      </c>
      <c r="C9" s="14" t="s">
        <v>7364</v>
      </c>
      <c r="D9" s="87">
        <v>0.55000000000000004</v>
      </c>
      <c r="E9" s="14" t="s">
        <v>7365</v>
      </c>
      <c r="F9" s="14" t="s">
        <v>7366</v>
      </c>
      <c r="G9" s="14" t="s">
        <v>1892</v>
      </c>
      <c r="H9" s="14" t="s">
        <v>3637</v>
      </c>
      <c r="I9" s="75" t="s">
        <v>7367</v>
      </c>
    </row>
    <row r="10" spans="1:9">
      <c r="A10" s="79" t="s">
        <v>7368</v>
      </c>
      <c r="B10" s="80" t="s">
        <v>7343</v>
      </c>
      <c r="C10" s="80" t="s">
        <v>7369</v>
      </c>
      <c r="D10" s="86">
        <v>0.6</v>
      </c>
      <c r="E10" s="80" t="s">
        <v>7370</v>
      </c>
      <c r="F10" s="80" t="s">
        <v>7371</v>
      </c>
      <c r="G10" s="80" t="s">
        <v>138</v>
      </c>
      <c r="H10" s="80" t="s">
        <v>3637</v>
      </c>
      <c r="I10" s="81" t="s">
        <v>3787</v>
      </c>
    </row>
    <row r="11" spans="1:9">
      <c r="A11" s="74" t="s">
        <v>7372</v>
      </c>
      <c r="B11" s="14" t="s">
        <v>7343</v>
      </c>
      <c r="C11" s="14" t="s">
        <v>6641</v>
      </c>
      <c r="D11" s="87">
        <v>0.35</v>
      </c>
      <c r="E11" s="14" t="s">
        <v>7373</v>
      </c>
      <c r="F11" s="14" t="s">
        <v>7374</v>
      </c>
      <c r="G11" s="14" t="s">
        <v>7375</v>
      </c>
      <c r="H11" s="14" t="s">
        <v>3637</v>
      </c>
      <c r="I11" s="75" t="s">
        <v>3352</v>
      </c>
    </row>
    <row r="12" spans="1:9">
      <c r="A12" s="79" t="s">
        <v>7376</v>
      </c>
      <c r="B12" s="80" t="s">
        <v>7377</v>
      </c>
      <c r="C12" s="80" t="s">
        <v>1415</v>
      </c>
      <c r="D12" s="86">
        <v>0.7</v>
      </c>
      <c r="E12" s="80" t="s">
        <v>7378</v>
      </c>
      <c r="F12" s="80" t="s">
        <v>7379</v>
      </c>
      <c r="G12" s="80" t="s">
        <v>7380</v>
      </c>
      <c r="H12" s="80" t="s">
        <v>3637</v>
      </c>
      <c r="I12" s="81" t="s">
        <v>7381</v>
      </c>
    </row>
    <row r="13" spans="1:9">
      <c r="A13" s="74" t="s">
        <v>7382</v>
      </c>
      <c r="B13" s="14" t="s">
        <v>7377</v>
      </c>
      <c r="C13" s="14" t="s">
        <v>1141</v>
      </c>
      <c r="D13" s="87">
        <v>1</v>
      </c>
      <c r="E13" s="14" t="s">
        <v>7383</v>
      </c>
      <c r="F13" s="14" t="s">
        <v>7384</v>
      </c>
      <c r="G13" s="14" t="s">
        <v>7380</v>
      </c>
      <c r="H13" s="14" t="s">
        <v>3637</v>
      </c>
      <c r="I13" s="75"/>
    </row>
    <row r="14" spans="1:9">
      <c r="A14" s="79" t="s">
        <v>7385</v>
      </c>
      <c r="B14" s="80" t="s">
        <v>7377</v>
      </c>
      <c r="C14" s="80" t="s">
        <v>1109</v>
      </c>
      <c r="D14" s="86">
        <v>1.3</v>
      </c>
      <c r="E14" s="80" t="s">
        <v>7386</v>
      </c>
      <c r="F14" s="80" t="s">
        <v>7387</v>
      </c>
      <c r="G14" s="80" t="s">
        <v>7380</v>
      </c>
      <c r="H14" s="80" t="s">
        <v>3637</v>
      </c>
      <c r="I14" s="81"/>
    </row>
    <row r="15" spans="1:9">
      <c r="A15" s="74" t="s">
        <v>7388</v>
      </c>
      <c r="B15" s="14" t="s">
        <v>7389</v>
      </c>
      <c r="C15" s="14" t="s">
        <v>7390</v>
      </c>
      <c r="D15" s="87">
        <v>1</v>
      </c>
      <c r="E15" s="14" t="s">
        <v>7391</v>
      </c>
      <c r="F15" s="14" t="s">
        <v>7392</v>
      </c>
      <c r="G15" s="14" t="s">
        <v>7380</v>
      </c>
      <c r="H15" s="14" t="s">
        <v>3637</v>
      </c>
      <c r="I15" s="75"/>
    </row>
    <row r="16" spans="1:9">
      <c r="A16" s="79" t="s">
        <v>7393</v>
      </c>
      <c r="B16" s="80" t="s">
        <v>7389</v>
      </c>
      <c r="C16" s="80" t="s">
        <v>7394</v>
      </c>
      <c r="D16" s="86">
        <v>0.55000000000000004</v>
      </c>
      <c r="E16" s="80" t="s">
        <v>7395</v>
      </c>
      <c r="F16" s="80" t="s">
        <v>7396</v>
      </c>
      <c r="G16" s="80" t="s">
        <v>7380</v>
      </c>
      <c r="H16" s="80" t="s">
        <v>3637</v>
      </c>
      <c r="I16" s="81"/>
    </row>
    <row r="17" spans="1:9">
      <c r="A17" s="74" t="s">
        <v>7397</v>
      </c>
      <c r="B17" s="14" t="s">
        <v>7389</v>
      </c>
      <c r="C17" s="14" t="s">
        <v>7398</v>
      </c>
      <c r="D17" s="87">
        <v>0.25</v>
      </c>
      <c r="E17" s="14" t="s">
        <v>7399</v>
      </c>
      <c r="F17" s="14" t="s">
        <v>7400</v>
      </c>
      <c r="G17" s="14" t="s">
        <v>7380</v>
      </c>
      <c r="H17" s="14" t="s">
        <v>3637</v>
      </c>
      <c r="I17" s="75"/>
    </row>
    <row r="18" spans="1:9">
      <c r="A18" s="79" t="s">
        <v>7401</v>
      </c>
      <c r="B18" s="80" t="s">
        <v>7389</v>
      </c>
      <c r="C18" s="80" t="s">
        <v>7402</v>
      </c>
      <c r="D18" s="86">
        <v>-0.25</v>
      </c>
      <c r="E18" s="80" t="s">
        <v>7403</v>
      </c>
      <c r="F18" s="80" t="s">
        <v>7404</v>
      </c>
      <c r="G18" s="80" t="s">
        <v>7380</v>
      </c>
      <c r="H18" s="80" t="s">
        <v>3637</v>
      </c>
      <c r="I18" s="81"/>
    </row>
    <row r="19" spans="1:9">
      <c r="A19" s="74" t="s">
        <v>7405</v>
      </c>
      <c r="B19" s="14" t="s">
        <v>7406</v>
      </c>
      <c r="C19" s="14" t="s">
        <v>2047</v>
      </c>
      <c r="D19" s="87">
        <v>1</v>
      </c>
      <c r="E19" s="14" t="s">
        <v>7407</v>
      </c>
      <c r="F19" s="14" t="s">
        <v>7408</v>
      </c>
      <c r="G19" s="14" t="s">
        <v>7380</v>
      </c>
      <c r="H19" s="14" t="s">
        <v>3637</v>
      </c>
      <c r="I19" s="75"/>
    </row>
    <row r="20" spans="1:9">
      <c r="A20" s="79" t="s">
        <v>7409</v>
      </c>
      <c r="B20" s="80" t="s">
        <v>7406</v>
      </c>
      <c r="C20" s="80" t="s">
        <v>2042</v>
      </c>
      <c r="D20" s="86">
        <v>0.7</v>
      </c>
      <c r="E20" s="80" t="s">
        <v>7410</v>
      </c>
      <c r="F20" s="80" t="s">
        <v>7411</v>
      </c>
      <c r="G20" s="80" t="s">
        <v>7380</v>
      </c>
      <c r="H20" s="80" t="s">
        <v>3637</v>
      </c>
      <c r="I20" s="81"/>
    </row>
    <row r="21" spans="1:9">
      <c r="A21" s="74" t="s">
        <v>7412</v>
      </c>
      <c r="B21" s="14" t="s">
        <v>7406</v>
      </c>
      <c r="C21" s="14" t="s">
        <v>7413</v>
      </c>
      <c r="D21" s="87">
        <v>0.4</v>
      </c>
      <c r="E21" s="14" t="s">
        <v>7414</v>
      </c>
      <c r="F21" s="14" t="s">
        <v>7415</v>
      </c>
      <c r="G21" s="14" t="s">
        <v>7380</v>
      </c>
      <c r="H21" s="14" t="s">
        <v>3637</v>
      </c>
      <c r="I21" s="75"/>
    </row>
    <row r="22" spans="1:9">
      <c r="A22" s="79" t="s">
        <v>7416</v>
      </c>
      <c r="B22" s="80" t="s">
        <v>7417</v>
      </c>
      <c r="C22" s="80" t="s">
        <v>7418</v>
      </c>
      <c r="D22" s="86">
        <v>-0.3</v>
      </c>
      <c r="E22" s="80" t="s">
        <v>7419</v>
      </c>
      <c r="F22" s="80" t="s">
        <v>7420</v>
      </c>
      <c r="G22" s="80" t="s">
        <v>7380</v>
      </c>
      <c r="H22" s="80" t="s">
        <v>3637</v>
      </c>
      <c r="I22" s="81"/>
    </row>
    <row r="23" spans="1:9">
      <c r="A23" s="74" t="s">
        <v>7421</v>
      </c>
      <c r="B23" s="14" t="s">
        <v>7422</v>
      </c>
      <c r="C23" s="14" t="s">
        <v>953</v>
      </c>
      <c r="D23" s="87">
        <v>1</v>
      </c>
      <c r="E23" s="14" t="s">
        <v>7423</v>
      </c>
      <c r="F23" s="14" t="s">
        <v>7424</v>
      </c>
      <c r="G23" s="14" t="s">
        <v>7380</v>
      </c>
      <c r="H23" s="14" t="s">
        <v>3637</v>
      </c>
      <c r="I23" s="75"/>
    </row>
    <row r="24" spans="1:9">
      <c r="A24" s="79" t="s">
        <v>7425</v>
      </c>
      <c r="B24" s="80" t="s">
        <v>7422</v>
      </c>
      <c r="C24" s="80" t="s">
        <v>7426</v>
      </c>
      <c r="D24" s="86">
        <v>0.5</v>
      </c>
      <c r="E24" s="80" t="s">
        <v>7427</v>
      </c>
      <c r="F24" s="80" t="s">
        <v>7428</v>
      </c>
      <c r="G24" s="80" t="s">
        <v>7380</v>
      </c>
      <c r="H24" s="80" t="s">
        <v>3637</v>
      </c>
      <c r="I24" s="81"/>
    </row>
    <row r="25" spans="1:9">
      <c r="A25" s="74" t="s">
        <v>7429</v>
      </c>
      <c r="B25" s="14" t="s">
        <v>7430</v>
      </c>
      <c r="C25" s="14" t="s">
        <v>7431</v>
      </c>
      <c r="D25" s="87">
        <v>1</v>
      </c>
      <c r="E25" s="14" t="s">
        <v>7432</v>
      </c>
      <c r="F25" s="14" t="s">
        <v>7433</v>
      </c>
      <c r="G25" s="14" t="s">
        <v>7380</v>
      </c>
      <c r="H25" s="14" t="s">
        <v>3637</v>
      </c>
      <c r="I25" s="75"/>
    </row>
    <row r="26" spans="1:9">
      <c r="A26" s="79" t="s">
        <v>7434</v>
      </c>
      <c r="B26" s="80" t="s">
        <v>7430</v>
      </c>
      <c r="C26" s="80" t="s">
        <v>7435</v>
      </c>
      <c r="D26" s="86"/>
      <c r="E26" s="80" t="s">
        <v>7436</v>
      </c>
      <c r="F26" s="80" t="s">
        <v>7437</v>
      </c>
      <c r="G26" s="80" t="s">
        <v>7438</v>
      </c>
      <c r="H26" s="80" t="s">
        <v>3637</v>
      </c>
      <c r="I26" s="81"/>
    </row>
    <row r="27" spans="1:9" ht="23.15">
      <c r="A27" s="74" t="s">
        <v>7439</v>
      </c>
      <c r="B27" s="14" t="s">
        <v>7440</v>
      </c>
      <c r="C27" s="14" t="s">
        <v>7441</v>
      </c>
      <c r="D27" s="87"/>
      <c r="E27" s="14" t="s">
        <v>7442</v>
      </c>
      <c r="F27" s="14" t="s">
        <v>7443</v>
      </c>
      <c r="G27" s="14" t="s">
        <v>7438</v>
      </c>
      <c r="H27" s="14" t="s">
        <v>3637</v>
      </c>
      <c r="I27" s="75"/>
    </row>
    <row r="28" spans="1:9" ht="23.15">
      <c r="A28" s="79" t="s">
        <v>7444</v>
      </c>
      <c r="B28" s="80" t="s">
        <v>7440</v>
      </c>
      <c r="C28" s="80" t="s">
        <v>7445</v>
      </c>
      <c r="D28" s="86"/>
      <c r="E28" s="80" t="s">
        <v>7446</v>
      </c>
      <c r="F28" s="80" t="s">
        <v>7447</v>
      </c>
      <c r="G28" s="80" t="s">
        <v>7438</v>
      </c>
      <c r="H28" s="80" t="s">
        <v>3637</v>
      </c>
      <c r="I28" s="81"/>
    </row>
    <row r="29" spans="1:9" ht="23.15">
      <c r="A29" s="74" t="s">
        <v>7448</v>
      </c>
      <c r="B29" s="14" t="s">
        <v>7449</v>
      </c>
      <c r="C29" s="14" t="s">
        <v>7450</v>
      </c>
      <c r="D29" s="87"/>
      <c r="E29" s="14" t="s">
        <v>7451</v>
      </c>
      <c r="F29" s="14" t="s">
        <v>7452</v>
      </c>
      <c r="G29" s="14" t="s">
        <v>6703</v>
      </c>
      <c r="H29" s="14" t="s">
        <v>3637</v>
      </c>
      <c r="I29" s="75"/>
    </row>
    <row r="30" spans="1:9" ht="23.15">
      <c r="A30" s="82" t="s">
        <v>7453</v>
      </c>
      <c r="B30" s="83" t="s">
        <v>7449</v>
      </c>
      <c r="C30" s="83" t="s">
        <v>7454</v>
      </c>
      <c r="D30" s="88"/>
      <c r="E30" s="83" t="s">
        <v>7455</v>
      </c>
      <c r="F30" s="83" t="s">
        <v>7456</v>
      </c>
      <c r="G30" s="83" t="s">
        <v>6703</v>
      </c>
      <c r="H30" s="83" t="s">
        <v>3637</v>
      </c>
      <c r="I30" s="84"/>
    </row>
  </sheetData>
  <mergeCells count="2">
    <mergeCell ref="A1:I1"/>
    <mergeCell ref="A2:I2"/>
  </mergeCells>
  <dataValidations count="1">
    <dataValidation type="list" sqref="H5:H30" xr:uid="{00000000-0002-0000-2200-000000000000}">
      <formula1>"Draft Complete,Needs Review,Approved,Deferred"</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6"/>
  <sheetViews>
    <sheetView workbookViewId="0">
      <pane ySplit="4" topLeftCell="A5" activePane="bottomLeft" state="frozen"/>
      <selection pane="bottomLeft" sqref="A1:I1"/>
    </sheetView>
  </sheetViews>
  <sheetFormatPr defaultRowHeight="14.15"/>
  <cols>
    <col min="1" max="1" width="12" customWidth="1"/>
    <col min="2" max="2" width="24" customWidth="1"/>
    <col min="3" max="3" width="60" customWidth="1"/>
    <col min="4" max="4" width="50" customWidth="1"/>
    <col min="5" max="5" width="48" customWidth="1"/>
    <col min="6" max="6" width="20" customWidth="1"/>
    <col min="7" max="7" width="24" customWidth="1"/>
    <col min="8" max="8" width="48" customWidth="1"/>
    <col min="9" max="9" width="18" customWidth="1"/>
  </cols>
  <sheetData>
    <row r="1" spans="1:9" ht="17.149999999999999" customHeight="1">
      <c r="A1" s="584" t="s">
        <v>7457</v>
      </c>
      <c r="B1" s="584"/>
      <c r="C1" s="584"/>
      <c r="D1" s="584"/>
      <c r="E1" s="584"/>
      <c r="F1" s="584"/>
      <c r="G1" s="584"/>
      <c r="H1" s="584"/>
      <c r="I1" s="584"/>
    </row>
    <row r="2" spans="1:9" ht="20.6" customHeight="1">
      <c r="A2" s="585" t="s">
        <v>7458</v>
      </c>
      <c r="B2" s="585"/>
      <c r="C2" s="585"/>
      <c r="D2" s="585"/>
      <c r="E2" s="585"/>
      <c r="F2" s="585"/>
      <c r="G2" s="585"/>
      <c r="H2" s="585"/>
      <c r="I2" s="585"/>
    </row>
    <row r="4" spans="1:9" ht="17.149999999999999" customHeight="1">
      <c r="A4" s="68" t="s">
        <v>3410</v>
      </c>
      <c r="B4" s="69" t="s">
        <v>7459</v>
      </c>
      <c r="C4" s="69" t="s">
        <v>7460</v>
      </c>
      <c r="D4" s="69" t="s">
        <v>7461</v>
      </c>
      <c r="E4" s="69" t="s">
        <v>7462</v>
      </c>
      <c r="F4" s="69" t="s">
        <v>7463</v>
      </c>
      <c r="G4" s="69" t="s">
        <v>7464</v>
      </c>
      <c r="H4" s="69" t="s">
        <v>7465</v>
      </c>
      <c r="I4" s="70" t="s">
        <v>1818</v>
      </c>
    </row>
    <row r="5" spans="1:9" ht="23.15">
      <c r="A5" s="71" t="s">
        <v>7466</v>
      </c>
      <c r="B5" s="72" t="s">
        <v>7467</v>
      </c>
      <c r="C5" s="72" t="s">
        <v>7468</v>
      </c>
      <c r="D5" s="72" t="s">
        <v>7469</v>
      </c>
      <c r="E5" s="72" t="s">
        <v>7470</v>
      </c>
      <c r="F5" s="72" t="s">
        <v>1109</v>
      </c>
      <c r="G5" s="72" t="s">
        <v>7471</v>
      </c>
      <c r="H5" s="72" t="s">
        <v>7472</v>
      </c>
      <c r="I5" s="73" t="s">
        <v>3637</v>
      </c>
    </row>
    <row r="6" spans="1:9" ht="23.15">
      <c r="A6" s="79" t="s">
        <v>7473</v>
      </c>
      <c r="B6" s="80" t="s">
        <v>7474</v>
      </c>
      <c r="C6" s="80" t="s">
        <v>7475</v>
      </c>
      <c r="D6" s="80" t="s">
        <v>7476</v>
      </c>
      <c r="E6" s="80" t="s">
        <v>7477</v>
      </c>
      <c r="F6" s="80" t="s">
        <v>1109</v>
      </c>
      <c r="G6" s="80" t="s">
        <v>7478</v>
      </c>
      <c r="H6" s="80" t="s">
        <v>7479</v>
      </c>
      <c r="I6" s="81" t="s">
        <v>3637</v>
      </c>
    </row>
    <row r="7" spans="1:9" ht="23.15">
      <c r="A7" s="74" t="s">
        <v>7480</v>
      </c>
      <c r="B7" s="14" t="s">
        <v>7481</v>
      </c>
      <c r="C7" s="14" t="s">
        <v>7482</v>
      </c>
      <c r="D7" s="14" t="s">
        <v>7483</v>
      </c>
      <c r="E7" s="14" t="s">
        <v>7484</v>
      </c>
      <c r="F7" s="14" t="s">
        <v>1141</v>
      </c>
      <c r="G7" s="14" t="s">
        <v>7485</v>
      </c>
      <c r="H7" s="14" t="s">
        <v>7486</v>
      </c>
      <c r="I7" s="75" t="s">
        <v>3637</v>
      </c>
    </row>
    <row r="8" spans="1:9" ht="23.15">
      <c r="A8" s="79" t="s">
        <v>7487</v>
      </c>
      <c r="B8" s="80" t="s">
        <v>7488</v>
      </c>
      <c r="C8" s="80" t="s">
        <v>7489</v>
      </c>
      <c r="D8" s="80" t="s">
        <v>7490</v>
      </c>
      <c r="E8" s="80" t="s">
        <v>7491</v>
      </c>
      <c r="F8" s="80" t="s">
        <v>1109</v>
      </c>
      <c r="G8" s="80" t="s">
        <v>7492</v>
      </c>
      <c r="H8" s="80" t="s">
        <v>7493</v>
      </c>
      <c r="I8" s="81" t="s">
        <v>3637</v>
      </c>
    </row>
    <row r="9" spans="1:9" ht="23.15">
      <c r="A9" s="74" t="s">
        <v>7494</v>
      </c>
      <c r="B9" s="14" t="s">
        <v>7495</v>
      </c>
      <c r="C9" s="14" t="s">
        <v>7496</v>
      </c>
      <c r="D9" s="14" t="s">
        <v>7497</v>
      </c>
      <c r="E9" s="14" t="s">
        <v>7498</v>
      </c>
      <c r="F9" s="14" t="s">
        <v>1109</v>
      </c>
      <c r="G9" s="14" t="s">
        <v>7499</v>
      </c>
      <c r="H9" s="14" t="s">
        <v>7500</v>
      </c>
      <c r="I9" s="75" t="s">
        <v>3637</v>
      </c>
    </row>
    <row r="10" spans="1:9" ht="23.15">
      <c r="A10" s="79" t="s">
        <v>7501</v>
      </c>
      <c r="B10" s="80" t="s">
        <v>7502</v>
      </c>
      <c r="C10" s="80" t="s">
        <v>7503</v>
      </c>
      <c r="D10" s="80" t="s">
        <v>7504</v>
      </c>
      <c r="E10" s="80" t="s">
        <v>7505</v>
      </c>
      <c r="F10" s="80" t="s">
        <v>1109</v>
      </c>
      <c r="G10" s="80" t="s">
        <v>7506</v>
      </c>
      <c r="H10" s="80" t="s">
        <v>7507</v>
      </c>
      <c r="I10" s="81" t="s">
        <v>3637</v>
      </c>
    </row>
    <row r="11" spans="1:9" ht="23.15">
      <c r="A11" s="74" t="s">
        <v>7508</v>
      </c>
      <c r="B11" s="14" t="s">
        <v>7509</v>
      </c>
      <c r="C11" s="14" t="s">
        <v>7510</v>
      </c>
      <c r="D11" s="14" t="s">
        <v>7511</v>
      </c>
      <c r="E11" s="14" t="s">
        <v>7512</v>
      </c>
      <c r="F11" s="14" t="s">
        <v>1141</v>
      </c>
      <c r="G11" s="14" t="s">
        <v>7513</v>
      </c>
      <c r="H11" s="14" t="s">
        <v>7514</v>
      </c>
      <c r="I11" s="75" t="s">
        <v>3637</v>
      </c>
    </row>
    <row r="12" spans="1:9">
      <c r="A12" s="79" t="s">
        <v>7515</v>
      </c>
      <c r="B12" s="80" t="s">
        <v>7516</v>
      </c>
      <c r="C12" s="80" t="s">
        <v>7517</v>
      </c>
      <c r="D12" s="80" t="s">
        <v>7518</v>
      </c>
      <c r="E12" s="80" t="s">
        <v>7519</v>
      </c>
      <c r="F12" s="80" t="s">
        <v>1109</v>
      </c>
      <c r="G12" s="80" t="s">
        <v>7520</v>
      </c>
      <c r="H12" s="80" t="s">
        <v>7521</v>
      </c>
      <c r="I12" s="81" t="s">
        <v>3637</v>
      </c>
    </row>
    <row r="13" spans="1:9" ht="23.15">
      <c r="A13" s="74" t="s">
        <v>7522</v>
      </c>
      <c r="B13" s="14" t="s">
        <v>7523</v>
      </c>
      <c r="C13" s="14" t="s">
        <v>7524</v>
      </c>
      <c r="D13" s="14" t="s">
        <v>7525</v>
      </c>
      <c r="E13" s="14" t="s">
        <v>7526</v>
      </c>
      <c r="F13" s="14" t="s">
        <v>1141</v>
      </c>
      <c r="G13" s="14" t="s">
        <v>7492</v>
      </c>
      <c r="H13" s="14" t="s">
        <v>7527</v>
      </c>
      <c r="I13" s="75" t="s">
        <v>3637</v>
      </c>
    </row>
    <row r="14" spans="1:9" ht="23.15">
      <c r="A14" s="79" t="s">
        <v>7528</v>
      </c>
      <c r="B14" s="80" t="s">
        <v>7529</v>
      </c>
      <c r="C14" s="80" t="s">
        <v>7530</v>
      </c>
      <c r="D14" s="80" t="s">
        <v>7531</v>
      </c>
      <c r="E14" s="80" t="s">
        <v>7532</v>
      </c>
      <c r="F14" s="80" t="s">
        <v>1109</v>
      </c>
      <c r="G14" s="80" t="s">
        <v>7478</v>
      </c>
      <c r="H14" s="80" t="s">
        <v>7533</v>
      </c>
      <c r="I14" s="81" t="s">
        <v>3637</v>
      </c>
    </row>
    <row r="15" spans="1:9" ht="23.15">
      <c r="A15" s="74" t="s">
        <v>7534</v>
      </c>
      <c r="B15" s="14" t="s">
        <v>7445</v>
      </c>
      <c r="C15" s="14" t="s">
        <v>7535</v>
      </c>
      <c r="D15" s="14" t="s">
        <v>7536</v>
      </c>
      <c r="E15" s="14" t="s">
        <v>7537</v>
      </c>
      <c r="F15" s="14" t="s">
        <v>1109</v>
      </c>
      <c r="G15" s="14" t="s">
        <v>7492</v>
      </c>
      <c r="H15" s="14" t="s">
        <v>7538</v>
      </c>
      <c r="I15" s="75" t="s">
        <v>3637</v>
      </c>
    </row>
    <row r="16" spans="1:9" ht="23.15">
      <c r="A16" s="82" t="s">
        <v>7539</v>
      </c>
      <c r="B16" s="83" t="s">
        <v>7540</v>
      </c>
      <c r="C16" s="83" t="s">
        <v>7541</v>
      </c>
      <c r="D16" s="83" t="s">
        <v>7542</v>
      </c>
      <c r="E16" s="83" t="s">
        <v>7543</v>
      </c>
      <c r="F16" s="83" t="s">
        <v>1141</v>
      </c>
      <c r="G16" s="83" t="s">
        <v>7544</v>
      </c>
      <c r="H16" s="83" t="s">
        <v>7545</v>
      </c>
      <c r="I16" s="84" t="s">
        <v>3637</v>
      </c>
    </row>
  </sheetData>
  <mergeCells count="2">
    <mergeCell ref="A1:I1"/>
    <mergeCell ref="A2:I2"/>
  </mergeCells>
  <dataValidations count="2">
    <dataValidation type="list" sqref="F5:F16" xr:uid="{00000000-0002-0000-2300-000000000000}">
      <formula1>"High,Medium,Low"</formula1>
    </dataValidation>
    <dataValidation type="list" sqref="I5:I16" xr:uid="{00000000-0002-0000-2300-000001000000}">
      <formula1>"Draft Complete,Needs Review,Approved,Deferred"</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30"/>
  <sheetViews>
    <sheetView workbookViewId="0">
      <pane ySplit="4" topLeftCell="A5" activePane="bottomLeft" state="frozen"/>
      <selection pane="bottomLeft" sqref="A1:K1"/>
    </sheetView>
  </sheetViews>
  <sheetFormatPr defaultRowHeight="14.15"/>
  <cols>
    <col min="1" max="1" width="12" customWidth="1"/>
    <col min="2" max="2" width="16" customWidth="1"/>
    <col min="3" max="3" width="36" customWidth="1"/>
    <col min="4" max="4" width="46" customWidth="1"/>
    <col min="5" max="5" width="24" customWidth="1"/>
    <col min="6" max="6" width="20" customWidth="1"/>
    <col min="7" max="8" width="42" customWidth="1"/>
    <col min="9" max="9" width="48" customWidth="1"/>
    <col min="10" max="10" width="18" customWidth="1"/>
    <col min="11" max="11" width="28" customWidth="1"/>
  </cols>
  <sheetData>
    <row r="1" spans="1:11" ht="17.149999999999999" customHeight="1">
      <c r="A1" s="584" t="s">
        <v>7546</v>
      </c>
      <c r="B1" s="584"/>
      <c r="C1" s="584"/>
      <c r="D1" s="584"/>
      <c r="E1" s="584"/>
      <c r="F1" s="584"/>
      <c r="G1" s="584"/>
      <c r="H1" s="584"/>
      <c r="I1" s="584"/>
      <c r="J1" s="584"/>
      <c r="K1" s="584"/>
    </row>
    <row r="2" spans="1:11" ht="20.6" customHeight="1">
      <c r="A2" s="585" t="s">
        <v>7547</v>
      </c>
      <c r="B2" s="585"/>
      <c r="C2" s="585"/>
      <c r="D2" s="585"/>
      <c r="E2" s="585"/>
      <c r="F2" s="585"/>
      <c r="G2" s="585"/>
      <c r="H2" s="585"/>
      <c r="I2" s="585"/>
      <c r="J2" s="585"/>
      <c r="K2" s="585"/>
    </row>
    <row r="4" spans="1:11" ht="17.149999999999999" customHeight="1">
      <c r="A4" s="68" t="s">
        <v>3410</v>
      </c>
      <c r="B4" s="69" t="s">
        <v>7548</v>
      </c>
      <c r="C4" s="69" t="s">
        <v>7549</v>
      </c>
      <c r="D4" s="69" t="s">
        <v>3</v>
      </c>
      <c r="E4" s="69" t="s">
        <v>7550</v>
      </c>
      <c r="F4" s="69" t="s">
        <v>2088</v>
      </c>
      <c r="G4" s="69" t="s">
        <v>7551</v>
      </c>
      <c r="H4" s="69" t="s">
        <v>7552</v>
      </c>
      <c r="I4" s="69" t="s">
        <v>7553</v>
      </c>
      <c r="J4" s="69" t="s">
        <v>1818</v>
      </c>
      <c r="K4" s="70" t="s">
        <v>7554</v>
      </c>
    </row>
    <row r="5" spans="1:11">
      <c r="A5" s="71" t="s">
        <v>7555</v>
      </c>
      <c r="B5" s="72" t="s">
        <v>7556</v>
      </c>
      <c r="C5" s="72" t="s">
        <v>7557</v>
      </c>
      <c r="D5" s="72" t="s">
        <v>7558</v>
      </c>
      <c r="E5" s="72" t="s">
        <v>6703</v>
      </c>
      <c r="F5" s="72" t="s">
        <v>7559</v>
      </c>
      <c r="G5" s="72" t="s">
        <v>1404</v>
      </c>
      <c r="H5" s="72" t="s">
        <v>7560</v>
      </c>
      <c r="I5" s="72" t="s">
        <v>7561</v>
      </c>
      <c r="J5" s="72" t="s">
        <v>3637</v>
      </c>
      <c r="K5" s="73" t="s">
        <v>7562</v>
      </c>
    </row>
    <row r="6" spans="1:11">
      <c r="A6" s="79" t="s">
        <v>7563</v>
      </c>
      <c r="B6" s="80" t="s">
        <v>7556</v>
      </c>
      <c r="C6" s="80" t="s">
        <v>7564</v>
      </c>
      <c r="D6" s="80" t="s">
        <v>7565</v>
      </c>
      <c r="E6" s="80" t="s">
        <v>6703</v>
      </c>
      <c r="F6" s="80" t="s">
        <v>7559</v>
      </c>
      <c r="G6" s="80" t="s">
        <v>7566</v>
      </c>
      <c r="H6" s="80" t="s">
        <v>7567</v>
      </c>
      <c r="I6" s="80" t="s">
        <v>7568</v>
      </c>
      <c r="J6" s="80" t="s">
        <v>3637</v>
      </c>
      <c r="K6" s="81" t="s">
        <v>7562</v>
      </c>
    </row>
    <row r="7" spans="1:11">
      <c r="A7" s="74" t="s">
        <v>7569</v>
      </c>
      <c r="B7" s="14" t="s">
        <v>7556</v>
      </c>
      <c r="C7" s="14" t="s">
        <v>7570</v>
      </c>
      <c r="D7" s="14" t="s">
        <v>7571</v>
      </c>
      <c r="E7" s="14" t="s">
        <v>6703</v>
      </c>
      <c r="F7" s="14" t="s">
        <v>7559</v>
      </c>
      <c r="G7" s="14" t="s">
        <v>6696</v>
      </c>
      <c r="H7" s="14" t="s">
        <v>7572</v>
      </c>
      <c r="I7" s="14" t="s">
        <v>7573</v>
      </c>
      <c r="J7" s="14" t="s">
        <v>3637</v>
      </c>
      <c r="K7" s="75"/>
    </row>
    <row r="8" spans="1:11" ht="23.15">
      <c r="A8" s="79" t="s">
        <v>7574</v>
      </c>
      <c r="B8" s="80" t="s">
        <v>7556</v>
      </c>
      <c r="C8" s="80" t="s">
        <v>7575</v>
      </c>
      <c r="D8" s="80" t="s">
        <v>7576</v>
      </c>
      <c r="E8" s="80" t="s">
        <v>6703</v>
      </c>
      <c r="F8" s="80" t="s">
        <v>7577</v>
      </c>
      <c r="G8" s="80" t="s">
        <v>7578</v>
      </c>
      <c r="H8" s="80" t="s">
        <v>7579</v>
      </c>
      <c r="I8" s="80" t="s">
        <v>7580</v>
      </c>
      <c r="J8" s="80" t="s">
        <v>3637</v>
      </c>
      <c r="K8" s="81"/>
    </row>
    <row r="9" spans="1:11">
      <c r="A9" s="74" t="s">
        <v>7581</v>
      </c>
      <c r="B9" s="14" t="s">
        <v>7556</v>
      </c>
      <c r="C9" s="14" t="s">
        <v>7582</v>
      </c>
      <c r="D9" s="14" t="s">
        <v>7583</v>
      </c>
      <c r="E9" s="14" t="s">
        <v>6703</v>
      </c>
      <c r="F9" s="14" t="s">
        <v>7559</v>
      </c>
      <c r="G9" s="14" t="s">
        <v>6777</v>
      </c>
      <c r="H9" s="14" t="s">
        <v>7584</v>
      </c>
      <c r="I9" s="14" t="s">
        <v>7585</v>
      </c>
      <c r="J9" s="14" t="s">
        <v>3637</v>
      </c>
      <c r="K9" s="75"/>
    </row>
    <row r="10" spans="1:11">
      <c r="A10" s="79" t="s">
        <v>7586</v>
      </c>
      <c r="B10" s="80" t="s">
        <v>7556</v>
      </c>
      <c r="C10" s="80" t="s">
        <v>7587</v>
      </c>
      <c r="D10" s="80" t="s">
        <v>7588</v>
      </c>
      <c r="E10" s="80" t="s">
        <v>6703</v>
      </c>
      <c r="F10" s="80" t="s">
        <v>7559</v>
      </c>
      <c r="G10" s="80" t="s">
        <v>7589</v>
      </c>
      <c r="H10" s="80" t="s">
        <v>7590</v>
      </c>
      <c r="I10" s="80" t="s">
        <v>7591</v>
      </c>
      <c r="J10" s="80" t="s">
        <v>3637</v>
      </c>
      <c r="K10" s="81"/>
    </row>
    <row r="11" spans="1:11">
      <c r="A11" s="74" t="s">
        <v>7592</v>
      </c>
      <c r="B11" s="14" t="s">
        <v>7556</v>
      </c>
      <c r="C11" s="14" t="s">
        <v>7593</v>
      </c>
      <c r="D11" s="14" t="s">
        <v>7594</v>
      </c>
      <c r="E11" s="14" t="s">
        <v>6789</v>
      </c>
      <c r="F11" s="14" t="s">
        <v>7559</v>
      </c>
      <c r="G11" s="14" t="s">
        <v>6785</v>
      </c>
      <c r="H11" s="14" t="s">
        <v>7595</v>
      </c>
      <c r="I11" s="14" t="s">
        <v>7596</v>
      </c>
      <c r="J11" s="14" t="s">
        <v>3637</v>
      </c>
      <c r="K11" s="75"/>
    </row>
    <row r="12" spans="1:11" ht="23.15">
      <c r="A12" s="79" t="s">
        <v>7597</v>
      </c>
      <c r="B12" s="80" t="s">
        <v>7556</v>
      </c>
      <c r="C12" s="80" t="s">
        <v>7598</v>
      </c>
      <c r="D12" s="80" t="s">
        <v>7599</v>
      </c>
      <c r="E12" s="80" t="s">
        <v>2007</v>
      </c>
      <c r="F12" s="80" t="s">
        <v>7577</v>
      </c>
      <c r="G12" s="80" t="s">
        <v>7600</v>
      </c>
      <c r="H12" s="80" t="s">
        <v>6795</v>
      </c>
      <c r="I12" s="80" t="s">
        <v>7601</v>
      </c>
      <c r="J12" s="80" t="s">
        <v>3637</v>
      </c>
      <c r="K12" s="81"/>
    </row>
    <row r="13" spans="1:11">
      <c r="A13" s="74" t="s">
        <v>7602</v>
      </c>
      <c r="B13" s="14" t="s">
        <v>7556</v>
      </c>
      <c r="C13" s="14" t="s">
        <v>7603</v>
      </c>
      <c r="D13" s="14" t="s">
        <v>7604</v>
      </c>
      <c r="E13" s="14" t="s">
        <v>2007</v>
      </c>
      <c r="F13" s="14" t="s">
        <v>7559</v>
      </c>
      <c r="G13" s="14" t="s">
        <v>7605</v>
      </c>
      <c r="H13" s="14" t="s">
        <v>7606</v>
      </c>
      <c r="I13" s="14" t="s">
        <v>7607</v>
      </c>
      <c r="J13" s="14" t="s">
        <v>3637</v>
      </c>
      <c r="K13" s="75"/>
    </row>
    <row r="14" spans="1:11" ht="23.15">
      <c r="A14" s="79" t="s">
        <v>7608</v>
      </c>
      <c r="B14" s="80" t="s">
        <v>7556</v>
      </c>
      <c r="C14" s="80" t="s">
        <v>7609</v>
      </c>
      <c r="D14" s="80" t="s">
        <v>7610</v>
      </c>
      <c r="E14" s="80" t="s">
        <v>6703</v>
      </c>
      <c r="F14" s="80" t="s">
        <v>7559</v>
      </c>
      <c r="G14" s="80" t="s">
        <v>7611</v>
      </c>
      <c r="H14" s="80" t="s">
        <v>7612</v>
      </c>
      <c r="I14" s="80" t="s">
        <v>7613</v>
      </c>
      <c r="J14" s="80" t="s">
        <v>3637</v>
      </c>
      <c r="K14" s="81"/>
    </row>
    <row r="15" spans="1:11">
      <c r="A15" s="74" t="s">
        <v>7614</v>
      </c>
      <c r="B15" s="14" t="s">
        <v>7556</v>
      </c>
      <c r="C15" s="14" t="s">
        <v>7615</v>
      </c>
      <c r="D15" s="14" t="s">
        <v>7616</v>
      </c>
      <c r="E15" s="14" t="s">
        <v>7380</v>
      </c>
      <c r="F15" s="14" t="s">
        <v>7617</v>
      </c>
      <c r="G15" s="14" t="s">
        <v>7618</v>
      </c>
      <c r="H15" s="14" t="s">
        <v>7619</v>
      </c>
      <c r="I15" s="14" t="s">
        <v>7620</v>
      </c>
      <c r="J15" s="14" t="s">
        <v>3637</v>
      </c>
      <c r="K15" s="75"/>
    </row>
    <row r="16" spans="1:11">
      <c r="A16" s="79" t="s">
        <v>7621</v>
      </c>
      <c r="B16" s="80" t="s">
        <v>7556</v>
      </c>
      <c r="C16" s="80" t="s">
        <v>7622</v>
      </c>
      <c r="D16" s="80" t="s">
        <v>7623</v>
      </c>
      <c r="E16" s="80" t="s">
        <v>6880</v>
      </c>
      <c r="F16" s="80" t="s">
        <v>7559</v>
      </c>
      <c r="G16" s="80" t="s">
        <v>7624</v>
      </c>
      <c r="H16" s="80" t="s">
        <v>7625</v>
      </c>
      <c r="I16" s="80" t="s">
        <v>7626</v>
      </c>
      <c r="J16" s="80" t="s">
        <v>3637</v>
      </c>
      <c r="K16" s="81"/>
    </row>
    <row r="17" spans="1:11">
      <c r="A17" s="74" t="s">
        <v>7627</v>
      </c>
      <c r="B17" s="14" t="s">
        <v>1969</v>
      </c>
      <c r="C17" s="14" t="s">
        <v>7628</v>
      </c>
      <c r="D17" s="14" t="s">
        <v>7629</v>
      </c>
      <c r="E17" s="14" t="s">
        <v>6703</v>
      </c>
      <c r="F17" s="14" t="s">
        <v>7630</v>
      </c>
      <c r="G17" s="14" t="s">
        <v>6696</v>
      </c>
      <c r="H17" s="14" t="s">
        <v>7631</v>
      </c>
      <c r="I17" s="14" t="s">
        <v>7632</v>
      </c>
      <c r="J17" s="14" t="s">
        <v>3637</v>
      </c>
      <c r="K17" s="75" t="s">
        <v>2839</v>
      </c>
    </row>
    <row r="18" spans="1:11">
      <c r="A18" s="79" t="s">
        <v>7633</v>
      </c>
      <c r="B18" s="80" t="s">
        <v>1969</v>
      </c>
      <c r="C18" s="80" t="s">
        <v>7634</v>
      </c>
      <c r="D18" s="80" t="s">
        <v>7635</v>
      </c>
      <c r="E18" s="80" t="s">
        <v>6703</v>
      </c>
      <c r="F18" s="80" t="s">
        <v>7630</v>
      </c>
      <c r="G18" s="80" t="s">
        <v>7636</v>
      </c>
      <c r="H18" s="80" t="s">
        <v>7637</v>
      </c>
      <c r="I18" s="80" t="s">
        <v>7638</v>
      </c>
      <c r="J18" s="80" t="s">
        <v>3637</v>
      </c>
      <c r="K18" s="81"/>
    </row>
    <row r="19" spans="1:11">
      <c r="A19" s="74" t="s">
        <v>7639</v>
      </c>
      <c r="B19" s="14" t="s">
        <v>1969</v>
      </c>
      <c r="C19" s="14" t="s">
        <v>7640</v>
      </c>
      <c r="D19" s="14" t="s">
        <v>7641</v>
      </c>
      <c r="E19" s="14" t="s">
        <v>6703</v>
      </c>
      <c r="F19" s="14" t="s">
        <v>7630</v>
      </c>
      <c r="G19" s="14" t="s">
        <v>7642</v>
      </c>
      <c r="H19" s="14" t="s">
        <v>7643</v>
      </c>
      <c r="I19" s="14" t="s">
        <v>7644</v>
      </c>
      <c r="J19" s="14" t="s">
        <v>3637</v>
      </c>
      <c r="K19" s="75"/>
    </row>
    <row r="20" spans="1:11">
      <c r="A20" s="79" t="s">
        <v>7645</v>
      </c>
      <c r="B20" s="80" t="s">
        <v>1969</v>
      </c>
      <c r="C20" s="80" t="s">
        <v>7646</v>
      </c>
      <c r="D20" s="80" t="s">
        <v>7647</v>
      </c>
      <c r="E20" s="80" t="s">
        <v>2007</v>
      </c>
      <c r="F20" s="80" t="s">
        <v>7630</v>
      </c>
      <c r="G20" s="80" t="s">
        <v>7648</v>
      </c>
      <c r="H20" s="80" t="s">
        <v>7649</v>
      </c>
      <c r="I20" s="80" t="s">
        <v>7650</v>
      </c>
      <c r="J20" s="80" t="s">
        <v>3637</v>
      </c>
      <c r="K20" s="81"/>
    </row>
    <row r="21" spans="1:11">
      <c r="A21" s="74" t="s">
        <v>7651</v>
      </c>
      <c r="B21" s="14" t="s">
        <v>1969</v>
      </c>
      <c r="C21" s="14" t="s">
        <v>7652</v>
      </c>
      <c r="D21" s="14" t="s">
        <v>7653</v>
      </c>
      <c r="E21" s="14" t="s">
        <v>2007</v>
      </c>
      <c r="F21" s="14" t="s">
        <v>7630</v>
      </c>
      <c r="G21" s="14" t="s">
        <v>7654</v>
      </c>
      <c r="H21" s="14" t="s">
        <v>7655</v>
      </c>
      <c r="I21" s="14" t="s">
        <v>7656</v>
      </c>
      <c r="J21" s="14" t="s">
        <v>3637</v>
      </c>
      <c r="K21" s="75"/>
    </row>
    <row r="22" spans="1:11">
      <c r="A22" s="79" t="s">
        <v>7657</v>
      </c>
      <c r="B22" s="80" t="s">
        <v>1969</v>
      </c>
      <c r="C22" s="80" t="s">
        <v>7658</v>
      </c>
      <c r="D22" s="80" t="s">
        <v>7659</v>
      </c>
      <c r="E22" s="80" t="s">
        <v>2007</v>
      </c>
      <c r="F22" s="80" t="s">
        <v>7630</v>
      </c>
      <c r="G22" s="80" t="s">
        <v>7660</v>
      </c>
      <c r="H22" s="80" t="s">
        <v>7661</v>
      </c>
      <c r="I22" s="80" t="s">
        <v>7662</v>
      </c>
      <c r="J22" s="80" t="s">
        <v>3637</v>
      </c>
      <c r="K22" s="81"/>
    </row>
    <row r="23" spans="1:11">
      <c r="A23" s="74" t="s">
        <v>7663</v>
      </c>
      <c r="B23" s="14" t="s">
        <v>1969</v>
      </c>
      <c r="C23" s="14" t="s">
        <v>7664</v>
      </c>
      <c r="D23" s="14" t="s">
        <v>7665</v>
      </c>
      <c r="E23" s="14" t="s">
        <v>6703</v>
      </c>
      <c r="F23" s="14" t="s">
        <v>7630</v>
      </c>
      <c r="G23" s="14" t="s">
        <v>7666</v>
      </c>
      <c r="H23" s="14" t="s">
        <v>7667</v>
      </c>
      <c r="I23" s="14" t="s">
        <v>7668</v>
      </c>
      <c r="J23" s="14" t="s">
        <v>3637</v>
      </c>
      <c r="K23" s="75"/>
    </row>
    <row r="24" spans="1:11">
      <c r="A24" s="79" t="s">
        <v>7669</v>
      </c>
      <c r="B24" s="80" t="s">
        <v>1969</v>
      </c>
      <c r="C24" s="80" t="s">
        <v>7670</v>
      </c>
      <c r="D24" s="80" t="s">
        <v>7671</v>
      </c>
      <c r="E24" s="80" t="s">
        <v>6703</v>
      </c>
      <c r="F24" s="80" t="s">
        <v>7630</v>
      </c>
      <c r="G24" s="80" t="s">
        <v>7672</v>
      </c>
      <c r="H24" s="80" t="s">
        <v>7673</v>
      </c>
      <c r="I24" s="80" t="s">
        <v>7674</v>
      </c>
      <c r="J24" s="80" t="s">
        <v>3637</v>
      </c>
      <c r="K24" s="81"/>
    </row>
    <row r="25" spans="1:11">
      <c r="A25" s="74" t="s">
        <v>7675</v>
      </c>
      <c r="B25" s="14" t="s">
        <v>1969</v>
      </c>
      <c r="C25" s="14" t="s">
        <v>7676</v>
      </c>
      <c r="D25" s="14" t="s">
        <v>7677</v>
      </c>
      <c r="E25" s="14" t="s">
        <v>6703</v>
      </c>
      <c r="F25" s="14" t="s">
        <v>7630</v>
      </c>
      <c r="G25" s="14" t="s">
        <v>7678</v>
      </c>
      <c r="H25" s="14" t="s">
        <v>7679</v>
      </c>
      <c r="I25" s="14" t="s">
        <v>7680</v>
      </c>
      <c r="J25" s="14" t="s">
        <v>3637</v>
      </c>
      <c r="K25" s="75"/>
    </row>
    <row r="26" spans="1:11">
      <c r="A26" s="79" t="s">
        <v>7681</v>
      </c>
      <c r="B26" s="80" t="s">
        <v>1969</v>
      </c>
      <c r="C26" s="80" t="s">
        <v>7682</v>
      </c>
      <c r="D26" s="80" t="s">
        <v>7683</v>
      </c>
      <c r="E26" s="80" t="s">
        <v>7684</v>
      </c>
      <c r="F26" s="80" t="s">
        <v>7630</v>
      </c>
      <c r="G26" s="80" t="s">
        <v>7685</v>
      </c>
      <c r="H26" s="80" t="s">
        <v>7686</v>
      </c>
      <c r="I26" s="80" t="s">
        <v>7687</v>
      </c>
      <c r="J26" s="80" t="s">
        <v>3637</v>
      </c>
      <c r="K26" s="81"/>
    </row>
    <row r="27" spans="1:11">
      <c r="A27" s="74" t="s">
        <v>7688</v>
      </c>
      <c r="B27" s="14" t="s">
        <v>1969</v>
      </c>
      <c r="C27" s="14" t="s">
        <v>7689</v>
      </c>
      <c r="D27" s="14" t="s">
        <v>7690</v>
      </c>
      <c r="E27" s="14" t="s">
        <v>6870</v>
      </c>
      <c r="F27" s="14" t="s">
        <v>7630</v>
      </c>
      <c r="G27" s="14" t="s">
        <v>7691</v>
      </c>
      <c r="H27" s="14" t="s">
        <v>7692</v>
      </c>
      <c r="I27" s="14" t="s">
        <v>7693</v>
      </c>
      <c r="J27" s="14" t="s">
        <v>3637</v>
      </c>
      <c r="K27" s="75"/>
    </row>
    <row r="28" spans="1:11">
      <c r="A28" s="79" t="s">
        <v>7694</v>
      </c>
      <c r="B28" s="80" t="s">
        <v>7695</v>
      </c>
      <c r="C28" s="80" t="s">
        <v>7696</v>
      </c>
      <c r="D28" s="80" t="s">
        <v>7697</v>
      </c>
      <c r="E28" s="80" t="s">
        <v>6703</v>
      </c>
      <c r="F28" s="80" t="s">
        <v>3024</v>
      </c>
      <c r="G28" s="80" t="s">
        <v>7572</v>
      </c>
      <c r="H28" s="80" t="s">
        <v>7698</v>
      </c>
      <c r="I28" s="80" t="s">
        <v>7699</v>
      </c>
      <c r="J28" s="80" t="s">
        <v>3637</v>
      </c>
      <c r="K28" s="81" t="s">
        <v>3024</v>
      </c>
    </row>
    <row r="29" spans="1:11">
      <c r="A29" s="74" t="s">
        <v>7700</v>
      </c>
      <c r="B29" s="14" t="s">
        <v>7695</v>
      </c>
      <c r="C29" s="14" t="s">
        <v>7701</v>
      </c>
      <c r="D29" s="14" t="s">
        <v>7702</v>
      </c>
      <c r="E29" s="14" t="s">
        <v>2007</v>
      </c>
      <c r="F29" s="14" t="s">
        <v>3024</v>
      </c>
      <c r="G29" s="14" t="s">
        <v>7703</v>
      </c>
      <c r="H29" s="14" t="s">
        <v>7698</v>
      </c>
      <c r="I29" s="14" t="s">
        <v>7704</v>
      </c>
      <c r="J29" s="14" t="s">
        <v>3637</v>
      </c>
      <c r="K29" s="75" t="s">
        <v>3024</v>
      </c>
    </row>
    <row r="30" spans="1:11">
      <c r="A30" s="82" t="s">
        <v>7705</v>
      </c>
      <c r="B30" s="83" t="s">
        <v>7695</v>
      </c>
      <c r="C30" s="83" t="s">
        <v>7706</v>
      </c>
      <c r="D30" s="83" t="s">
        <v>7707</v>
      </c>
      <c r="E30" s="83" t="s">
        <v>6703</v>
      </c>
      <c r="F30" s="83" t="s">
        <v>3024</v>
      </c>
      <c r="G30" s="83" t="s">
        <v>7708</v>
      </c>
      <c r="H30" s="83" t="s">
        <v>7698</v>
      </c>
      <c r="I30" s="83" t="s">
        <v>7709</v>
      </c>
      <c r="J30" s="83" t="s">
        <v>3637</v>
      </c>
      <c r="K30" s="84"/>
    </row>
  </sheetData>
  <mergeCells count="2">
    <mergeCell ref="A1:K1"/>
    <mergeCell ref="A2:K2"/>
  </mergeCells>
  <dataValidations count="1">
    <dataValidation type="list" sqref="J5:J30" xr:uid="{00000000-0002-0000-2400-000000000000}">
      <formula1>"Draft Complete,Needs Review,Approved,Deferred"</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18"/>
  <sheetViews>
    <sheetView workbookViewId="0">
      <pane ySplit="4" topLeftCell="A5" activePane="bottomLeft" state="frozen"/>
      <selection pane="bottomLeft" sqref="A1:N1"/>
    </sheetView>
  </sheetViews>
  <sheetFormatPr defaultRowHeight="14.15"/>
  <cols>
    <col min="1" max="1" width="14" customWidth="1"/>
    <col min="2" max="2" width="18" customWidth="1"/>
    <col min="3" max="3" width="34" customWidth="1"/>
    <col min="4" max="4" width="54" customWidth="1"/>
    <col min="5" max="5" width="24" customWidth="1"/>
    <col min="6" max="6" width="28" customWidth="1"/>
    <col min="7" max="7" width="24" customWidth="1"/>
    <col min="8" max="8" width="12" customWidth="1"/>
    <col min="9" max="9" width="18" customWidth="1"/>
    <col min="10" max="11" width="12" customWidth="1"/>
    <col min="12" max="12" width="28" customWidth="1"/>
    <col min="13" max="13" width="48" customWidth="1"/>
    <col min="14" max="14" width="26" customWidth="1"/>
  </cols>
  <sheetData>
    <row r="1" spans="1:14" ht="17.149999999999999" customHeight="1">
      <c r="A1" s="584" t="s">
        <v>7710</v>
      </c>
      <c r="B1" s="584"/>
      <c r="C1" s="584"/>
      <c r="D1" s="584"/>
      <c r="E1" s="584"/>
      <c r="F1" s="584"/>
      <c r="G1" s="584"/>
      <c r="H1" s="584"/>
      <c r="I1" s="584"/>
      <c r="J1" s="584"/>
      <c r="K1" s="584"/>
      <c r="L1" s="584"/>
      <c r="M1" s="584"/>
      <c r="N1" s="584"/>
    </row>
    <row r="2" spans="1:14" ht="20.6" customHeight="1">
      <c r="A2" s="585" t="s">
        <v>7711</v>
      </c>
      <c r="B2" s="585"/>
      <c r="C2" s="585"/>
      <c r="D2" s="585"/>
      <c r="E2" s="585"/>
      <c r="F2" s="585"/>
      <c r="G2" s="585"/>
      <c r="H2" s="585"/>
      <c r="I2" s="585"/>
      <c r="J2" s="585"/>
      <c r="K2" s="585"/>
      <c r="L2" s="585"/>
      <c r="M2" s="585"/>
      <c r="N2" s="585"/>
    </row>
    <row r="4" spans="1:14" ht="17.149999999999999" customHeight="1">
      <c r="A4" s="68" t="s">
        <v>3410</v>
      </c>
      <c r="B4" s="69" t="s">
        <v>3595</v>
      </c>
      <c r="C4" s="69" t="s">
        <v>7712</v>
      </c>
      <c r="D4" s="69" t="s">
        <v>3597</v>
      </c>
      <c r="E4" s="69" t="s">
        <v>1817</v>
      </c>
      <c r="F4" s="69" t="s">
        <v>3598</v>
      </c>
      <c r="G4" s="69" t="s">
        <v>1506</v>
      </c>
      <c r="H4" s="69" t="s">
        <v>1509</v>
      </c>
      <c r="I4" s="69" t="s">
        <v>1818</v>
      </c>
      <c r="J4" s="69" t="s">
        <v>7713</v>
      </c>
      <c r="K4" s="69" t="s">
        <v>3600</v>
      </c>
      <c r="L4" s="69" t="s">
        <v>3574</v>
      </c>
      <c r="M4" s="69" t="s">
        <v>1820</v>
      </c>
      <c r="N4" s="70" t="s">
        <v>4953</v>
      </c>
    </row>
    <row r="5" spans="1:14" ht="23.15">
      <c r="A5" s="71" t="s">
        <v>7714</v>
      </c>
      <c r="B5" s="72" t="s">
        <v>7715</v>
      </c>
      <c r="C5" s="72" t="s">
        <v>7716</v>
      </c>
      <c r="D5" s="72" t="s">
        <v>7717</v>
      </c>
      <c r="E5" s="72" t="s">
        <v>7718</v>
      </c>
      <c r="F5" s="72" t="s">
        <v>194</v>
      </c>
      <c r="G5" s="72" t="s">
        <v>1516</v>
      </c>
      <c r="H5" s="72" t="s">
        <v>1238</v>
      </c>
      <c r="I5" s="72" t="s">
        <v>1825</v>
      </c>
      <c r="J5" s="89">
        <f t="shared" ref="J5:J18" si="0">IF(I5="Approved",1,IF(I5="Draft Complete",0.8,IF(I5="In Review",0.6,IF(I5="In Progress",0.4,IF(I5="Blocked",0,0)))))</f>
        <v>0</v>
      </c>
      <c r="K5" s="72">
        <v>8</v>
      </c>
      <c r="L5" s="72" t="s">
        <v>7719</v>
      </c>
      <c r="M5" s="72" t="s">
        <v>7720</v>
      </c>
      <c r="N5" s="73" t="s">
        <v>3024</v>
      </c>
    </row>
    <row r="6" spans="1:14" ht="23.15">
      <c r="A6" s="79" t="s">
        <v>7721</v>
      </c>
      <c r="B6" s="80" t="s">
        <v>7715</v>
      </c>
      <c r="C6" s="80" t="s">
        <v>7722</v>
      </c>
      <c r="D6" s="80" t="s">
        <v>7723</v>
      </c>
      <c r="E6" s="80" t="s">
        <v>4026</v>
      </c>
      <c r="F6" s="80" t="s">
        <v>7724</v>
      </c>
      <c r="G6" s="80" t="s">
        <v>7714</v>
      </c>
      <c r="H6" s="80" t="s">
        <v>1238</v>
      </c>
      <c r="I6" s="80" t="s">
        <v>1825</v>
      </c>
      <c r="J6" s="90">
        <f t="shared" si="0"/>
        <v>0</v>
      </c>
      <c r="K6" s="80">
        <v>5</v>
      </c>
      <c r="L6" s="80" t="s">
        <v>7725</v>
      </c>
      <c r="M6" s="80" t="s">
        <v>7726</v>
      </c>
      <c r="N6" s="81" t="s">
        <v>1615</v>
      </c>
    </row>
    <row r="7" spans="1:14">
      <c r="A7" s="74" t="s">
        <v>7727</v>
      </c>
      <c r="B7" s="14" t="s">
        <v>1404</v>
      </c>
      <c r="C7" s="14" t="s">
        <v>7728</v>
      </c>
      <c r="D7" s="14" t="s">
        <v>7729</v>
      </c>
      <c r="E7" s="14" t="s">
        <v>6553</v>
      </c>
      <c r="F7" s="14" t="s">
        <v>7730</v>
      </c>
      <c r="G7" s="14" t="s">
        <v>7714</v>
      </c>
      <c r="H7" s="14" t="s">
        <v>1109</v>
      </c>
      <c r="I7" s="14" t="s">
        <v>1825</v>
      </c>
      <c r="J7" s="27">
        <f t="shared" si="0"/>
        <v>0</v>
      </c>
      <c r="K7" s="14">
        <v>6</v>
      </c>
      <c r="L7" s="14" t="s">
        <v>7731</v>
      </c>
      <c r="M7" s="14" t="s">
        <v>7732</v>
      </c>
      <c r="N7" s="75" t="s">
        <v>7733</v>
      </c>
    </row>
    <row r="8" spans="1:14" ht="23.15">
      <c r="A8" s="79" t="s">
        <v>7734</v>
      </c>
      <c r="B8" s="80" t="s">
        <v>7735</v>
      </c>
      <c r="C8" s="80" t="s">
        <v>7736</v>
      </c>
      <c r="D8" s="80" t="s">
        <v>7737</v>
      </c>
      <c r="E8" s="80" t="s">
        <v>3766</v>
      </c>
      <c r="F8" s="80" t="s">
        <v>7738</v>
      </c>
      <c r="G8" s="80" t="s">
        <v>7727</v>
      </c>
      <c r="H8" s="80" t="s">
        <v>1109</v>
      </c>
      <c r="I8" s="80" t="s">
        <v>1825</v>
      </c>
      <c r="J8" s="90">
        <f t="shared" si="0"/>
        <v>0</v>
      </c>
      <c r="K8" s="80">
        <v>5</v>
      </c>
      <c r="L8" s="80" t="s">
        <v>7735</v>
      </c>
      <c r="M8" s="80" t="s">
        <v>7739</v>
      </c>
      <c r="N8" s="81" t="s">
        <v>173</v>
      </c>
    </row>
    <row r="9" spans="1:14" ht="23.15">
      <c r="A9" s="74" t="s">
        <v>7740</v>
      </c>
      <c r="B9" s="14" t="s">
        <v>1898</v>
      </c>
      <c r="C9" s="14" t="s">
        <v>7741</v>
      </c>
      <c r="D9" s="14" t="s">
        <v>7742</v>
      </c>
      <c r="E9" s="14" t="s">
        <v>7743</v>
      </c>
      <c r="F9" s="14" t="s">
        <v>5944</v>
      </c>
      <c r="G9" s="14" t="s">
        <v>7714</v>
      </c>
      <c r="H9" s="14" t="s">
        <v>1238</v>
      </c>
      <c r="I9" s="14" t="s">
        <v>1825</v>
      </c>
      <c r="J9" s="27">
        <f t="shared" si="0"/>
        <v>0</v>
      </c>
      <c r="K9" s="14">
        <v>6</v>
      </c>
      <c r="L9" s="14" t="s">
        <v>7744</v>
      </c>
      <c r="M9" s="14" t="s">
        <v>7745</v>
      </c>
      <c r="N9" s="75" t="s">
        <v>178</v>
      </c>
    </row>
    <row r="10" spans="1:14">
      <c r="A10" s="79" t="s">
        <v>7746</v>
      </c>
      <c r="B10" s="80" t="s">
        <v>7747</v>
      </c>
      <c r="C10" s="80" t="s">
        <v>7748</v>
      </c>
      <c r="D10" s="80" t="s">
        <v>7749</v>
      </c>
      <c r="E10" s="80" t="s">
        <v>6132</v>
      </c>
      <c r="F10" s="80" t="s">
        <v>7750</v>
      </c>
      <c r="G10" s="80" t="s">
        <v>7751</v>
      </c>
      <c r="H10" s="80" t="s">
        <v>1238</v>
      </c>
      <c r="I10" s="80" t="s">
        <v>1825</v>
      </c>
      <c r="J10" s="90">
        <f t="shared" si="0"/>
        <v>0</v>
      </c>
      <c r="K10" s="80">
        <v>8</v>
      </c>
      <c r="L10" s="80" t="s">
        <v>7752</v>
      </c>
      <c r="M10" s="80" t="s">
        <v>7753</v>
      </c>
      <c r="N10" s="81" t="s">
        <v>183</v>
      </c>
    </row>
    <row r="11" spans="1:14">
      <c r="A11" s="74" t="s">
        <v>7754</v>
      </c>
      <c r="B11" s="14" t="s">
        <v>3875</v>
      </c>
      <c r="C11" s="14" t="s">
        <v>7755</v>
      </c>
      <c r="D11" s="14" t="s">
        <v>7756</v>
      </c>
      <c r="E11" s="14" t="s">
        <v>3781</v>
      </c>
      <c r="F11" s="14" t="s">
        <v>7757</v>
      </c>
      <c r="G11" s="14" t="s">
        <v>7746</v>
      </c>
      <c r="H11" s="14" t="s">
        <v>1238</v>
      </c>
      <c r="I11" s="14" t="s">
        <v>1825</v>
      </c>
      <c r="J11" s="27">
        <f t="shared" si="0"/>
        <v>0</v>
      </c>
      <c r="K11" s="14">
        <v>4</v>
      </c>
      <c r="L11" s="14" t="s">
        <v>7758</v>
      </c>
      <c r="M11" s="14" t="s">
        <v>7759</v>
      </c>
      <c r="N11" s="75" t="s">
        <v>6884</v>
      </c>
    </row>
    <row r="12" spans="1:14" ht="23.15">
      <c r="A12" s="79" t="s">
        <v>7760</v>
      </c>
      <c r="B12" s="80" t="s">
        <v>7761</v>
      </c>
      <c r="C12" s="80" t="s">
        <v>7762</v>
      </c>
      <c r="D12" s="80" t="s">
        <v>7763</v>
      </c>
      <c r="E12" s="80" t="s">
        <v>7764</v>
      </c>
      <c r="F12" s="80" t="s">
        <v>7765</v>
      </c>
      <c r="G12" s="80" t="s">
        <v>7714</v>
      </c>
      <c r="H12" s="80" t="s">
        <v>1109</v>
      </c>
      <c r="I12" s="80" t="s">
        <v>1825</v>
      </c>
      <c r="J12" s="90">
        <f t="shared" si="0"/>
        <v>0</v>
      </c>
      <c r="K12" s="80">
        <v>6</v>
      </c>
      <c r="L12" s="80" t="s">
        <v>7766</v>
      </c>
      <c r="M12" s="80" t="s">
        <v>7767</v>
      </c>
      <c r="N12" s="81" t="s">
        <v>7562</v>
      </c>
    </row>
    <row r="13" spans="1:14" ht="23.15">
      <c r="A13" s="74" t="s">
        <v>7768</v>
      </c>
      <c r="B13" s="14" t="s">
        <v>7769</v>
      </c>
      <c r="C13" s="14" t="s">
        <v>7770</v>
      </c>
      <c r="D13" s="14" t="s">
        <v>7771</v>
      </c>
      <c r="E13" s="14" t="s">
        <v>4026</v>
      </c>
      <c r="F13" s="14" t="s">
        <v>7772</v>
      </c>
      <c r="G13" s="14" t="s">
        <v>7714</v>
      </c>
      <c r="H13" s="14" t="s">
        <v>1109</v>
      </c>
      <c r="I13" s="14" t="s">
        <v>1825</v>
      </c>
      <c r="J13" s="27">
        <f t="shared" si="0"/>
        <v>0</v>
      </c>
      <c r="K13" s="14">
        <v>4</v>
      </c>
      <c r="L13" s="14" t="s">
        <v>7773</v>
      </c>
      <c r="M13" s="14" t="s">
        <v>7774</v>
      </c>
      <c r="N13" s="75" t="s">
        <v>2839</v>
      </c>
    </row>
    <row r="14" spans="1:14" ht="23.15">
      <c r="A14" s="79" t="s">
        <v>7775</v>
      </c>
      <c r="B14" s="80" t="s">
        <v>7776</v>
      </c>
      <c r="C14" s="80" t="s">
        <v>7777</v>
      </c>
      <c r="D14" s="80" t="s">
        <v>7778</v>
      </c>
      <c r="E14" s="80" t="s">
        <v>6132</v>
      </c>
      <c r="F14" s="80" t="s">
        <v>7779</v>
      </c>
      <c r="G14" s="80" t="s">
        <v>7746</v>
      </c>
      <c r="H14" s="80" t="s">
        <v>1109</v>
      </c>
      <c r="I14" s="80" t="s">
        <v>1825</v>
      </c>
      <c r="J14" s="90">
        <f t="shared" si="0"/>
        <v>0</v>
      </c>
      <c r="K14" s="80">
        <v>5</v>
      </c>
      <c r="L14" s="80" t="s">
        <v>7780</v>
      </c>
      <c r="M14" s="80" t="s">
        <v>7781</v>
      </c>
      <c r="N14" s="81" t="s">
        <v>188</v>
      </c>
    </row>
    <row r="15" spans="1:14" ht="23.15">
      <c r="A15" s="74" t="s">
        <v>7782</v>
      </c>
      <c r="B15" s="14" t="s">
        <v>7783</v>
      </c>
      <c r="C15" s="14" t="s">
        <v>7784</v>
      </c>
      <c r="D15" s="14" t="s">
        <v>7785</v>
      </c>
      <c r="E15" s="14" t="s">
        <v>3732</v>
      </c>
      <c r="F15" s="14" t="s">
        <v>7786</v>
      </c>
      <c r="G15" s="14" t="s">
        <v>7775</v>
      </c>
      <c r="H15" s="14" t="s">
        <v>1238</v>
      </c>
      <c r="I15" s="14" t="s">
        <v>1825</v>
      </c>
      <c r="J15" s="27">
        <f t="shared" si="0"/>
        <v>0</v>
      </c>
      <c r="K15" s="14">
        <v>4</v>
      </c>
      <c r="L15" s="14" t="s">
        <v>7787</v>
      </c>
      <c r="M15" s="14" t="s">
        <v>7788</v>
      </c>
      <c r="N15" s="75" t="s">
        <v>7789</v>
      </c>
    </row>
    <row r="16" spans="1:14">
      <c r="A16" s="79" t="s">
        <v>7790</v>
      </c>
      <c r="B16" s="80" t="s">
        <v>7791</v>
      </c>
      <c r="C16" s="80" t="s">
        <v>7792</v>
      </c>
      <c r="D16" s="80" t="s">
        <v>7793</v>
      </c>
      <c r="E16" s="80" t="s">
        <v>4810</v>
      </c>
      <c r="F16" s="80" t="s">
        <v>7794</v>
      </c>
      <c r="G16" s="80" t="s">
        <v>7795</v>
      </c>
      <c r="H16" s="80" t="s">
        <v>1238</v>
      </c>
      <c r="I16" s="80" t="s">
        <v>1825</v>
      </c>
      <c r="J16" s="90">
        <f t="shared" si="0"/>
        <v>0</v>
      </c>
      <c r="K16" s="80">
        <v>4</v>
      </c>
      <c r="L16" s="80" t="s">
        <v>7796</v>
      </c>
      <c r="M16" s="80" t="s">
        <v>7797</v>
      </c>
      <c r="N16" s="81" t="s">
        <v>7798</v>
      </c>
    </row>
    <row r="17" spans="1:14" ht="23.15">
      <c r="A17" s="74" t="s">
        <v>7799</v>
      </c>
      <c r="B17" s="14" t="s">
        <v>7800</v>
      </c>
      <c r="C17" s="14" t="s">
        <v>7801</v>
      </c>
      <c r="D17" s="14" t="s">
        <v>7802</v>
      </c>
      <c r="E17" s="14" t="s">
        <v>2427</v>
      </c>
      <c r="F17" s="14" t="s">
        <v>7803</v>
      </c>
      <c r="G17" s="14" t="s">
        <v>7721</v>
      </c>
      <c r="H17" s="14" t="s">
        <v>1109</v>
      </c>
      <c r="I17" s="14" t="s">
        <v>1825</v>
      </c>
      <c r="J17" s="27">
        <f t="shared" si="0"/>
        <v>0</v>
      </c>
      <c r="K17" s="14">
        <v>3</v>
      </c>
      <c r="L17" s="14" t="s">
        <v>7804</v>
      </c>
      <c r="M17" s="14" t="s">
        <v>7805</v>
      </c>
      <c r="N17" s="75" t="s">
        <v>3587</v>
      </c>
    </row>
    <row r="18" spans="1:14" ht="23.15">
      <c r="A18" s="82" t="s">
        <v>7806</v>
      </c>
      <c r="B18" s="83" t="s">
        <v>7807</v>
      </c>
      <c r="C18" s="83" t="s">
        <v>7808</v>
      </c>
      <c r="D18" s="83" t="s">
        <v>7809</v>
      </c>
      <c r="E18" s="83" t="s">
        <v>3849</v>
      </c>
      <c r="F18" s="83" t="s">
        <v>99</v>
      </c>
      <c r="G18" s="83" t="s">
        <v>7810</v>
      </c>
      <c r="H18" s="83" t="s">
        <v>1109</v>
      </c>
      <c r="I18" s="83" t="s">
        <v>1825</v>
      </c>
      <c r="J18" s="91">
        <f t="shared" si="0"/>
        <v>0</v>
      </c>
      <c r="K18" s="83">
        <v>3</v>
      </c>
      <c r="L18" s="83" t="s">
        <v>7811</v>
      </c>
      <c r="M18" s="83" t="s">
        <v>7812</v>
      </c>
      <c r="N18" s="84" t="s">
        <v>210</v>
      </c>
    </row>
  </sheetData>
  <mergeCells count="2">
    <mergeCell ref="A1:N1"/>
    <mergeCell ref="A2:N2"/>
  </mergeCells>
  <dataValidations count="2">
    <dataValidation type="list" sqref="H5:H18" xr:uid="{00000000-0002-0000-2500-000000000000}">
      <formula1>"Critical,High,Medium,Low"</formula1>
    </dataValidation>
    <dataValidation type="list" sqref="I5:I18" xr:uid="{00000000-0002-0000-2500-000001000000}">
      <formula1>"Not Started,In Progress,Draft Complete,In Review,Approved,Blocked,Deferred"</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12"/>
  <sheetViews>
    <sheetView workbookViewId="0">
      <pane ySplit="4" topLeftCell="A5" activePane="bottomLeft" state="frozen"/>
      <selection pane="bottomLeft" sqref="A1:J1"/>
    </sheetView>
  </sheetViews>
  <sheetFormatPr defaultRowHeight="14.15"/>
  <cols>
    <col min="1" max="1" width="12" customWidth="1"/>
    <col min="2" max="2" width="56" customWidth="1"/>
    <col min="3" max="3" width="22" customWidth="1"/>
    <col min="4" max="6" width="12" customWidth="1"/>
    <col min="7" max="7" width="58" customWidth="1"/>
    <col min="8" max="8" width="24" customWidth="1"/>
    <col min="9" max="9" width="14" customWidth="1"/>
    <col min="10" max="10" width="34" customWidth="1"/>
  </cols>
  <sheetData>
    <row r="1" spans="1:10" ht="17.149999999999999" customHeight="1">
      <c r="A1" s="584" t="s">
        <v>7813</v>
      </c>
      <c r="B1" s="584"/>
      <c r="C1" s="584"/>
      <c r="D1" s="584"/>
      <c r="E1" s="584"/>
      <c r="F1" s="584"/>
      <c r="G1" s="584"/>
      <c r="H1" s="584"/>
      <c r="I1" s="584"/>
      <c r="J1" s="584"/>
    </row>
    <row r="2" spans="1:10" ht="20.6" customHeight="1">
      <c r="A2" s="585" t="s">
        <v>7814</v>
      </c>
      <c r="B2" s="585"/>
      <c r="C2" s="585"/>
      <c r="D2" s="585"/>
      <c r="E2" s="585"/>
      <c r="F2" s="585"/>
      <c r="G2" s="585"/>
      <c r="H2" s="585"/>
      <c r="I2" s="585"/>
      <c r="J2" s="585"/>
    </row>
    <row r="4" spans="1:10" ht="17.149999999999999" customHeight="1">
      <c r="A4" s="68" t="s">
        <v>2332</v>
      </c>
      <c r="B4" s="69" t="s">
        <v>1510</v>
      </c>
      <c r="C4" s="69" t="s">
        <v>1095</v>
      </c>
      <c r="D4" s="69" t="s">
        <v>2333</v>
      </c>
      <c r="E4" s="69" t="s">
        <v>2334</v>
      </c>
      <c r="F4" s="69" t="s">
        <v>7815</v>
      </c>
      <c r="G4" s="69" t="s">
        <v>7816</v>
      </c>
      <c r="H4" s="69" t="s">
        <v>1817</v>
      </c>
      <c r="I4" s="69" t="s">
        <v>1818</v>
      </c>
      <c r="J4" s="70" t="s">
        <v>9</v>
      </c>
    </row>
    <row r="5" spans="1:10" ht="23.15">
      <c r="A5" s="71" t="s">
        <v>7817</v>
      </c>
      <c r="B5" s="72" t="s">
        <v>7818</v>
      </c>
      <c r="C5" s="72" t="s">
        <v>7819</v>
      </c>
      <c r="D5" s="72">
        <v>4</v>
      </c>
      <c r="E5" s="72">
        <v>5</v>
      </c>
      <c r="F5" s="72">
        <f t="shared" ref="F5:F12" si="0">D5*E5</f>
        <v>20</v>
      </c>
      <c r="G5" s="72" t="s">
        <v>7820</v>
      </c>
      <c r="H5" s="72" t="s">
        <v>7821</v>
      </c>
      <c r="I5" s="72" t="s">
        <v>2345</v>
      </c>
      <c r="J5" s="73" t="s">
        <v>7822</v>
      </c>
    </row>
    <row r="6" spans="1:10" ht="23.15">
      <c r="A6" s="79" t="s">
        <v>7823</v>
      </c>
      <c r="B6" s="80" t="s">
        <v>7824</v>
      </c>
      <c r="C6" s="80" t="s">
        <v>3652</v>
      </c>
      <c r="D6" s="80">
        <v>4</v>
      </c>
      <c r="E6" s="80">
        <v>4</v>
      </c>
      <c r="F6" s="80">
        <f t="shared" si="0"/>
        <v>16</v>
      </c>
      <c r="G6" s="80" t="s">
        <v>7825</v>
      </c>
      <c r="H6" s="80" t="s">
        <v>3766</v>
      </c>
      <c r="I6" s="80" t="s">
        <v>2345</v>
      </c>
      <c r="J6" s="81"/>
    </row>
    <row r="7" spans="1:10">
      <c r="A7" s="74" t="s">
        <v>7826</v>
      </c>
      <c r="B7" s="14" t="s">
        <v>7827</v>
      </c>
      <c r="C7" s="14" t="s">
        <v>1071</v>
      </c>
      <c r="D7" s="14">
        <v>3</v>
      </c>
      <c r="E7" s="14">
        <v>4</v>
      </c>
      <c r="F7" s="14">
        <f t="shared" si="0"/>
        <v>12</v>
      </c>
      <c r="G7" s="14" t="s">
        <v>7828</v>
      </c>
      <c r="H7" s="14" t="s">
        <v>2427</v>
      </c>
      <c r="I7" s="14" t="s">
        <v>2345</v>
      </c>
      <c r="J7" s="75"/>
    </row>
    <row r="8" spans="1:10">
      <c r="A8" s="79" t="s">
        <v>7829</v>
      </c>
      <c r="B8" s="80" t="s">
        <v>7830</v>
      </c>
      <c r="C8" s="80" t="s">
        <v>2244</v>
      </c>
      <c r="D8" s="80">
        <v>3</v>
      </c>
      <c r="E8" s="80">
        <v>5</v>
      </c>
      <c r="F8" s="80">
        <f t="shared" si="0"/>
        <v>15</v>
      </c>
      <c r="G8" s="80" t="s">
        <v>7831</v>
      </c>
      <c r="H8" s="80" t="s">
        <v>2244</v>
      </c>
      <c r="I8" s="80" t="s">
        <v>2345</v>
      </c>
      <c r="J8" s="81"/>
    </row>
    <row r="9" spans="1:10">
      <c r="A9" s="74" t="s">
        <v>7832</v>
      </c>
      <c r="B9" s="14" t="s">
        <v>7833</v>
      </c>
      <c r="C9" s="14" t="s">
        <v>7834</v>
      </c>
      <c r="D9" s="14">
        <v>3</v>
      </c>
      <c r="E9" s="14">
        <v>4</v>
      </c>
      <c r="F9" s="14">
        <f t="shared" si="0"/>
        <v>12</v>
      </c>
      <c r="G9" s="14" t="s">
        <v>7835</v>
      </c>
      <c r="H9" s="14" t="s">
        <v>4821</v>
      </c>
      <c r="I9" s="14" t="s">
        <v>2345</v>
      </c>
      <c r="J9" s="75"/>
    </row>
    <row r="10" spans="1:10">
      <c r="A10" s="79" t="s">
        <v>7836</v>
      </c>
      <c r="B10" s="80" t="s">
        <v>7837</v>
      </c>
      <c r="C10" s="80" t="s">
        <v>7838</v>
      </c>
      <c r="D10" s="80">
        <v>3</v>
      </c>
      <c r="E10" s="80">
        <v>5</v>
      </c>
      <c r="F10" s="80">
        <f t="shared" si="0"/>
        <v>15</v>
      </c>
      <c r="G10" s="80" t="s">
        <v>7839</v>
      </c>
      <c r="H10" s="80" t="s">
        <v>5976</v>
      </c>
      <c r="I10" s="80" t="s">
        <v>2345</v>
      </c>
      <c r="J10" s="81"/>
    </row>
    <row r="11" spans="1:10">
      <c r="A11" s="74" t="s">
        <v>7840</v>
      </c>
      <c r="B11" s="14" t="s">
        <v>7841</v>
      </c>
      <c r="C11" s="14" t="s">
        <v>1071</v>
      </c>
      <c r="D11" s="14">
        <v>3</v>
      </c>
      <c r="E11" s="14">
        <v>4</v>
      </c>
      <c r="F11" s="14">
        <f t="shared" si="0"/>
        <v>12</v>
      </c>
      <c r="G11" s="14" t="s">
        <v>7842</v>
      </c>
      <c r="H11" s="14" t="s">
        <v>2427</v>
      </c>
      <c r="I11" s="14" t="s">
        <v>2345</v>
      </c>
      <c r="J11" s="75"/>
    </row>
    <row r="12" spans="1:10">
      <c r="A12" s="82" t="s">
        <v>7843</v>
      </c>
      <c r="B12" s="83" t="s">
        <v>7844</v>
      </c>
      <c r="C12" s="83" t="s">
        <v>3608</v>
      </c>
      <c r="D12" s="83">
        <v>2</v>
      </c>
      <c r="E12" s="83">
        <v>3</v>
      </c>
      <c r="F12" s="83">
        <f t="shared" si="0"/>
        <v>6</v>
      </c>
      <c r="G12" s="83" t="s">
        <v>7845</v>
      </c>
      <c r="H12" s="83" t="s">
        <v>6553</v>
      </c>
      <c r="I12" s="83" t="s">
        <v>2345</v>
      </c>
      <c r="J12" s="84"/>
    </row>
  </sheetData>
  <mergeCells count="2">
    <mergeCell ref="A1:J1"/>
    <mergeCell ref="A2:J2"/>
  </mergeCells>
  <dataValidations count="1">
    <dataValidation type="list" sqref="I5:I12" xr:uid="{00000000-0002-0000-2600-000000000000}">
      <formula1>"Open,Mitigating,Accepted,Closed,Blocked"</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11"/>
  <sheetViews>
    <sheetView workbookViewId="0">
      <pane ySplit="4" topLeftCell="A5" activePane="bottomLeft" state="frozen"/>
      <selection pane="bottomLeft" sqref="A1:K1"/>
    </sheetView>
  </sheetViews>
  <sheetFormatPr defaultRowHeight="14.15"/>
  <cols>
    <col min="1" max="1" width="14" customWidth="1"/>
    <col min="2" max="2" width="28" customWidth="1"/>
    <col min="3" max="3" width="20" customWidth="1"/>
    <col min="4" max="4" width="42" customWidth="1"/>
    <col min="5" max="5" width="54" customWidth="1"/>
    <col min="6" max="6" width="34" customWidth="1"/>
    <col min="7" max="7" width="42" customWidth="1"/>
    <col min="8" max="8" width="38" customWidth="1"/>
    <col min="9" max="9" width="30" customWidth="1"/>
    <col min="10" max="10" width="24" customWidth="1"/>
    <col min="11" max="11" width="28" customWidth="1"/>
  </cols>
  <sheetData>
    <row r="1" spans="1:11" ht="17.149999999999999" customHeight="1">
      <c r="A1" s="584" t="s">
        <v>7846</v>
      </c>
      <c r="B1" s="584"/>
      <c r="C1" s="584"/>
      <c r="D1" s="584"/>
      <c r="E1" s="584"/>
      <c r="F1" s="584"/>
      <c r="G1" s="584"/>
      <c r="H1" s="584"/>
      <c r="I1" s="584"/>
      <c r="J1" s="584"/>
      <c r="K1" s="584"/>
    </row>
    <row r="2" spans="1:11" ht="20.6" customHeight="1">
      <c r="A2" s="585" t="s">
        <v>7847</v>
      </c>
      <c r="B2" s="585"/>
      <c r="C2" s="585"/>
      <c r="D2" s="585"/>
      <c r="E2" s="585"/>
      <c r="F2" s="585"/>
      <c r="G2" s="585"/>
      <c r="H2" s="585"/>
      <c r="I2" s="585"/>
      <c r="J2" s="585"/>
      <c r="K2" s="585"/>
    </row>
    <row r="4" spans="1:11" ht="17.149999999999999" customHeight="1">
      <c r="A4" s="68" t="s">
        <v>5429</v>
      </c>
      <c r="B4" s="69" t="s">
        <v>5430</v>
      </c>
      <c r="C4" s="69" t="s">
        <v>1818</v>
      </c>
      <c r="D4" s="69" t="s">
        <v>7848</v>
      </c>
      <c r="E4" s="69" t="s">
        <v>3414</v>
      </c>
      <c r="F4" s="69" t="s">
        <v>7849</v>
      </c>
      <c r="G4" s="69" t="s">
        <v>5434</v>
      </c>
      <c r="H4" s="69" t="s">
        <v>7850</v>
      </c>
      <c r="I4" s="69" t="s">
        <v>7851</v>
      </c>
      <c r="J4" s="69" t="s">
        <v>1817</v>
      </c>
      <c r="K4" s="70" t="s">
        <v>7852</v>
      </c>
    </row>
    <row r="5" spans="1:11" ht="23.15">
      <c r="A5" s="71" t="s">
        <v>7853</v>
      </c>
      <c r="B5" s="72" t="s">
        <v>7854</v>
      </c>
      <c r="C5" s="72" t="s">
        <v>5440</v>
      </c>
      <c r="D5" s="72" t="s">
        <v>7855</v>
      </c>
      <c r="E5" s="72" t="s">
        <v>7856</v>
      </c>
      <c r="F5" s="72" t="s">
        <v>7857</v>
      </c>
      <c r="G5" s="72" t="s">
        <v>7858</v>
      </c>
      <c r="H5" s="72" t="s">
        <v>7859</v>
      </c>
      <c r="I5" s="72" t="s">
        <v>210</v>
      </c>
      <c r="J5" s="72" t="s">
        <v>6151</v>
      </c>
      <c r="K5" s="73" t="s">
        <v>7860</v>
      </c>
    </row>
    <row r="6" spans="1:11" ht="23.15">
      <c r="A6" s="79" t="s">
        <v>7861</v>
      </c>
      <c r="B6" s="80" t="s">
        <v>7862</v>
      </c>
      <c r="C6" s="80" t="s">
        <v>5440</v>
      </c>
      <c r="D6" s="80" t="s">
        <v>7863</v>
      </c>
      <c r="E6" s="80" t="s">
        <v>7864</v>
      </c>
      <c r="F6" s="80" t="s">
        <v>7865</v>
      </c>
      <c r="G6" s="80" t="s">
        <v>7866</v>
      </c>
      <c r="H6" s="80" t="s">
        <v>7867</v>
      </c>
      <c r="I6" s="80" t="s">
        <v>7868</v>
      </c>
      <c r="J6" s="80" t="s">
        <v>6553</v>
      </c>
      <c r="K6" s="81" t="s">
        <v>6740</v>
      </c>
    </row>
    <row r="7" spans="1:11">
      <c r="A7" s="74" t="s">
        <v>7869</v>
      </c>
      <c r="B7" s="14" t="s">
        <v>7870</v>
      </c>
      <c r="C7" s="14" t="s">
        <v>5440</v>
      </c>
      <c r="D7" s="14" t="s">
        <v>7871</v>
      </c>
      <c r="E7" s="14" t="s">
        <v>7872</v>
      </c>
      <c r="F7" s="14" t="s">
        <v>7873</v>
      </c>
      <c r="G7" s="14" t="s">
        <v>7874</v>
      </c>
      <c r="H7" s="14" t="s">
        <v>7875</v>
      </c>
      <c r="I7" s="14" t="s">
        <v>7876</v>
      </c>
      <c r="J7" s="14" t="s">
        <v>7877</v>
      </c>
      <c r="K7" s="75" t="s">
        <v>183</v>
      </c>
    </row>
    <row r="8" spans="1:11" ht="23.15">
      <c r="A8" s="79" t="s">
        <v>7878</v>
      </c>
      <c r="B8" s="80" t="s">
        <v>7879</v>
      </c>
      <c r="C8" s="80" t="s">
        <v>5440</v>
      </c>
      <c r="D8" s="80" t="s">
        <v>7880</v>
      </c>
      <c r="E8" s="80" t="s">
        <v>7881</v>
      </c>
      <c r="F8" s="80" t="s">
        <v>7882</v>
      </c>
      <c r="G8" s="80" t="s">
        <v>7883</v>
      </c>
      <c r="H8" s="80" t="s">
        <v>7884</v>
      </c>
      <c r="I8" s="80" t="s">
        <v>7885</v>
      </c>
      <c r="J8" s="80" t="s">
        <v>2427</v>
      </c>
      <c r="K8" s="81" t="s">
        <v>7886</v>
      </c>
    </row>
    <row r="9" spans="1:11" ht="23.15">
      <c r="A9" s="74" t="s">
        <v>7887</v>
      </c>
      <c r="B9" s="14" t="s">
        <v>7888</v>
      </c>
      <c r="C9" s="14" t="s">
        <v>5440</v>
      </c>
      <c r="D9" s="14" t="s">
        <v>7889</v>
      </c>
      <c r="E9" s="14" t="s">
        <v>7890</v>
      </c>
      <c r="F9" s="14" t="s">
        <v>7891</v>
      </c>
      <c r="G9" s="14" t="s">
        <v>7892</v>
      </c>
      <c r="H9" s="14" t="s">
        <v>7893</v>
      </c>
      <c r="I9" s="14" t="s">
        <v>7894</v>
      </c>
      <c r="J9" s="14" t="s">
        <v>7743</v>
      </c>
      <c r="K9" s="75" t="s">
        <v>178</v>
      </c>
    </row>
    <row r="10" spans="1:11" ht="23.15">
      <c r="A10" s="79" t="s">
        <v>7895</v>
      </c>
      <c r="B10" s="80" t="s">
        <v>7896</v>
      </c>
      <c r="C10" s="80" t="s">
        <v>5440</v>
      </c>
      <c r="D10" s="80" t="s">
        <v>7897</v>
      </c>
      <c r="E10" s="80" t="s">
        <v>7898</v>
      </c>
      <c r="F10" s="80" t="s">
        <v>7899</v>
      </c>
      <c r="G10" s="80" t="s">
        <v>7900</v>
      </c>
      <c r="H10" s="80" t="s">
        <v>7901</v>
      </c>
      <c r="I10" s="80" t="s">
        <v>7902</v>
      </c>
      <c r="J10" s="80" t="s">
        <v>7903</v>
      </c>
      <c r="K10" s="81" t="s">
        <v>7904</v>
      </c>
    </row>
    <row r="11" spans="1:11" ht="23.15">
      <c r="A11" s="76" t="s">
        <v>7905</v>
      </c>
      <c r="B11" s="77" t="s">
        <v>7906</v>
      </c>
      <c r="C11" s="77" t="s">
        <v>5440</v>
      </c>
      <c r="D11" s="77" t="s">
        <v>7907</v>
      </c>
      <c r="E11" s="77" t="s">
        <v>7908</v>
      </c>
      <c r="F11" s="77" t="s">
        <v>7909</v>
      </c>
      <c r="G11" s="77" t="s">
        <v>7910</v>
      </c>
      <c r="H11" s="77" t="s">
        <v>7911</v>
      </c>
      <c r="I11" s="77" t="s">
        <v>7912</v>
      </c>
      <c r="J11" s="77" t="s">
        <v>7834</v>
      </c>
      <c r="K11" s="78" t="s">
        <v>6864</v>
      </c>
    </row>
  </sheetData>
  <mergeCells count="2">
    <mergeCell ref="A1:K1"/>
    <mergeCell ref="A2:K2"/>
  </mergeCells>
  <dataValidations count="1">
    <dataValidation type="list" sqref="C5:C11" xr:uid="{00000000-0002-0000-2700-000000000000}">
      <formula1>"Proposed,Accepted in principle,Accepted,Rejected,Deferred"</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18"/>
  <sheetViews>
    <sheetView workbookViewId="0">
      <pane ySplit="4" topLeftCell="A5" activePane="bottomLeft" state="frozen"/>
      <selection pane="bottomLeft" sqref="A1:I1"/>
    </sheetView>
  </sheetViews>
  <sheetFormatPr defaultRowHeight="14.15"/>
  <cols>
    <col min="1" max="1" width="12" customWidth="1"/>
    <col min="2" max="2" width="24" customWidth="1"/>
    <col min="3" max="3" width="12" customWidth="1"/>
    <col min="4" max="4" width="54" customWidth="1"/>
    <col min="5" max="5" width="38" customWidth="1"/>
    <col min="6" max="6" width="18" customWidth="1"/>
    <col min="7" max="7" width="12" customWidth="1"/>
    <col min="8" max="8" width="42" customWidth="1"/>
    <col min="9" max="9" width="26" customWidth="1"/>
    <col min="11" max="11" width="28" customWidth="1"/>
    <col min="12" max="12" width="18" customWidth="1"/>
  </cols>
  <sheetData>
    <row r="1" spans="1:12" ht="17.149999999999999" customHeight="1">
      <c r="A1" s="584" t="s">
        <v>7913</v>
      </c>
      <c r="B1" s="584"/>
      <c r="C1" s="584"/>
      <c r="D1" s="584"/>
      <c r="E1" s="584"/>
      <c r="F1" s="584"/>
      <c r="G1" s="584"/>
      <c r="H1" s="584"/>
      <c r="I1" s="584"/>
    </row>
    <row r="2" spans="1:12" ht="20.6" customHeight="1">
      <c r="A2" s="585" t="s">
        <v>7914</v>
      </c>
      <c r="B2" s="585"/>
      <c r="C2" s="585"/>
      <c r="D2" s="585"/>
      <c r="E2" s="585"/>
      <c r="F2" s="585"/>
      <c r="G2" s="585"/>
      <c r="H2" s="585"/>
      <c r="I2" s="585"/>
    </row>
    <row r="4" spans="1:12" ht="17.149999999999999" customHeight="1">
      <c r="A4" s="68" t="s">
        <v>7915</v>
      </c>
      <c r="B4" s="69" t="s">
        <v>1095</v>
      </c>
      <c r="C4" s="69" t="s">
        <v>5683</v>
      </c>
      <c r="D4" s="69" t="s">
        <v>5684</v>
      </c>
      <c r="E4" s="69" t="s">
        <v>2126</v>
      </c>
      <c r="F4" s="69" t="s">
        <v>1818</v>
      </c>
      <c r="G4" s="69" t="s">
        <v>7916</v>
      </c>
      <c r="H4" s="69" t="s">
        <v>5688</v>
      </c>
      <c r="I4" s="70" t="s">
        <v>7917</v>
      </c>
      <c r="K4" s="68" t="s">
        <v>5695</v>
      </c>
      <c r="L4" s="70" t="s">
        <v>2484</v>
      </c>
    </row>
    <row r="5" spans="1:12" ht="23.15">
      <c r="A5" s="71" t="s">
        <v>7918</v>
      </c>
      <c r="B5" s="72" t="s">
        <v>7919</v>
      </c>
      <c r="C5" s="72" t="s">
        <v>1955</v>
      </c>
      <c r="D5" s="72" t="s">
        <v>7920</v>
      </c>
      <c r="E5" s="72" t="s">
        <v>7921</v>
      </c>
      <c r="F5" s="72" t="s">
        <v>2136</v>
      </c>
      <c r="G5" s="89">
        <f t="shared" ref="G5:G18" si="0">IF(F5="Met",1,IF(F5="Draft Ready",0.8,IF(F5="In Review",0.6,IF(F5="Owner Input",0.3,IF(F5="Blocked",0,0)))))</f>
        <v>0.8</v>
      </c>
      <c r="H5" s="72" t="s">
        <v>7922</v>
      </c>
      <c r="I5" s="73" t="s">
        <v>6553</v>
      </c>
      <c r="K5" s="71" t="s">
        <v>7923</v>
      </c>
      <c r="L5" s="92">
        <f>AVERAGE(G5:G18)</f>
        <v>0.75714285714285723</v>
      </c>
    </row>
    <row r="6" spans="1:12" ht="23.15">
      <c r="A6" s="79" t="s">
        <v>7924</v>
      </c>
      <c r="B6" s="80" t="s">
        <v>7925</v>
      </c>
      <c r="C6" s="80" t="s">
        <v>1955</v>
      </c>
      <c r="D6" s="80" t="s">
        <v>7926</v>
      </c>
      <c r="E6" s="80" t="s">
        <v>169</v>
      </c>
      <c r="F6" s="80" t="s">
        <v>2136</v>
      </c>
      <c r="G6" s="90">
        <f t="shared" si="0"/>
        <v>0.8</v>
      </c>
      <c r="H6" s="80" t="s">
        <v>7927</v>
      </c>
      <c r="I6" s="81" t="s">
        <v>6553</v>
      </c>
      <c r="K6" s="74" t="s">
        <v>7928</v>
      </c>
      <c r="L6" s="75">
        <f>COUNTIFS(C5:C18,"Yes",F5:F18,"Not Started")+COUNTIFS(C5:C18,"Yes",F5:F18,"Blocked")</f>
        <v>1</v>
      </c>
    </row>
    <row r="7" spans="1:12" ht="23.15">
      <c r="A7" s="74" t="s">
        <v>7929</v>
      </c>
      <c r="B7" s="14" t="s">
        <v>7791</v>
      </c>
      <c r="C7" s="14" t="s">
        <v>1955</v>
      </c>
      <c r="D7" s="14" t="s">
        <v>7930</v>
      </c>
      <c r="E7" s="14" t="s">
        <v>7931</v>
      </c>
      <c r="F7" s="14" t="s">
        <v>2136</v>
      </c>
      <c r="G7" s="27">
        <f t="shared" si="0"/>
        <v>0.8</v>
      </c>
      <c r="H7" s="14" t="s">
        <v>7932</v>
      </c>
      <c r="I7" s="75" t="s">
        <v>7794</v>
      </c>
      <c r="K7" s="74" t="s">
        <v>7933</v>
      </c>
      <c r="L7" s="75">
        <f>COUNTIF(F5:F18,"Met")+COUNTIF(F5:F18,"Draft Ready")</f>
        <v>12</v>
      </c>
    </row>
    <row r="8" spans="1:12">
      <c r="A8" s="79" t="s">
        <v>7934</v>
      </c>
      <c r="B8" s="80" t="s">
        <v>7935</v>
      </c>
      <c r="C8" s="80" t="s">
        <v>1955</v>
      </c>
      <c r="D8" s="80" t="s">
        <v>7936</v>
      </c>
      <c r="E8" s="80" t="s">
        <v>173</v>
      </c>
      <c r="F8" s="80" t="s">
        <v>5789</v>
      </c>
      <c r="G8" s="90">
        <f t="shared" si="0"/>
        <v>1</v>
      </c>
      <c r="H8" s="80" t="s">
        <v>7937</v>
      </c>
      <c r="I8" s="81" t="s">
        <v>3766</v>
      </c>
      <c r="K8" s="76" t="s">
        <v>7938</v>
      </c>
      <c r="L8" s="78">
        <f>0</f>
        <v>0</v>
      </c>
    </row>
    <row r="9" spans="1:12">
      <c r="A9" s="74" t="s">
        <v>7939</v>
      </c>
      <c r="B9" s="14" t="s">
        <v>1898</v>
      </c>
      <c r="C9" s="14" t="s">
        <v>1955</v>
      </c>
      <c r="D9" s="14" t="s">
        <v>7940</v>
      </c>
      <c r="E9" s="14" t="s">
        <v>178</v>
      </c>
      <c r="F9" s="14" t="s">
        <v>5789</v>
      </c>
      <c r="G9" s="27">
        <f t="shared" si="0"/>
        <v>1</v>
      </c>
      <c r="H9" s="14" t="s">
        <v>7941</v>
      </c>
      <c r="I9" s="75" t="s">
        <v>6579</v>
      </c>
    </row>
    <row r="10" spans="1:12" ht="23.15">
      <c r="A10" s="79" t="s">
        <v>7942</v>
      </c>
      <c r="B10" s="80" t="s">
        <v>7943</v>
      </c>
      <c r="C10" s="80" t="s">
        <v>1955</v>
      </c>
      <c r="D10" s="80" t="s">
        <v>7944</v>
      </c>
      <c r="E10" s="80" t="s">
        <v>183</v>
      </c>
      <c r="F10" s="80" t="s">
        <v>2136</v>
      </c>
      <c r="G10" s="90">
        <f t="shared" si="0"/>
        <v>0.8</v>
      </c>
      <c r="H10" s="80" t="s">
        <v>7945</v>
      </c>
      <c r="I10" s="81" t="s">
        <v>851</v>
      </c>
    </row>
    <row r="11" spans="1:12" ht="23.15">
      <c r="A11" s="74" t="s">
        <v>7946</v>
      </c>
      <c r="B11" s="14" t="s">
        <v>7947</v>
      </c>
      <c r="C11" s="14" t="s">
        <v>1955</v>
      </c>
      <c r="D11" s="14" t="s">
        <v>7948</v>
      </c>
      <c r="E11" s="14" t="s">
        <v>7949</v>
      </c>
      <c r="F11" s="14" t="s">
        <v>2136</v>
      </c>
      <c r="G11" s="27">
        <f t="shared" si="0"/>
        <v>0.8</v>
      </c>
      <c r="H11" s="14" t="s">
        <v>7950</v>
      </c>
      <c r="I11" s="75" t="s">
        <v>3749</v>
      </c>
    </row>
    <row r="12" spans="1:12" ht="23.15">
      <c r="A12" s="79" t="s">
        <v>7951</v>
      </c>
      <c r="B12" s="80" t="s">
        <v>7952</v>
      </c>
      <c r="C12" s="80" t="s">
        <v>1955</v>
      </c>
      <c r="D12" s="80" t="s">
        <v>7953</v>
      </c>
      <c r="E12" s="80" t="s">
        <v>7954</v>
      </c>
      <c r="F12" s="80" t="s">
        <v>2136</v>
      </c>
      <c r="G12" s="90">
        <f t="shared" si="0"/>
        <v>0.8</v>
      </c>
      <c r="H12" s="80" t="s">
        <v>7955</v>
      </c>
      <c r="I12" s="81" t="s">
        <v>3732</v>
      </c>
    </row>
    <row r="13" spans="1:12" ht="23.15">
      <c r="A13" s="74" t="s">
        <v>7956</v>
      </c>
      <c r="B13" s="14" t="s">
        <v>7957</v>
      </c>
      <c r="C13" s="14" t="s">
        <v>1955</v>
      </c>
      <c r="D13" s="14" t="s">
        <v>7958</v>
      </c>
      <c r="E13" s="14" t="s">
        <v>192</v>
      </c>
      <c r="F13" s="14" t="s">
        <v>2136</v>
      </c>
      <c r="G13" s="27">
        <f t="shared" si="0"/>
        <v>0.8</v>
      </c>
      <c r="H13" s="14" t="s">
        <v>7959</v>
      </c>
      <c r="I13" s="75" t="s">
        <v>194</v>
      </c>
    </row>
    <row r="14" spans="1:12">
      <c r="A14" s="79" t="s">
        <v>7960</v>
      </c>
      <c r="B14" s="80" t="s">
        <v>5810</v>
      </c>
      <c r="C14" s="80" t="s">
        <v>1955</v>
      </c>
      <c r="D14" s="80" t="s">
        <v>7961</v>
      </c>
      <c r="E14" s="80" t="s">
        <v>7962</v>
      </c>
      <c r="F14" s="80" t="s">
        <v>3564</v>
      </c>
      <c r="G14" s="90">
        <f t="shared" si="0"/>
        <v>0.6</v>
      </c>
      <c r="H14" s="80" t="s">
        <v>7963</v>
      </c>
      <c r="I14" s="81" t="s">
        <v>2427</v>
      </c>
    </row>
    <row r="15" spans="1:12" ht="23.15">
      <c r="A15" s="74" t="s">
        <v>7964</v>
      </c>
      <c r="B15" s="14" t="s">
        <v>7965</v>
      </c>
      <c r="C15" s="14" t="s">
        <v>1955</v>
      </c>
      <c r="D15" s="14" t="s">
        <v>7966</v>
      </c>
      <c r="E15" s="14" t="s">
        <v>188</v>
      </c>
      <c r="F15" s="14" t="s">
        <v>2136</v>
      </c>
      <c r="G15" s="27">
        <f t="shared" si="0"/>
        <v>0.8</v>
      </c>
      <c r="H15" s="14" t="s">
        <v>7967</v>
      </c>
      <c r="I15" s="75" t="s">
        <v>851</v>
      </c>
    </row>
    <row r="16" spans="1:12" ht="23.15">
      <c r="A16" s="79" t="s">
        <v>7968</v>
      </c>
      <c r="B16" s="80" t="s">
        <v>7969</v>
      </c>
      <c r="C16" s="80" t="s">
        <v>1955</v>
      </c>
      <c r="D16" s="80" t="s">
        <v>7970</v>
      </c>
      <c r="E16" s="80" t="s">
        <v>7971</v>
      </c>
      <c r="F16" s="80" t="s">
        <v>2136</v>
      </c>
      <c r="G16" s="90">
        <f t="shared" si="0"/>
        <v>0.8</v>
      </c>
      <c r="H16" s="80" t="s">
        <v>7972</v>
      </c>
      <c r="I16" s="81" t="s">
        <v>138</v>
      </c>
    </row>
    <row r="17" spans="1:9" ht="23.15">
      <c r="A17" s="74" t="s">
        <v>7973</v>
      </c>
      <c r="B17" s="14" t="s">
        <v>6527</v>
      </c>
      <c r="C17" s="14" t="s">
        <v>1955</v>
      </c>
      <c r="D17" s="14" t="s">
        <v>7974</v>
      </c>
      <c r="E17" s="14" t="s">
        <v>196</v>
      </c>
      <c r="F17" s="14" t="s">
        <v>2136</v>
      </c>
      <c r="G17" s="27">
        <f t="shared" si="0"/>
        <v>0.8</v>
      </c>
      <c r="H17" s="14" t="s">
        <v>7975</v>
      </c>
      <c r="I17" s="75" t="s">
        <v>36</v>
      </c>
    </row>
    <row r="18" spans="1:9" ht="23.15">
      <c r="A18" s="82" t="s">
        <v>7976</v>
      </c>
      <c r="B18" s="83" t="s">
        <v>7977</v>
      </c>
      <c r="C18" s="83" t="s">
        <v>1955</v>
      </c>
      <c r="D18" s="83" t="s">
        <v>7978</v>
      </c>
      <c r="E18" s="83" t="s">
        <v>7979</v>
      </c>
      <c r="F18" s="83" t="s">
        <v>1825</v>
      </c>
      <c r="G18" s="91">
        <f t="shared" si="0"/>
        <v>0</v>
      </c>
      <c r="H18" s="83" t="s">
        <v>5783</v>
      </c>
      <c r="I18" s="84" t="s">
        <v>7980</v>
      </c>
    </row>
  </sheetData>
  <mergeCells count="2">
    <mergeCell ref="A1:I1"/>
    <mergeCell ref="A2:I2"/>
  </mergeCells>
  <dataValidations count="1">
    <dataValidation type="list" sqref="F5:F18" xr:uid="{00000000-0002-0000-2800-000000000000}">
      <formula1>"Met,Draft Ready,In Review,Owner Input,Not Started,Blocked"</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16"/>
  <sheetViews>
    <sheetView workbookViewId="0">
      <pane ySplit="4" topLeftCell="A5" activePane="bottomLeft" state="frozen"/>
      <selection pane="bottomLeft"/>
    </sheetView>
  </sheetViews>
  <sheetFormatPr defaultRowHeight="14.15"/>
  <cols>
    <col min="1" max="1" width="14" customWidth="1"/>
    <col min="2" max="2" width="30" customWidth="1"/>
    <col min="3" max="3" width="22" customWidth="1"/>
    <col min="4" max="4" width="54" customWidth="1"/>
    <col min="5" max="5" width="64" customWidth="1"/>
    <col min="6" max="6" width="12" customWidth="1"/>
    <col min="7" max="7" width="44" customWidth="1"/>
  </cols>
  <sheetData>
    <row r="1" spans="1:7" ht="17.149999999999999" customHeight="1">
      <c r="A1" s="584" t="s">
        <v>7981</v>
      </c>
      <c r="B1" s="584"/>
      <c r="C1" s="584"/>
      <c r="D1" s="584"/>
      <c r="E1" s="584"/>
      <c r="F1" s="584"/>
      <c r="G1" s="584"/>
    </row>
    <row r="2" spans="1:7" ht="20.6" customHeight="1">
      <c r="A2" s="585" t="s">
        <v>7982</v>
      </c>
      <c r="B2" s="585"/>
      <c r="C2" s="585"/>
      <c r="D2" s="585"/>
      <c r="E2" s="585"/>
      <c r="F2" s="585"/>
      <c r="G2" s="585"/>
    </row>
    <row r="4" spans="1:7" ht="17.149999999999999" customHeight="1">
      <c r="A4" s="68" t="s">
        <v>2614</v>
      </c>
      <c r="B4" s="69" t="s">
        <v>7852</v>
      </c>
      <c r="C4" s="69" t="s">
        <v>2616</v>
      </c>
      <c r="D4" s="69" t="s">
        <v>2617</v>
      </c>
      <c r="E4" s="69" t="s">
        <v>1101</v>
      </c>
      <c r="F4" s="69" t="s">
        <v>1509</v>
      </c>
      <c r="G4" s="70" t="s">
        <v>7983</v>
      </c>
    </row>
    <row r="5" spans="1:7" ht="23.15">
      <c r="A5" s="71" t="s">
        <v>7984</v>
      </c>
      <c r="B5" s="72" t="s">
        <v>7985</v>
      </c>
      <c r="C5" s="72" t="s">
        <v>2892</v>
      </c>
      <c r="D5" s="72" t="s">
        <v>7986</v>
      </c>
      <c r="E5" s="72" t="s">
        <v>4853</v>
      </c>
      <c r="F5" s="72" t="s">
        <v>1109</v>
      </c>
      <c r="G5" s="73" t="s">
        <v>7987</v>
      </c>
    </row>
    <row r="6" spans="1:7">
      <c r="A6" s="79" t="s">
        <v>7988</v>
      </c>
      <c r="B6" s="80" t="s">
        <v>7989</v>
      </c>
      <c r="C6" s="80" t="s">
        <v>7990</v>
      </c>
      <c r="D6" s="80" t="s">
        <v>7991</v>
      </c>
      <c r="E6" s="80" t="s">
        <v>7992</v>
      </c>
      <c r="F6" s="80" t="s">
        <v>1109</v>
      </c>
      <c r="G6" s="81" t="s">
        <v>7993</v>
      </c>
    </row>
    <row r="7" spans="1:7" ht="23.15">
      <c r="A7" s="74" t="s">
        <v>7994</v>
      </c>
      <c r="B7" s="14" t="s">
        <v>3032</v>
      </c>
      <c r="C7" s="14" t="s">
        <v>3033</v>
      </c>
      <c r="D7" s="14" t="s">
        <v>7995</v>
      </c>
      <c r="E7" s="14" t="s">
        <v>3035</v>
      </c>
      <c r="F7" s="14" t="s">
        <v>1109</v>
      </c>
      <c r="G7" s="75" t="s">
        <v>7996</v>
      </c>
    </row>
    <row r="8" spans="1:7">
      <c r="A8" s="79" t="s">
        <v>7997</v>
      </c>
      <c r="B8" s="80" t="s">
        <v>7998</v>
      </c>
      <c r="C8" s="80" t="s">
        <v>7999</v>
      </c>
      <c r="D8" s="80" t="s">
        <v>8000</v>
      </c>
      <c r="E8" s="80" t="s">
        <v>8001</v>
      </c>
      <c r="F8" s="80" t="s">
        <v>1109</v>
      </c>
      <c r="G8" s="81" t="s">
        <v>8002</v>
      </c>
    </row>
    <row r="9" spans="1:7">
      <c r="A9" s="74" t="s">
        <v>8003</v>
      </c>
      <c r="B9" s="14" t="s">
        <v>8004</v>
      </c>
      <c r="C9" s="14" t="s">
        <v>8005</v>
      </c>
      <c r="D9" s="14" t="s">
        <v>8006</v>
      </c>
      <c r="E9" s="14" t="s">
        <v>8007</v>
      </c>
      <c r="F9" s="14" t="s">
        <v>1141</v>
      </c>
      <c r="G9" s="75" t="s">
        <v>8008</v>
      </c>
    </row>
    <row r="10" spans="1:7">
      <c r="A10" s="79" t="s">
        <v>8009</v>
      </c>
      <c r="B10" s="80" t="s">
        <v>8010</v>
      </c>
      <c r="C10" s="80" t="s">
        <v>8011</v>
      </c>
      <c r="D10" s="80" t="s">
        <v>8012</v>
      </c>
      <c r="E10" s="80" t="s">
        <v>8013</v>
      </c>
      <c r="F10" s="80" t="s">
        <v>1141</v>
      </c>
      <c r="G10" s="81" t="s">
        <v>8014</v>
      </c>
    </row>
    <row r="11" spans="1:7">
      <c r="A11" s="74" t="s">
        <v>8015</v>
      </c>
      <c r="B11" s="14" t="s">
        <v>8016</v>
      </c>
      <c r="C11" s="14" t="s">
        <v>8017</v>
      </c>
      <c r="D11" s="14" t="s">
        <v>8018</v>
      </c>
      <c r="E11" s="14" t="s">
        <v>3021</v>
      </c>
      <c r="F11" s="14" t="s">
        <v>1109</v>
      </c>
      <c r="G11" s="75" t="s">
        <v>8019</v>
      </c>
    </row>
    <row r="12" spans="1:7">
      <c r="A12" s="79" t="s">
        <v>8020</v>
      </c>
      <c r="B12" s="80" t="s">
        <v>3024</v>
      </c>
      <c r="C12" s="80" t="s">
        <v>8021</v>
      </c>
      <c r="D12" s="80" t="s">
        <v>8022</v>
      </c>
      <c r="E12" s="80" t="s">
        <v>3026</v>
      </c>
      <c r="F12" s="80" t="s">
        <v>1109</v>
      </c>
      <c r="G12" s="81" t="s">
        <v>8023</v>
      </c>
    </row>
    <row r="13" spans="1:7">
      <c r="A13" s="74" t="s">
        <v>8024</v>
      </c>
      <c r="B13" s="14" t="s">
        <v>2839</v>
      </c>
      <c r="C13" s="14" t="s">
        <v>8025</v>
      </c>
      <c r="D13" s="14" t="s">
        <v>8026</v>
      </c>
      <c r="E13" s="14" t="s">
        <v>2842</v>
      </c>
      <c r="F13" s="14" t="s">
        <v>1109</v>
      </c>
      <c r="G13" s="75" t="s">
        <v>8027</v>
      </c>
    </row>
    <row r="14" spans="1:7">
      <c r="A14" s="79" t="s">
        <v>8028</v>
      </c>
      <c r="B14" s="80" t="s">
        <v>8029</v>
      </c>
      <c r="C14" s="80" t="s">
        <v>8030</v>
      </c>
      <c r="D14" s="80" t="s">
        <v>8031</v>
      </c>
      <c r="E14" s="80" t="s">
        <v>8032</v>
      </c>
      <c r="F14" s="80" t="s">
        <v>1141</v>
      </c>
      <c r="G14" s="81" t="s">
        <v>8033</v>
      </c>
    </row>
    <row r="15" spans="1:7">
      <c r="A15" s="74" t="s">
        <v>8034</v>
      </c>
      <c r="B15" s="14" t="s">
        <v>3352</v>
      </c>
      <c r="C15" s="14" t="s">
        <v>5836</v>
      </c>
      <c r="D15" s="14" t="s">
        <v>8035</v>
      </c>
      <c r="E15" s="14" t="s">
        <v>2888</v>
      </c>
      <c r="F15" s="14" t="s">
        <v>1109</v>
      </c>
      <c r="G15" s="75" t="s">
        <v>8036</v>
      </c>
    </row>
    <row r="16" spans="1:7" ht="23.15">
      <c r="A16" s="82" t="s">
        <v>8037</v>
      </c>
      <c r="B16" s="83" t="s">
        <v>6884</v>
      </c>
      <c r="C16" s="83" t="s">
        <v>8038</v>
      </c>
      <c r="D16" s="83" t="s">
        <v>8039</v>
      </c>
      <c r="E16" s="83" t="s">
        <v>2955</v>
      </c>
      <c r="F16" s="83" t="s">
        <v>1238</v>
      </c>
      <c r="G16" s="84" t="s">
        <v>8040</v>
      </c>
    </row>
  </sheetData>
  <mergeCells count="2">
    <mergeCell ref="A1:G1"/>
    <mergeCell ref="A2:G2"/>
  </mergeCells>
  <dataValidations count="1">
    <dataValidation type="list" sqref="F5:F16" xr:uid="{00000000-0002-0000-2900-000000000000}">
      <formula1>"Critical,High,Medium,Low"</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27"/>
  <sheetViews>
    <sheetView workbookViewId="0">
      <pane ySplit="4" topLeftCell="A5" activePane="bottomLeft" state="frozen"/>
      <selection pane="bottomLeft"/>
    </sheetView>
  </sheetViews>
  <sheetFormatPr defaultRowHeight="14.15"/>
  <cols>
    <col min="1" max="1" width="14" customWidth="1"/>
    <col min="2" max="2" width="26" customWidth="1"/>
    <col min="3" max="3" width="38" customWidth="1"/>
    <col min="4" max="4" width="54" customWidth="1"/>
    <col min="5" max="6" width="34" customWidth="1"/>
    <col min="7" max="7" width="50" customWidth="1"/>
    <col min="8" max="8" width="12" customWidth="1"/>
    <col min="9" max="9" width="18" customWidth="1"/>
    <col min="10" max="10" width="12" customWidth="1"/>
  </cols>
  <sheetData>
    <row r="1" spans="1:10" ht="17.149999999999999" customHeight="1">
      <c r="A1" s="584" t="s">
        <v>8041</v>
      </c>
      <c r="B1" s="584"/>
      <c r="C1" s="584"/>
      <c r="D1" s="584"/>
      <c r="E1" s="584"/>
      <c r="F1" s="584"/>
      <c r="G1" s="584"/>
      <c r="H1" s="584"/>
      <c r="I1" s="584"/>
      <c r="J1" s="584"/>
    </row>
    <row r="2" spans="1:10" ht="20.6" customHeight="1">
      <c r="A2" s="585" t="s">
        <v>8042</v>
      </c>
      <c r="B2" s="585"/>
      <c r="C2" s="585"/>
      <c r="D2" s="585"/>
      <c r="E2" s="585"/>
      <c r="F2" s="585"/>
      <c r="G2" s="585"/>
      <c r="H2" s="585"/>
      <c r="I2" s="585"/>
      <c r="J2" s="585"/>
    </row>
    <row r="4" spans="1:10" ht="17.149999999999999" customHeight="1">
      <c r="A4" s="68" t="s">
        <v>3410</v>
      </c>
      <c r="B4" s="69" t="s">
        <v>8043</v>
      </c>
      <c r="C4" s="69" t="s">
        <v>8044</v>
      </c>
      <c r="D4" s="69" t="s">
        <v>6709</v>
      </c>
      <c r="E4" s="69" t="s">
        <v>8045</v>
      </c>
      <c r="F4" s="69" t="s">
        <v>8046</v>
      </c>
      <c r="G4" s="69" t="s">
        <v>8047</v>
      </c>
      <c r="H4" s="69" t="s">
        <v>1509</v>
      </c>
      <c r="I4" s="69" t="s">
        <v>1818</v>
      </c>
      <c r="J4" s="70" t="s">
        <v>5</v>
      </c>
    </row>
    <row r="5" spans="1:10" ht="23.15">
      <c r="A5" s="71" t="s">
        <v>8048</v>
      </c>
      <c r="B5" s="72" t="s">
        <v>8049</v>
      </c>
      <c r="C5" s="72" t="s">
        <v>8050</v>
      </c>
      <c r="D5" s="72" t="s">
        <v>8051</v>
      </c>
      <c r="E5" s="72" t="s">
        <v>8052</v>
      </c>
      <c r="F5" s="72" t="s">
        <v>8053</v>
      </c>
      <c r="G5" s="72" t="s">
        <v>8054</v>
      </c>
      <c r="H5" s="72" t="s">
        <v>1238</v>
      </c>
      <c r="I5" s="72" t="s">
        <v>3637</v>
      </c>
      <c r="J5" s="73" t="s">
        <v>8055</v>
      </c>
    </row>
    <row r="6" spans="1:10" ht="23.15">
      <c r="A6" s="79" t="s">
        <v>8056</v>
      </c>
      <c r="B6" s="80" t="s">
        <v>8057</v>
      </c>
      <c r="C6" s="80" t="s">
        <v>8058</v>
      </c>
      <c r="D6" s="80" t="s">
        <v>8059</v>
      </c>
      <c r="E6" s="80" t="s">
        <v>5039</v>
      </c>
      <c r="F6" s="80" t="s">
        <v>8060</v>
      </c>
      <c r="G6" s="80" t="s">
        <v>8061</v>
      </c>
      <c r="H6" s="80" t="s">
        <v>1238</v>
      </c>
      <c r="I6" s="80" t="s">
        <v>3637</v>
      </c>
      <c r="J6" s="81" t="s">
        <v>8055</v>
      </c>
    </row>
    <row r="7" spans="1:10" ht="23.15">
      <c r="A7" s="74" t="s">
        <v>8062</v>
      </c>
      <c r="B7" s="14" t="s">
        <v>8063</v>
      </c>
      <c r="C7" s="14" t="s">
        <v>8064</v>
      </c>
      <c r="D7" s="14" t="s">
        <v>8065</v>
      </c>
      <c r="E7" s="14" t="s">
        <v>4969</v>
      </c>
      <c r="F7" s="14" t="s">
        <v>4971</v>
      </c>
      <c r="G7" s="14" t="s">
        <v>8066</v>
      </c>
      <c r="H7" s="14" t="s">
        <v>1238</v>
      </c>
      <c r="I7" s="14" t="s">
        <v>3637</v>
      </c>
      <c r="J7" s="75" t="s">
        <v>8055</v>
      </c>
    </row>
    <row r="8" spans="1:10" ht="23.15">
      <c r="A8" s="79" t="s">
        <v>8067</v>
      </c>
      <c r="B8" s="80" t="s">
        <v>8068</v>
      </c>
      <c r="C8" s="80" t="s">
        <v>8069</v>
      </c>
      <c r="D8" s="80" t="s">
        <v>8070</v>
      </c>
      <c r="E8" s="80" t="s">
        <v>4980</v>
      </c>
      <c r="F8" s="80" t="s">
        <v>8071</v>
      </c>
      <c r="G8" s="80" t="s">
        <v>8072</v>
      </c>
      <c r="H8" s="80" t="s">
        <v>1238</v>
      </c>
      <c r="I8" s="80" t="s">
        <v>3637</v>
      </c>
      <c r="J8" s="81" t="s">
        <v>8055</v>
      </c>
    </row>
    <row r="9" spans="1:10" ht="23.15">
      <c r="A9" s="74" t="s">
        <v>8073</v>
      </c>
      <c r="B9" s="14" t="s">
        <v>8074</v>
      </c>
      <c r="C9" s="14" t="s">
        <v>8075</v>
      </c>
      <c r="D9" s="14" t="s">
        <v>8076</v>
      </c>
      <c r="E9" s="14" t="s">
        <v>8077</v>
      </c>
      <c r="F9" s="14" t="s">
        <v>8078</v>
      </c>
      <c r="G9" s="14" t="s">
        <v>8079</v>
      </c>
      <c r="H9" s="14" t="s">
        <v>1141</v>
      </c>
      <c r="I9" s="14" t="s">
        <v>3637</v>
      </c>
      <c r="J9" s="75" t="s">
        <v>2023</v>
      </c>
    </row>
    <row r="10" spans="1:10" ht="23.15">
      <c r="A10" s="79" t="s">
        <v>8080</v>
      </c>
      <c r="B10" s="80" t="s">
        <v>4995</v>
      </c>
      <c r="C10" s="80" t="s">
        <v>8081</v>
      </c>
      <c r="D10" s="80" t="s">
        <v>8082</v>
      </c>
      <c r="E10" s="80" t="s">
        <v>4997</v>
      </c>
      <c r="F10" s="80" t="s">
        <v>8083</v>
      </c>
      <c r="G10" s="80" t="s">
        <v>8084</v>
      </c>
      <c r="H10" s="80" t="s">
        <v>1109</v>
      </c>
      <c r="I10" s="80" t="s">
        <v>3637</v>
      </c>
      <c r="J10" s="81" t="s">
        <v>8085</v>
      </c>
    </row>
    <row r="11" spans="1:10" ht="23.15">
      <c r="A11" s="74" t="s">
        <v>8086</v>
      </c>
      <c r="B11" s="14" t="s">
        <v>5006</v>
      </c>
      <c r="C11" s="14" t="s">
        <v>8087</v>
      </c>
      <c r="D11" s="14" t="s">
        <v>8088</v>
      </c>
      <c r="E11" s="14" t="s">
        <v>8089</v>
      </c>
      <c r="F11" s="14" t="s">
        <v>8090</v>
      </c>
      <c r="G11" s="14" t="s">
        <v>8091</v>
      </c>
      <c r="H11" s="14" t="s">
        <v>1109</v>
      </c>
      <c r="I11" s="14" t="s">
        <v>3637</v>
      </c>
      <c r="J11" s="75" t="s">
        <v>8085</v>
      </c>
    </row>
    <row r="12" spans="1:10" ht="23.15">
      <c r="A12" s="79" t="s">
        <v>8092</v>
      </c>
      <c r="B12" s="80" t="s">
        <v>8093</v>
      </c>
      <c r="C12" s="80" t="s">
        <v>8094</v>
      </c>
      <c r="D12" s="80" t="s">
        <v>8095</v>
      </c>
      <c r="E12" s="80" t="s">
        <v>8096</v>
      </c>
      <c r="F12" s="80" t="s">
        <v>8097</v>
      </c>
      <c r="G12" s="80" t="s">
        <v>8098</v>
      </c>
      <c r="H12" s="80" t="s">
        <v>1238</v>
      </c>
      <c r="I12" s="80" t="s">
        <v>3637</v>
      </c>
      <c r="J12" s="81" t="s">
        <v>8055</v>
      </c>
    </row>
    <row r="13" spans="1:10" ht="23.15">
      <c r="A13" s="74" t="s">
        <v>8099</v>
      </c>
      <c r="B13" s="14" t="s">
        <v>8100</v>
      </c>
      <c r="C13" s="14" t="s">
        <v>8101</v>
      </c>
      <c r="D13" s="14" t="s">
        <v>8102</v>
      </c>
      <c r="E13" s="14" t="s">
        <v>8103</v>
      </c>
      <c r="F13" s="14" t="s">
        <v>8104</v>
      </c>
      <c r="G13" s="14" t="s">
        <v>8105</v>
      </c>
      <c r="H13" s="14" t="s">
        <v>1238</v>
      </c>
      <c r="I13" s="14" t="s">
        <v>3637</v>
      </c>
      <c r="J13" s="75" t="s">
        <v>8055</v>
      </c>
    </row>
    <row r="14" spans="1:10" ht="23.15">
      <c r="A14" s="79" t="s">
        <v>8106</v>
      </c>
      <c r="B14" s="80" t="s">
        <v>8107</v>
      </c>
      <c r="C14" s="80" t="s">
        <v>8108</v>
      </c>
      <c r="D14" s="80" t="s">
        <v>8109</v>
      </c>
      <c r="E14" s="80" t="s">
        <v>8110</v>
      </c>
      <c r="F14" s="80" t="s">
        <v>8111</v>
      </c>
      <c r="G14" s="80" t="s">
        <v>8112</v>
      </c>
      <c r="H14" s="80" t="s">
        <v>1238</v>
      </c>
      <c r="I14" s="80" t="s">
        <v>3637</v>
      </c>
      <c r="J14" s="81" t="s">
        <v>8113</v>
      </c>
    </row>
    <row r="15" spans="1:10" ht="23.15">
      <c r="A15" s="74" t="s">
        <v>8114</v>
      </c>
      <c r="B15" s="14" t="s">
        <v>8115</v>
      </c>
      <c r="C15" s="14" t="s">
        <v>8116</v>
      </c>
      <c r="D15" s="14" t="s">
        <v>8117</v>
      </c>
      <c r="E15" s="14" t="s">
        <v>8118</v>
      </c>
      <c r="F15" s="14" t="s">
        <v>8119</v>
      </c>
      <c r="G15" s="14" t="s">
        <v>8120</v>
      </c>
      <c r="H15" s="14" t="s">
        <v>1238</v>
      </c>
      <c r="I15" s="14" t="s">
        <v>3637</v>
      </c>
      <c r="J15" s="75" t="s">
        <v>8055</v>
      </c>
    </row>
    <row r="16" spans="1:10" ht="23.15">
      <c r="A16" s="79" t="s">
        <v>8121</v>
      </c>
      <c r="B16" s="80" t="s">
        <v>8122</v>
      </c>
      <c r="C16" s="80" t="s">
        <v>8123</v>
      </c>
      <c r="D16" s="80" t="s">
        <v>8124</v>
      </c>
      <c r="E16" s="80" t="s">
        <v>5039</v>
      </c>
      <c r="F16" s="80" t="s">
        <v>8125</v>
      </c>
      <c r="G16" s="80" t="s">
        <v>8126</v>
      </c>
      <c r="H16" s="80" t="s">
        <v>1238</v>
      </c>
      <c r="I16" s="80" t="s">
        <v>3637</v>
      </c>
      <c r="J16" s="81" t="s">
        <v>8055</v>
      </c>
    </row>
    <row r="17" spans="1:10" ht="23.15">
      <c r="A17" s="74" t="s">
        <v>8127</v>
      </c>
      <c r="B17" s="14" t="s">
        <v>8128</v>
      </c>
      <c r="C17" s="14" t="s">
        <v>8129</v>
      </c>
      <c r="D17" s="14" t="s">
        <v>8130</v>
      </c>
      <c r="E17" s="14" t="s">
        <v>8131</v>
      </c>
      <c r="F17" s="14" t="s">
        <v>8132</v>
      </c>
      <c r="G17" s="14" t="s">
        <v>8133</v>
      </c>
      <c r="H17" s="14" t="s">
        <v>1109</v>
      </c>
      <c r="I17" s="14" t="s">
        <v>3637</v>
      </c>
      <c r="J17" s="75" t="s">
        <v>8055</v>
      </c>
    </row>
    <row r="18" spans="1:10" ht="23.15">
      <c r="A18" s="79" t="s">
        <v>8134</v>
      </c>
      <c r="B18" s="80" t="s">
        <v>8135</v>
      </c>
      <c r="C18" s="80" t="s">
        <v>8136</v>
      </c>
      <c r="D18" s="80" t="s">
        <v>8137</v>
      </c>
      <c r="E18" s="80" t="s">
        <v>8138</v>
      </c>
      <c r="F18" s="80" t="s">
        <v>8139</v>
      </c>
      <c r="G18" s="80" t="s">
        <v>8140</v>
      </c>
      <c r="H18" s="80" t="s">
        <v>1238</v>
      </c>
      <c r="I18" s="80" t="s">
        <v>3637</v>
      </c>
      <c r="J18" s="81" t="s">
        <v>8055</v>
      </c>
    </row>
    <row r="19" spans="1:10" ht="23.15">
      <c r="A19" s="76" t="s">
        <v>8141</v>
      </c>
      <c r="B19" s="77" t="s">
        <v>8142</v>
      </c>
      <c r="C19" s="77" t="s">
        <v>8143</v>
      </c>
      <c r="D19" s="77" t="s">
        <v>8144</v>
      </c>
      <c r="E19" s="77" t="s">
        <v>8145</v>
      </c>
      <c r="F19" s="77" t="s">
        <v>8146</v>
      </c>
      <c r="G19" s="77" t="s">
        <v>8147</v>
      </c>
      <c r="H19" s="77" t="s">
        <v>1238</v>
      </c>
      <c r="I19" s="77" t="s">
        <v>3637</v>
      </c>
      <c r="J19" s="78" t="s">
        <v>8055</v>
      </c>
    </row>
    <row r="24" spans="1:10" ht="13.75" customHeight="1">
      <c r="A24" s="580" t="s">
        <v>8148</v>
      </c>
      <c r="B24" s="580"/>
      <c r="C24" s="580"/>
      <c r="D24" s="580"/>
      <c r="E24" s="580"/>
      <c r="F24" s="580"/>
      <c r="G24" s="580"/>
      <c r="H24" s="580"/>
      <c r="I24" s="580"/>
      <c r="J24" s="580"/>
    </row>
    <row r="25" spans="1:10" ht="17.149999999999999" customHeight="1">
      <c r="A25" s="293" t="s">
        <v>3410</v>
      </c>
      <c r="B25" s="294" t="s">
        <v>8043</v>
      </c>
      <c r="C25" s="294" t="s">
        <v>8044</v>
      </c>
      <c r="D25" s="294" t="s">
        <v>6709</v>
      </c>
      <c r="E25" s="294" t="s">
        <v>8045</v>
      </c>
      <c r="F25" s="294" t="s">
        <v>8046</v>
      </c>
      <c r="G25" s="294" t="s">
        <v>8047</v>
      </c>
      <c r="H25" s="294" t="s">
        <v>1509</v>
      </c>
      <c r="I25" s="294" t="s">
        <v>1818</v>
      </c>
      <c r="J25" s="295" t="s">
        <v>5</v>
      </c>
    </row>
    <row r="26" spans="1:10" ht="34.75">
      <c r="A26" s="326" t="s">
        <v>8149</v>
      </c>
      <c r="B26" s="327" t="s">
        <v>706</v>
      </c>
      <c r="C26" s="327" t="s">
        <v>8150</v>
      </c>
      <c r="D26" s="327" t="s">
        <v>8151</v>
      </c>
      <c r="E26" s="327" t="s">
        <v>8152</v>
      </c>
      <c r="F26" s="327" t="s">
        <v>8153</v>
      </c>
      <c r="G26" s="327" t="s">
        <v>8154</v>
      </c>
      <c r="H26" s="327" t="s">
        <v>1238</v>
      </c>
      <c r="I26" s="327" t="s">
        <v>3637</v>
      </c>
      <c r="J26" s="328" t="s">
        <v>8155</v>
      </c>
    </row>
    <row r="27" spans="1:10" ht="23.15">
      <c r="A27" s="361" t="s">
        <v>8156</v>
      </c>
      <c r="B27" s="362" t="s">
        <v>8157</v>
      </c>
      <c r="C27" s="362" t="s">
        <v>8158</v>
      </c>
      <c r="D27" s="362" t="s">
        <v>8159</v>
      </c>
      <c r="E27" s="362" t="s">
        <v>5039</v>
      </c>
      <c r="F27" s="362" t="s">
        <v>8160</v>
      </c>
      <c r="G27" s="362" t="s">
        <v>8161</v>
      </c>
      <c r="H27" s="362" t="s">
        <v>1109</v>
      </c>
      <c r="I27" s="362" t="s">
        <v>3637</v>
      </c>
      <c r="J27" s="363" t="s">
        <v>8155</v>
      </c>
    </row>
  </sheetData>
  <mergeCells count="3">
    <mergeCell ref="A1:J1"/>
    <mergeCell ref="A2:J2"/>
    <mergeCell ref="A24:J24"/>
  </mergeCells>
  <dataValidations count="2">
    <dataValidation type="list" sqref="H5:H19" xr:uid="{00000000-0002-0000-2A00-000000000000}">
      <formula1>"Critical,High,Medium,Low"</formula1>
    </dataValidation>
    <dataValidation type="list" sqref="I5:I19" xr:uid="{00000000-0002-0000-2A00-000001000000}">
      <formula1>"Draft Complete,Needs Review,Approved,Deferred"</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19"/>
  <sheetViews>
    <sheetView workbookViewId="0">
      <pane ySplit="4" topLeftCell="A5" activePane="bottomLeft" state="frozen"/>
      <selection pane="bottomLeft"/>
    </sheetView>
  </sheetViews>
  <sheetFormatPr defaultRowHeight="14.15"/>
  <cols>
    <col min="1" max="1" width="12" customWidth="1"/>
    <col min="2" max="2" width="30" customWidth="1"/>
    <col min="3" max="5" width="48" customWidth="1"/>
    <col min="6" max="6" width="12" customWidth="1"/>
    <col min="7" max="7" width="50" customWidth="1"/>
    <col min="8" max="8" width="24" customWidth="1"/>
    <col min="9" max="9" width="36" customWidth="1"/>
  </cols>
  <sheetData>
    <row r="1" spans="1:9" ht="17.149999999999999" customHeight="1">
      <c r="A1" s="584" t="s">
        <v>8162</v>
      </c>
      <c r="B1" s="584"/>
      <c r="C1" s="584"/>
      <c r="D1" s="584"/>
      <c r="E1" s="584"/>
      <c r="F1" s="584"/>
      <c r="G1" s="584"/>
      <c r="H1" s="584"/>
      <c r="I1" s="584"/>
    </row>
    <row r="2" spans="1:9" ht="20.6" customHeight="1">
      <c r="A2" s="585" t="s">
        <v>8163</v>
      </c>
      <c r="B2" s="585"/>
      <c r="C2" s="585"/>
      <c r="D2" s="585"/>
      <c r="E2" s="585"/>
      <c r="F2" s="585"/>
      <c r="G2" s="585"/>
      <c r="H2" s="585"/>
      <c r="I2" s="585"/>
    </row>
    <row r="4" spans="1:9" ht="17.149999999999999" customHeight="1">
      <c r="A4" s="68" t="s">
        <v>3410</v>
      </c>
      <c r="B4" s="69" t="s">
        <v>1404</v>
      </c>
      <c r="C4" s="69" t="s">
        <v>8164</v>
      </c>
      <c r="D4" s="69" t="s">
        <v>8165</v>
      </c>
      <c r="E4" s="69" t="s">
        <v>8166</v>
      </c>
      <c r="F4" s="69" t="s">
        <v>1509</v>
      </c>
      <c r="G4" s="69" t="s">
        <v>8167</v>
      </c>
      <c r="H4" s="69" t="s">
        <v>8168</v>
      </c>
      <c r="I4" s="70" t="s">
        <v>4953</v>
      </c>
    </row>
    <row r="5" spans="1:9" ht="23.15">
      <c r="A5" s="71" t="s">
        <v>8169</v>
      </c>
      <c r="B5" s="72" t="s">
        <v>8170</v>
      </c>
      <c r="C5" s="72" t="s">
        <v>8171</v>
      </c>
      <c r="D5" s="72" t="s">
        <v>8172</v>
      </c>
      <c r="E5" s="72" t="s">
        <v>8173</v>
      </c>
      <c r="F5" s="72" t="s">
        <v>1109</v>
      </c>
      <c r="G5" s="72" t="s">
        <v>8174</v>
      </c>
      <c r="H5" s="72" t="s">
        <v>8175</v>
      </c>
      <c r="I5" s="73" t="s">
        <v>8176</v>
      </c>
    </row>
    <row r="6" spans="1:9">
      <c r="A6" s="79" t="s">
        <v>8177</v>
      </c>
      <c r="B6" s="80" t="s">
        <v>8178</v>
      </c>
      <c r="C6" s="80" t="s">
        <v>8179</v>
      </c>
      <c r="D6" s="80" t="s">
        <v>8180</v>
      </c>
      <c r="E6" s="80" t="s">
        <v>8181</v>
      </c>
      <c r="F6" s="80" t="s">
        <v>1109</v>
      </c>
      <c r="G6" s="80" t="s">
        <v>8182</v>
      </c>
      <c r="H6" s="80" t="s">
        <v>8175</v>
      </c>
      <c r="I6" s="81" t="s">
        <v>8183</v>
      </c>
    </row>
    <row r="7" spans="1:9" ht="23.15">
      <c r="A7" s="74" t="s">
        <v>8184</v>
      </c>
      <c r="B7" s="14" t="s">
        <v>8185</v>
      </c>
      <c r="C7" s="14" t="s">
        <v>8186</v>
      </c>
      <c r="D7" s="14" t="s">
        <v>8187</v>
      </c>
      <c r="E7" s="14" t="s">
        <v>8188</v>
      </c>
      <c r="F7" s="14" t="s">
        <v>1109</v>
      </c>
      <c r="G7" s="14" t="s">
        <v>8189</v>
      </c>
      <c r="H7" s="14" t="s">
        <v>8190</v>
      </c>
      <c r="I7" s="75" t="s">
        <v>8191</v>
      </c>
    </row>
    <row r="8" spans="1:9" ht="23.15">
      <c r="A8" s="79" t="s">
        <v>8192</v>
      </c>
      <c r="B8" s="80" t="s">
        <v>8193</v>
      </c>
      <c r="C8" s="80" t="s">
        <v>8194</v>
      </c>
      <c r="D8" s="80" t="s">
        <v>8195</v>
      </c>
      <c r="E8" s="80" t="s">
        <v>8196</v>
      </c>
      <c r="F8" s="80" t="s">
        <v>1109</v>
      </c>
      <c r="G8" s="80" t="s">
        <v>8197</v>
      </c>
      <c r="H8" s="80" t="s">
        <v>8198</v>
      </c>
      <c r="I8" s="81" t="s">
        <v>8199</v>
      </c>
    </row>
    <row r="9" spans="1:9" ht="23.15">
      <c r="A9" s="74" t="s">
        <v>8200</v>
      </c>
      <c r="B9" s="14" t="s">
        <v>8201</v>
      </c>
      <c r="C9" s="14" t="s">
        <v>8202</v>
      </c>
      <c r="D9" s="14" t="s">
        <v>8203</v>
      </c>
      <c r="E9" s="14" t="s">
        <v>8204</v>
      </c>
      <c r="F9" s="14" t="s">
        <v>1109</v>
      </c>
      <c r="G9" s="14" t="s">
        <v>8205</v>
      </c>
      <c r="H9" s="14" t="s">
        <v>8198</v>
      </c>
      <c r="I9" s="75" t="s">
        <v>8206</v>
      </c>
    </row>
    <row r="10" spans="1:9" ht="23.15">
      <c r="A10" s="79" t="s">
        <v>8207</v>
      </c>
      <c r="B10" s="80" t="s">
        <v>8208</v>
      </c>
      <c r="C10" s="80" t="s">
        <v>8209</v>
      </c>
      <c r="D10" s="80" t="s">
        <v>8210</v>
      </c>
      <c r="E10" s="80" t="s">
        <v>8211</v>
      </c>
      <c r="F10" s="80" t="s">
        <v>1238</v>
      </c>
      <c r="G10" s="80" t="s">
        <v>8212</v>
      </c>
      <c r="H10" s="80" t="s">
        <v>8213</v>
      </c>
      <c r="I10" s="81" t="s">
        <v>3813</v>
      </c>
    </row>
    <row r="11" spans="1:9">
      <c r="A11" s="74" t="s">
        <v>8214</v>
      </c>
      <c r="B11" s="14" t="s">
        <v>8215</v>
      </c>
      <c r="C11" s="14" t="s">
        <v>8216</v>
      </c>
      <c r="D11" s="14" t="s">
        <v>8217</v>
      </c>
      <c r="E11" s="14" t="s">
        <v>8218</v>
      </c>
      <c r="F11" s="14" t="s">
        <v>1109</v>
      </c>
      <c r="G11" s="14" t="s">
        <v>8219</v>
      </c>
      <c r="H11" s="14" t="s">
        <v>8113</v>
      </c>
      <c r="I11" s="75" t="s">
        <v>8220</v>
      </c>
    </row>
    <row r="12" spans="1:9">
      <c r="A12" s="79" t="s">
        <v>8221</v>
      </c>
      <c r="B12" s="80" t="s">
        <v>8222</v>
      </c>
      <c r="C12" s="80" t="s">
        <v>8223</v>
      </c>
      <c r="D12" s="80" t="s">
        <v>8224</v>
      </c>
      <c r="E12" s="80" t="s">
        <v>8225</v>
      </c>
      <c r="F12" s="80" t="s">
        <v>1141</v>
      </c>
      <c r="G12" s="80" t="s">
        <v>8226</v>
      </c>
      <c r="H12" s="80" t="s">
        <v>8227</v>
      </c>
      <c r="I12" s="81" t="s">
        <v>4268</v>
      </c>
    </row>
    <row r="13" spans="1:9">
      <c r="A13" s="74" t="s">
        <v>8228</v>
      </c>
      <c r="B13" s="14" t="s">
        <v>8229</v>
      </c>
      <c r="C13" s="14" t="s">
        <v>8230</v>
      </c>
      <c r="D13" s="14" t="s">
        <v>8231</v>
      </c>
      <c r="E13" s="14" t="s">
        <v>8232</v>
      </c>
      <c r="F13" s="14" t="s">
        <v>1109</v>
      </c>
      <c r="G13" s="14" t="s">
        <v>8233</v>
      </c>
      <c r="H13" s="14" t="s">
        <v>8085</v>
      </c>
      <c r="I13" s="75" t="s">
        <v>8234</v>
      </c>
    </row>
    <row r="14" spans="1:9">
      <c r="A14" s="79" t="s">
        <v>8235</v>
      </c>
      <c r="B14" s="80" t="s">
        <v>8236</v>
      </c>
      <c r="C14" s="80" t="s">
        <v>8237</v>
      </c>
      <c r="D14" s="80" t="s">
        <v>8238</v>
      </c>
      <c r="E14" s="80" t="s">
        <v>8238</v>
      </c>
      <c r="F14" s="80" t="s">
        <v>1109</v>
      </c>
      <c r="G14" s="80" t="s">
        <v>8239</v>
      </c>
      <c r="H14" s="80" t="s">
        <v>8085</v>
      </c>
      <c r="I14" s="81" t="s">
        <v>8240</v>
      </c>
    </row>
    <row r="15" spans="1:9" ht="23.15">
      <c r="A15" s="74" t="s">
        <v>8241</v>
      </c>
      <c r="B15" s="14" t="s">
        <v>8242</v>
      </c>
      <c r="C15" s="14" t="s">
        <v>8243</v>
      </c>
      <c r="D15" s="14" t="s">
        <v>8244</v>
      </c>
      <c r="E15" s="14" t="s">
        <v>8245</v>
      </c>
      <c r="F15" s="14" t="s">
        <v>1238</v>
      </c>
      <c r="G15" s="14" t="s">
        <v>8246</v>
      </c>
      <c r="H15" s="14" t="s">
        <v>8055</v>
      </c>
      <c r="I15" s="75" t="s">
        <v>8247</v>
      </c>
    </row>
    <row r="16" spans="1:9" ht="23.15">
      <c r="A16" s="79" t="s">
        <v>8248</v>
      </c>
      <c r="B16" s="80" t="s">
        <v>8249</v>
      </c>
      <c r="C16" s="80" t="s">
        <v>8250</v>
      </c>
      <c r="D16" s="80" t="s">
        <v>8251</v>
      </c>
      <c r="E16" s="80" t="s">
        <v>8252</v>
      </c>
      <c r="F16" s="80" t="s">
        <v>1109</v>
      </c>
      <c r="G16" s="80" t="s">
        <v>8253</v>
      </c>
      <c r="H16" s="80" t="s">
        <v>8055</v>
      </c>
      <c r="I16" s="81" t="s">
        <v>8254</v>
      </c>
    </row>
    <row r="17" spans="1:9">
      <c r="A17" s="74" t="s">
        <v>8255</v>
      </c>
      <c r="B17" s="14" t="s">
        <v>8256</v>
      </c>
      <c r="C17" s="14" t="s">
        <v>8257</v>
      </c>
      <c r="D17" s="14" t="s">
        <v>8258</v>
      </c>
      <c r="E17" s="14" t="s">
        <v>8259</v>
      </c>
      <c r="F17" s="14" t="s">
        <v>1238</v>
      </c>
      <c r="G17" s="14" t="s">
        <v>8260</v>
      </c>
      <c r="H17" s="14" t="s">
        <v>8055</v>
      </c>
      <c r="I17" s="75" t="s">
        <v>8261</v>
      </c>
    </row>
    <row r="18" spans="1:9">
      <c r="A18" s="79" t="s">
        <v>8262</v>
      </c>
      <c r="B18" s="80" t="s">
        <v>5628</v>
      </c>
      <c r="C18" s="80" t="s">
        <v>8263</v>
      </c>
      <c r="D18" s="80" t="s">
        <v>8264</v>
      </c>
      <c r="E18" s="80" t="s">
        <v>8265</v>
      </c>
      <c r="F18" s="80" t="s">
        <v>1415</v>
      </c>
      <c r="G18" s="80" t="s">
        <v>8266</v>
      </c>
      <c r="H18" s="80" t="s">
        <v>8267</v>
      </c>
      <c r="I18" s="81" t="s">
        <v>8268</v>
      </c>
    </row>
    <row r="19" spans="1:9">
      <c r="A19" s="76" t="s">
        <v>8269</v>
      </c>
      <c r="B19" s="77" t="s">
        <v>8270</v>
      </c>
      <c r="C19" s="77" t="s">
        <v>27</v>
      </c>
      <c r="D19" s="77" t="s">
        <v>27</v>
      </c>
      <c r="E19" s="77" t="s">
        <v>8271</v>
      </c>
      <c r="F19" s="77" t="s">
        <v>1141</v>
      </c>
      <c r="G19" s="77" t="s">
        <v>8272</v>
      </c>
      <c r="H19" s="77" t="s">
        <v>2023</v>
      </c>
      <c r="I19" s="78" t="s">
        <v>8273</v>
      </c>
    </row>
  </sheetData>
  <mergeCells count="2">
    <mergeCell ref="A1:I1"/>
    <mergeCell ref="A2:I2"/>
  </mergeCells>
  <dataValidations count="2">
    <dataValidation type="list" sqref="F5:F19" xr:uid="{00000000-0002-0000-2B00-000000000000}">
      <formula1>"Critical,High,Medium,Low"</formula1>
    </dataValidation>
    <dataValidation type="list" sqref="H5:H19" xr:uid="{00000000-0002-0000-2B00-000001000000}">
      <formula1>"Stage 3,Stage 3 spike,Stage 3 design + Stage 5 test,Stage 5 spike planned,Stage 3/5,Stage 5 deferred,Stage 6,Excluded v1,Later"</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19"/>
  <sheetViews>
    <sheetView workbookViewId="0">
      <pane ySplit="4" topLeftCell="A5" activePane="bottomLeft" state="frozen"/>
      <selection pane="bottomLeft"/>
    </sheetView>
  </sheetViews>
  <sheetFormatPr defaultRowHeight="14.15"/>
  <cols>
    <col min="1" max="1" width="12" customWidth="1"/>
    <col min="2" max="2" width="26" customWidth="1"/>
    <col min="3" max="3" width="48" customWidth="1"/>
    <col min="4" max="5" width="36" customWidth="1"/>
    <col min="6" max="6" width="52" customWidth="1"/>
    <col min="7" max="7" width="24" customWidth="1"/>
    <col min="8" max="8" width="12" customWidth="1"/>
    <col min="9" max="9" width="18" customWidth="1"/>
  </cols>
  <sheetData>
    <row r="1" spans="1:9" ht="17.149999999999999" customHeight="1">
      <c r="A1" s="584" t="s">
        <v>8274</v>
      </c>
      <c r="B1" s="584"/>
      <c r="C1" s="584"/>
      <c r="D1" s="584"/>
      <c r="E1" s="584"/>
      <c r="F1" s="584"/>
      <c r="G1" s="584"/>
      <c r="H1" s="584"/>
      <c r="I1" s="584"/>
    </row>
    <row r="2" spans="1:9" ht="20.6" customHeight="1">
      <c r="A2" s="585" t="s">
        <v>8275</v>
      </c>
      <c r="B2" s="585"/>
      <c r="C2" s="585"/>
      <c r="D2" s="585"/>
      <c r="E2" s="585"/>
      <c r="F2" s="585"/>
      <c r="G2" s="585"/>
      <c r="H2" s="585"/>
      <c r="I2" s="585"/>
    </row>
    <row r="4" spans="1:9" ht="17.149999999999999" customHeight="1">
      <c r="A4" s="68" t="s">
        <v>3410</v>
      </c>
      <c r="B4" s="69" t="s">
        <v>8276</v>
      </c>
      <c r="C4" s="69" t="s">
        <v>6709</v>
      </c>
      <c r="D4" s="69" t="s">
        <v>2089</v>
      </c>
      <c r="E4" s="69" t="s">
        <v>2090</v>
      </c>
      <c r="F4" s="69" t="s">
        <v>8277</v>
      </c>
      <c r="G4" s="69" t="s">
        <v>1817</v>
      </c>
      <c r="H4" s="69" t="s">
        <v>1509</v>
      </c>
      <c r="I4" s="70" t="s">
        <v>1818</v>
      </c>
    </row>
    <row r="5" spans="1:9" ht="23.15">
      <c r="A5" s="71" t="s">
        <v>8278</v>
      </c>
      <c r="B5" s="72" t="s">
        <v>8279</v>
      </c>
      <c r="C5" s="72" t="s">
        <v>8280</v>
      </c>
      <c r="D5" s="72" t="s">
        <v>8281</v>
      </c>
      <c r="E5" s="72" t="s">
        <v>8282</v>
      </c>
      <c r="F5" s="72" t="s">
        <v>8283</v>
      </c>
      <c r="G5" s="72" t="s">
        <v>8284</v>
      </c>
      <c r="H5" s="72" t="s">
        <v>1238</v>
      </c>
      <c r="I5" s="73" t="s">
        <v>3637</v>
      </c>
    </row>
    <row r="6" spans="1:9" ht="23.15">
      <c r="A6" s="79" t="s">
        <v>8285</v>
      </c>
      <c r="B6" s="80" t="s">
        <v>8286</v>
      </c>
      <c r="C6" s="80" t="s">
        <v>8287</v>
      </c>
      <c r="D6" s="80" t="s">
        <v>8288</v>
      </c>
      <c r="E6" s="80" t="s">
        <v>8289</v>
      </c>
      <c r="F6" s="80" t="s">
        <v>8290</v>
      </c>
      <c r="G6" s="80" t="s">
        <v>8291</v>
      </c>
      <c r="H6" s="80" t="s">
        <v>1238</v>
      </c>
      <c r="I6" s="81" t="s">
        <v>3637</v>
      </c>
    </row>
    <row r="7" spans="1:9" ht="23.15">
      <c r="A7" s="74" t="s">
        <v>8292</v>
      </c>
      <c r="B7" s="14" t="s">
        <v>8293</v>
      </c>
      <c r="C7" s="14" t="s">
        <v>8294</v>
      </c>
      <c r="D7" s="14" t="s">
        <v>8295</v>
      </c>
      <c r="E7" s="14" t="s">
        <v>8296</v>
      </c>
      <c r="F7" s="14" t="s">
        <v>8297</v>
      </c>
      <c r="G7" s="14" t="s">
        <v>3799</v>
      </c>
      <c r="H7" s="14" t="s">
        <v>1238</v>
      </c>
      <c r="I7" s="75" t="s">
        <v>3637</v>
      </c>
    </row>
    <row r="8" spans="1:9">
      <c r="A8" s="79" t="s">
        <v>8298</v>
      </c>
      <c r="B8" s="80" t="s">
        <v>8100</v>
      </c>
      <c r="C8" s="80" t="s">
        <v>8299</v>
      </c>
      <c r="D8" s="80" t="s">
        <v>8300</v>
      </c>
      <c r="E8" s="80" t="s">
        <v>8301</v>
      </c>
      <c r="F8" s="80" t="s">
        <v>8302</v>
      </c>
      <c r="G8" s="80" t="s">
        <v>8303</v>
      </c>
      <c r="H8" s="80" t="s">
        <v>1238</v>
      </c>
      <c r="I8" s="81" t="s">
        <v>3637</v>
      </c>
    </row>
    <row r="9" spans="1:9" ht="23.15">
      <c r="A9" s="74" t="s">
        <v>8304</v>
      </c>
      <c r="B9" s="14" t="s">
        <v>8142</v>
      </c>
      <c r="C9" s="14" t="s">
        <v>8305</v>
      </c>
      <c r="D9" s="14" t="s">
        <v>8306</v>
      </c>
      <c r="E9" s="14" t="s">
        <v>8307</v>
      </c>
      <c r="F9" s="14" t="s">
        <v>8308</v>
      </c>
      <c r="G9" s="14" t="s">
        <v>8309</v>
      </c>
      <c r="H9" s="14" t="s">
        <v>1238</v>
      </c>
      <c r="I9" s="75" t="s">
        <v>3637</v>
      </c>
    </row>
    <row r="10" spans="1:9" ht="23.15">
      <c r="A10" s="79" t="s">
        <v>8310</v>
      </c>
      <c r="B10" s="80" t="s">
        <v>8311</v>
      </c>
      <c r="C10" s="80" t="s">
        <v>8312</v>
      </c>
      <c r="D10" s="80" t="s">
        <v>8313</v>
      </c>
      <c r="E10" s="80" t="s">
        <v>5011</v>
      </c>
      <c r="F10" s="80" t="s">
        <v>8314</v>
      </c>
      <c r="G10" s="80" t="s">
        <v>1863</v>
      </c>
      <c r="H10" s="80" t="s">
        <v>1109</v>
      </c>
      <c r="I10" s="81" t="s">
        <v>3637</v>
      </c>
    </row>
    <row r="11" spans="1:9" ht="23.15">
      <c r="A11" s="74" t="s">
        <v>8315</v>
      </c>
      <c r="B11" s="14" t="s">
        <v>8316</v>
      </c>
      <c r="C11" s="14" t="s">
        <v>8317</v>
      </c>
      <c r="D11" s="14" t="s">
        <v>8318</v>
      </c>
      <c r="E11" s="14" t="s">
        <v>8319</v>
      </c>
      <c r="F11" s="14" t="s">
        <v>8320</v>
      </c>
      <c r="G11" s="14" t="s">
        <v>8321</v>
      </c>
      <c r="H11" s="14" t="s">
        <v>1238</v>
      </c>
      <c r="I11" s="75" t="s">
        <v>3637</v>
      </c>
    </row>
    <row r="12" spans="1:9" ht="23.15">
      <c r="A12" s="79" t="s">
        <v>8322</v>
      </c>
      <c r="B12" s="80" t="s">
        <v>8323</v>
      </c>
      <c r="C12" s="80" t="s">
        <v>8324</v>
      </c>
      <c r="D12" s="80" t="s">
        <v>8325</v>
      </c>
      <c r="E12" s="80" t="s">
        <v>8326</v>
      </c>
      <c r="F12" s="80" t="s">
        <v>8327</v>
      </c>
      <c r="G12" s="80" t="s">
        <v>3833</v>
      </c>
      <c r="H12" s="80" t="s">
        <v>1238</v>
      </c>
      <c r="I12" s="81" t="s">
        <v>3637</v>
      </c>
    </row>
    <row r="13" spans="1:9">
      <c r="A13" s="74" t="s">
        <v>8328</v>
      </c>
      <c r="B13" s="14" t="s">
        <v>8115</v>
      </c>
      <c r="C13" s="14" t="s">
        <v>8329</v>
      </c>
      <c r="D13" s="14" t="s">
        <v>5041</v>
      </c>
      <c r="E13" s="14" t="s">
        <v>8330</v>
      </c>
      <c r="F13" s="14" t="s">
        <v>8331</v>
      </c>
      <c r="G13" s="14" t="s">
        <v>1851</v>
      </c>
      <c r="H13" s="14" t="s">
        <v>1238</v>
      </c>
      <c r="I13" s="75" t="s">
        <v>3637</v>
      </c>
    </row>
    <row r="14" spans="1:9" ht="23.15">
      <c r="A14" s="79" t="s">
        <v>8332</v>
      </c>
      <c r="B14" s="80" t="s">
        <v>8333</v>
      </c>
      <c r="C14" s="80" t="s">
        <v>8334</v>
      </c>
      <c r="D14" s="80" t="s">
        <v>8335</v>
      </c>
      <c r="E14" s="80" t="s">
        <v>8336</v>
      </c>
      <c r="F14" s="80" t="s">
        <v>8337</v>
      </c>
      <c r="G14" s="80" t="s">
        <v>1851</v>
      </c>
      <c r="H14" s="80" t="s">
        <v>1109</v>
      </c>
      <c r="I14" s="81" t="s">
        <v>3637</v>
      </c>
    </row>
    <row r="15" spans="1:9">
      <c r="A15" s="74" t="s">
        <v>8338</v>
      </c>
      <c r="B15" s="14" t="s">
        <v>8122</v>
      </c>
      <c r="C15" s="14" t="s">
        <v>8339</v>
      </c>
      <c r="D15" s="14" t="s">
        <v>8340</v>
      </c>
      <c r="E15" s="14" t="s">
        <v>8341</v>
      </c>
      <c r="F15" s="14" t="s">
        <v>8342</v>
      </c>
      <c r="G15" s="14" t="s">
        <v>4931</v>
      </c>
      <c r="H15" s="14" t="s">
        <v>1238</v>
      </c>
      <c r="I15" s="75" t="s">
        <v>3637</v>
      </c>
    </row>
    <row r="16" spans="1:9">
      <c r="A16" s="79" t="s">
        <v>8343</v>
      </c>
      <c r="B16" s="80" t="s">
        <v>8344</v>
      </c>
      <c r="C16" s="80" t="s">
        <v>8345</v>
      </c>
      <c r="D16" s="80" t="s">
        <v>8346</v>
      </c>
      <c r="E16" s="80" t="s">
        <v>8347</v>
      </c>
      <c r="F16" s="80" t="s">
        <v>8348</v>
      </c>
      <c r="G16" s="80" t="s">
        <v>258</v>
      </c>
      <c r="H16" s="80" t="s">
        <v>1109</v>
      </c>
      <c r="I16" s="81" t="s">
        <v>3637</v>
      </c>
    </row>
    <row r="17" spans="1:9" ht="23.15">
      <c r="A17" s="74" t="s">
        <v>8349</v>
      </c>
      <c r="B17" s="14" t="s">
        <v>8135</v>
      </c>
      <c r="C17" s="14" t="s">
        <v>8350</v>
      </c>
      <c r="D17" s="14" t="s">
        <v>8351</v>
      </c>
      <c r="E17" s="14" t="s">
        <v>8352</v>
      </c>
      <c r="F17" s="14" t="s">
        <v>8353</v>
      </c>
      <c r="G17" s="14" t="s">
        <v>272</v>
      </c>
      <c r="H17" s="14" t="s">
        <v>1238</v>
      </c>
      <c r="I17" s="75" t="s">
        <v>3637</v>
      </c>
    </row>
    <row r="18" spans="1:9" ht="23.15">
      <c r="A18" s="79" t="s">
        <v>8354</v>
      </c>
      <c r="B18" s="80" t="s">
        <v>8355</v>
      </c>
      <c r="C18" s="80" t="s">
        <v>8356</v>
      </c>
      <c r="D18" s="80" t="s">
        <v>8357</v>
      </c>
      <c r="E18" s="80" t="s">
        <v>5244</v>
      </c>
      <c r="F18" s="80" t="s">
        <v>8358</v>
      </c>
      <c r="G18" s="80" t="s">
        <v>3825</v>
      </c>
      <c r="H18" s="80" t="s">
        <v>1238</v>
      </c>
      <c r="I18" s="81" t="s">
        <v>3637</v>
      </c>
    </row>
    <row r="19" spans="1:9" ht="23.15">
      <c r="A19" s="76" t="s">
        <v>8359</v>
      </c>
      <c r="B19" s="77" t="s">
        <v>8360</v>
      </c>
      <c r="C19" s="77" t="s">
        <v>8361</v>
      </c>
      <c r="D19" s="77" t="s">
        <v>8362</v>
      </c>
      <c r="E19" s="77" t="s">
        <v>8363</v>
      </c>
      <c r="F19" s="77" t="s">
        <v>8364</v>
      </c>
      <c r="G19" s="77" t="s">
        <v>905</v>
      </c>
      <c r="H19" s="77" t="s">
        <v>1109</v>
      </c>
      <c r="I19" s="78" t="s">
        <v>3637</v>
      </c>
    </row>
  </sheetData>
  <mergeCells count="2">
    <mergeCell ref="A1:I1"/>
    <mergeCell ref="A2:I2"/>
  </mergeCells>
  <dataValidations count="2">
    <dataValidation type="list" sqref="H5:H19" xr:uid="{00000000-0002-0000-2C00-000000000000}">
      <formula1>"Critical,High,Medium,Low"</formula1>
    </dataValidation>
    <dataValidation type="list" sqref="I5:I19" xr:uid="{00000000-0002-0000-2C00-000001000000}">
      <formula1>"Draft Complete,Needs Review,Approved,Deferred"</formula1>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17"/>
  <sheetViews>
    <sheetView workbookViewId="0">
      <pane ySplit="4" topLeftCell="A5" activePane="bottomLeft" state="frozen"/>
      <selection pane="bottomLeft"/>
    </sheetView>
  </sheetViews>
  <sheetFormatPr defaultRowHeight="14.15"/>
  <cols>
    <col min="1" max="1" width="12" customWidth="1"/>
    <col min="2" max="2" width="24" customWidth="1"/>
    <col min="3" max="3" width="46" customWidth="1"/>
    <col min="4" max="5" width="36" customWidth="1"/>
    <col min="6" max="6" width="48" customWidth="1"/>
    <col min="7" max="7" width="34" customWidth="1"/>
    <col min="8" max="8" width="42" customWidth="1"/>
    <col min="9" max="9" width="18" customWidth="1"/>
  </cols>
  <sheetData>
    <row r="1" spans="1:9" ht="17.149999999999999" customHeight="1">
      <c r="A1" s="584" t="s">
        <v>8365</v>
      </c>
      <c r="B1" s="584"/>
      <c r="C1" s="584"/>
      <c r="D1" s="584"/>
      <c r="E1" s="584"/>
      <c r="F1" s="584"/>
      <c r="G1" s="584"/>
      <c r="H1" s="584"/>
      <c r="I1" s="584"/>
    </row>
    <row r="2" spans="1:9" ht="20.6" customHeight="1">
      <c r="A2" s="585" t="s">
        <v>8366</v>
      </c>
      <c r="B2" s="585"/>
      <c r="C2" s="585"/>
      <c r="D2" s="585"/>
      <c r="E2" s="585"/>
      <c r="F2" s="585"/>
      <c r="G2" s="585"/>
      <c r="H2" s="585"/>
      <c r="I2" s="585"/>
    </row>
    <row r="4" spans="1:9" ht="17.149999999999999" customHeight="1">
      <c r="A4" s="68" t="s">
        <v>3410</v>
      </c>
      <c r="B4" s="69" t="s">
        <v>3576</v>
      </c>
      <c r="C4" s="69" t="s">
        <v>6546</v>
      </c>
      <c r="D4" s="69" t="s">
        <v>8367</v>
      </c>
      <c r="E4" s="69" t="s">
        <v>8368</v>
      </c>
      <c r="F4" s="69" t="s">
        <v>8369</v>
      </c>
      <c r="G4" s="69" t="s">
        <v>8370</v>
      </c>
      <c r="H4" s="69" t="s">
        <v>8371</v>
      </c>
      <c r="I4" s="70" t="s">
        <v>1818</v>
      </c>
    </row>
    <row r="5" spans="1:9">
      <c r="A5" s="71" t="s">
        <v>8372</v>
      </c>
      <c r="B5" s="72" t="s">
        <v>8373</v>
      </c>
      <c r="C5" s="72" t="s">
        <v>8374</v>
      </c>
      <c r="D5" s="72" t="s">
        <v>8375</v>
      </c>
      <c r="E5" s="72" t="s">
        <v>8376</v>
      </c>
      <c r="F5" s="72" t="s">
        <v>8377</v>
      </c>
      <c r="G5" s="72" t="s">
        <v>8378</v>
      </c>
      <c r="H5" s="72" t="s">
        <v>8379</v>
      </c>
      <c r="I5" s="73" t="s">
        <v>3637</v>
      </c>
    </row>
    <row r="6" spans="1:9">
      <c r="A6" s="79" t="s">
        <v>8380</v>
      </c>
      <c r="B6" s="80" t="s">
        <v>8381</v>
      </c>
      <c r="C6" s="80" t="s">
        <v>8382</v>
      </c>
      <c r="D6" s="80" t="s">
        <v>8383</v>
      </c>
      <c r="E6" s="80" t="s">
        <v>1830</v>
      </c>
      <c r="F6" s="80" t="s">
        <v>8384</v>
      </c>
      <c r="G6" s="80" t="s">
        <v>8385</v>
      </c>
      <c r="H6" s="80" t="s">
        <v>8386</v>
      </c>
      <c r="I6" s="81" t="s">
        <v>3637</v>
      </c>
    </row>
    <row r="7" spans="1:9">
      <c r="A7" s="74" t="s">
        <v>8387</v>
      </c>
      <c r="B7" s="14" t="s">
        <v>8388</v>
      </c>
      <c r="C7" s="14" t="s">
        <v>8389</v>
      </c>
      <c r="D7" s="14" t="s">
        <v>8390</v>
      </c>
      <c r="E7" s="14" t="s">
        <v>8391</v>
      </c>
      <c r="F7" s="14" t="s">
        <v>8392</v>
      </c>
      <c r="G7" s="14" t="s">
        <v>8393</v>
      </c>
      <c r="H7" s="14" t="s">
        <v>8394</v>
      </c>
      <c r="I7" s="75" t="s">
        <v>3637</v>
      </c>
    </row>
    <row r="8" spans="1:9">
      <c r="A8" s="79" t="s">
        <v>8395</v>
      </c>
      <c r="B8" s="80" t="s">
        <v>8396</v>
      </c>
      <c r="C8" s="80" t="s">
        <v>8397</v>
      </c>
      <c r="D8" s="80" t="s">
        <v>8398</v>
      </c>
      <c r="E8" s="80" t="s">
        <v>8399</v>
      </c>
      <c r="F8" s="80" t="s">
        <v>8400</v>
      </c>
      <c r="G8" s="80" t="s">
        <v>8401</v>
      </c>
      <c r="H8" s="80" t="s">
        <v>8402</v>
      </c>
      <c r="I8" s="81" t="s">
        <v>3637</v>
      </c>
    </row>
    <row r="9" spans="1:9">
      <c r="A9" s="74" t="s">
        <v>8403</v>
      </c>
      <c r="B9" s="14" t="s">
        <v>8399</v>
      </c>
      <c r="C9" s="14" t="s">
        <v>8404</v>
      </c>
      <c r="D9" s="14" t="s">
        <v>8405</v>
      </c>
      <c r="E9" s="14" t="s">
        <v>8406</v>
      </c>
      <c r="F9" s="14" t="s">
        <v>8407</v>
      </c>
      <c r="G9" s="14" t="s">
        <v>8408</v>
      </c>
      <c r="H9" s="14" t="s">
        <v>8409</v>
      </c>
      <c r="I9" s="75" t="s">
        <v>3637</v>
      </c>
    </row>
    <row r="10" spans="1:9">
      <c r="A10" s="79" t="s">
        <v>8410</v>
      </c>
      <c r="B10" s="80" t="s">
        <v>8411</v>
      </c>
      <c r="C10" s="80" t="s">
        <v>8412</v>
      </c>
      <c r="D10" s="80" t="s">
        <v>8413</v>
      </c>
      <c r="E10" s="80" t="s">
        <v>8414</v>
      </c>
      <c r="F10" s="80" t="s">
        <v>8415</v>
      </c>
      <c r="G10" s="80" t="s">
        <v>8416</v>
      </c>
      <c r="H10" s="80" t="s">
        <v>8417</v>
      </c>
      <c r="I10" s="81" t="s">
        <v>3637</v>
      </c>
    </row>
    <row r="11" spans="1:9">
      <c r="A11" s="74" t="s">
        <v>8418</v>
      </c>
      <c r="B11" s="14" t="s">
        <v>8419</v>
      </c>
      <c r="C11" s="14" t="s">
        <v>8420</v>
      </c>
      <c r="D11" s="14" t="s">
        <v>8421</v>
      </c>
      <c r="E11" s="14" t="s">
        <v>8422</v>
      </c>
      <c r="F11" s="14" t="s">
        <v>8423</v>
      </c>
      <c r="G11" s="14" t="s">
        <v>8424</v>
      </c>
      <c r="H11" s="14" t="s">
        <v>8425</v>
      </c>
      <c r="I11" s="75" t="s">
        <v>3637</v>
      </c>
    </row>
    <row r="12" spans="1:9" ht="23.15">
      <c r="A12" s="79" t="s">
        <v>8426</v>
      </c>
      <c r="B12" s="80" t="s">
        <v>8427</v>
      </c>
      <c r="C12" s="80" t="s">
        <v>8428</v>
      </c>
      <c r="D12" s="80" t="s">
        <v>8429</v>
      </c>
      <c r="E12" s="80" t="s">
        <v>8430</v>
      </c>
      <c r="F12" s="80" t="s">
        <v>8431</v>
      </c>
      <c r="G12" s="80" t="s">
        <v>8432</v>
      </c>
      <c r="H12" s="80" t="s">
        <v>8433</v>
      </c>
      <c r="I12" s="81" t="s">
        <v>3637</v>
      </c>
    </row>
    <row r="13" spans="1:9" ht="23.15">
      <c r="A13" s="74" t="s">
        <v>8434</v>
      </c>
      <c r="B13" s="14" t="s">
        <v>8435</v>
      </c>
      <c r="C13" s="14" t="s">
        <v>8436</v>
      </c>
      <c r="D13" s="14" t="s">
        <v>8437</v>
      </c>
      <c r="E13" s="14" t="s">
        <v>8438</v>
      </c>
      <c r="F13" s="14" t="s">
        <v>8439</v>
      </c>
      <c r="G13" s="14" t="s">
        <v>8440</v>
      </c>
      <c r="H13" s="14" t="s">
        <v>8441</v>
      </c>
      <c r="I13" s="75" t="s">
        <v>3637</v>
      </c>
    </row>
    <row r="14" spans="1:9">
      <c r="A14" s="79" t="s">
        <v>8442</v>
      </c>
      <c r="B14" s="80" t="s">
        <v>8443</v>
      </c>
      <c r="C14" s="80" t="s">
        <v>8444</v>
      </c>
      <c r="D14" s="80" t="s">
        <v>8445</v>
      </c>
      <c r="E14" s="80" t="s">
        <v>8446</v>
      </c>
      <c r="F14" s="80" t="s">
        <v>8447</v>
      </c>
      <c r="G14" s="80" t="s">
        <v>8448</v>
      </c>
      <c r="H14" s="80" t="s">
        <v>8449</v>
      </c>
      <c r="I14" s="81" t="s">
        <v>3637</v>
      </c>
    </row>
    <row r="15" spans="1:9">
      <c r="A15" s="74" t="s">
        <v>8450</v>
      </c>
      <c r="B15" s="14" t="s">
        <v>8451</v>
      </c>
      <c r="C15" s="14" t="s">
        <v>8452</v>
      </c>
      <c r="D15" s="14" t="s">
        <v>8453</v>
      </c>
      <c r="E15" s="14" t="s">
        <v>8454</v>
      </c>
      <c r="F15" s="14" t="s">
        <v>8455</v>
      </c>
      <c r="G15" s="14" t="s">
        <v>8456</v>
      </c>
      <c r="H15" s="14" t="s">
        <v>8457</v>
      </c>
      <c r="I15" s="75" t="s">
        <v>3637</v>
      </c>
    </row>
    <row r="16" spans="1:9">
      <c r="A16" s="79" t="s">
        <v>8458</v>
      </c>
      <c r="B16" s="80" t="s">
        <v>8459</v>
      </c>
      <c r="C16" s="80" t="s">
        <v>8460</v>
      </c>
      <c r="D16" s="80" t="s">
        <v>8461</v>
      </c>
      <c r="E16" s="80" t="s">
        <v>8462</v>
      </c>
      <c r="F16" s="80" t="s">
        <v>8463</v>
      </c>
      <c r="G16" s="80" t="s">
        <v>8464</v>
      </c>
      <c r="H16" s="80" t="s">
        <v>8465</v>
      </c>
      <c r="I16" s="81" t="s">
        <v>3637</v>
      </c>
    </row>
    <row r="17" spans="1:9">
      <c r="A17" s="76" t="s">
        <v>8466</v>
      </c>
      <c r="B17" s="77" t="s">
        <v>8467</v>
      </c>
      <c r="C17" s="77" t="s">
        <v>8468</v>
      </c>
      <c r="D17" s="77" t="s">
        <v>8469</v>
      </c>
      <c r="E17" s="77" t="s">
        <v>8470</v>
      </c>
      <c r="F17" s="77" t="s">
        <v>8471</v>
      </c>
      <c r="G17" s="77" t="s">
        <v>8472</v>
      </c>
      <c r="H17" s="77" t="s">
        <v>8473</v>
      </c>
      <c r="I17" s="78" t="s">
        <v>3637</v>
      </c>
    </row>
  </sheetData>
  <mergeCells count="2">
    <mergeCell ref="A1:I1"/>
    <mergeCell ref="A2:I2"/>
  </mergeCells>
  <dataValidations count="1">
    <dataValidation type="list" sqref="I5:I17" xr:uid="{00000000-0002-0000-2D00-000000000000}">
      <formula1>"Draft Complete,Needs Review,Approved,Deferred"</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16"/>
  <sheetViews>
    <sheetView workbookViewId="0">
      <pane ySplit="4" topLeftCell="A5" activePane="bottomLeft" state="frozen"/>
      <selection pane="bottomLeft"/>
    </sheetView>
  </sheetViews>
  <sheetFormatPr defaultRowHeight="14.15"/>
  <cols>
    <col min="1" max="1" width="12" customWidth="1"/>
    <col min="2" max="2" width="28" customWidth="1"/>
    <col min="3" max="3" width="54" customWidth="1"/>
    <col min="4" max="4" width="32" customWidth="1"/>
    <col min="5" max="5" width="36" customWidth="1"/>
    <col min="6" max="6" width="52" customWidth="1"/>
    <col min="7" max="7" width="12" customWidth="1"/>
    <col min="8" max="8" width="18" customWidth="1"/>
  </cols>
  <sheetData>
    <row r="1" spans="1:8" ht="17.149999999999999" customHeight="1">
      <c r="A1" s="584" t="s">
        <v>8474</v>
      </c>
      <c r="B1" s="584"/>
      <c r="C1" s="584"/>
      <c r="D1" s="584"/>
      <c r="E1" s="584"/>
      <c r="F1" s="584"/>
      <c r="G1" s="584"/>
      <c r="H1" s="584"/>
    </row>
    <row r="2" spans="1:8" ht="20.6" customHeight="1">
      <c r="A2" s="585" t="s">
        <v>8475</v>
      </c>
      <c r="B2" s="585"/>
      <c r="C2" s="585"/>
      <c r="D2" s="585"/>
      <c r="E2" s="585"/>
      <c r="F2" s="585"/>
      <c r="G2" s="585"/>
      <c r="H2" s="585"/>
    </row>
    <row r="4" spans="1:8" ht="17.149999999999999" customHeight="1">
      <c r="A4" s="68" t="s">
        <v>3410</v>
      </c>
      <c r="B4" s="69" t="s">
        <v>8476</v>
      </c>
      <c r="C4" s="69" t="s">
        <v>6546</v>
      </c>
      <c r="D4" s="69" t="s">
        <v>8477</v>
      </c>
      <c r="E4" s="69" t="s">
        <v>8478</v>
      </c>
      <c r="F4" s="69" t="s">
        <v>8479</v>
      </c>
      <c r="G4" s="69" t="s">
        <v>1509</v>
      </c>
      <c r="H4" s="70" t="s">
        <v>1818</v>
      </c>
    </row>
    <row r="5" spans="1:8" ht="23.15">
      <c r="A5" s="71" t="s">
        <v>8480</v>
      </c>
      <c r="B5" s="72" t="s">
        <v>8481</v>
      </c>
      <c r="C5" s="72" t="s">
        <v>8482</v>
      </c>
      <c r="D5" s="72" t="s">
        <v>8483</v>
      </c>
      <c r="E5" s="72" t="s">
        <v>8484</v>
      </c>
      <c r="F5" s="72" t="s">
        <v>8485</v>
      </c>
      <c r="G5" s="72" t="s">
        <v>1238</v>
      </c>
      <c r="H5" s="73" t="s">
        <v>3637</v>
      </c>
    </row>
    <row r="6" spans="1:8">
      <c r="A6" s="79" t="s">
        <v>8486</v>
      </c>
      <c r="B6" s="80" t="s">
        <v>8487</v>
      </c>
      <c r="C6" s="80" t="s">
        <v>8488</v>
      </c>
      <c r="D6" s="80" t="s">
        <v>8489</v>
      </c>
      <c r="E6" s="80" t="s">
        <v>8490</v>
      </c>
      <c r="F6" s="80" t="s">
        <v>8491</v>
      </c>
      <c r="G6" s="80" t="s">
        <v>1238</v>
      </c>
      <c r="H6" s="81" t="s">
        <v>3637</v>
      </c>
    </row>
    <row r="7" spans="1:8" ht="23.15">
      <c r="A7" s="74" t="s">
        <v>8492</v>
      </c>
      <c r="B7" s="14" t="s">
        <v>8493</v>
      </c>
      <c r="C7" s="14" t="s">
        <v>8494</v>
      </c>
      <c r="D7" s="14" t="s">
        <v>8495</v>
      </c>
      <c r="E7" s="14" t="s">
        <v>8496</v>
      </c>
      <c r="F7" s="14" t="s">
        <v>8497</v>
      </c>
      <c r="G7" s="14" t="s">
        <v>1238</v>
      </c>
      <c r="H7" s="75" t="s">
        <v>3637</v>
      </c>
    </row>
    <row r="8" spans="1:8">
      <c r="A8" s="79" t="s">
        <v>8498</v>
      </c>
      <c r="B8" s="80" t="s">
        <v>8499</v>
      </c>
      <c r="C8" s="80" t="s">
        <v>8500</v>
      </c>
      <c r="D8" s="80" t="s">
        <v>8501</v>
      </c>
      <c r="E8" s="80" t="s">
        <v>8502</v>
      </c>
      <c r="F8" s="80" t="s">
        <v>8503</v>
      </c>
      <c r="G8" s="80" t="s">
        <v>1238</v>
      </c>
      <c r="H8" s="81" t="s">
        <v>3637</v>
      </c>
    </row>
    <row r="9" spans="1:8">
      <c r="A9" s="74" t="s">
        <v>8504</v>
      </c>
      <c r="B9" s="14" t="s">
        <v>8505</v>
      </c>
      <c r="C9" s="14" t="s">
        <v>8506</v>
      </c>
      <c r="D9" s="14" t="s">
        <v>8507</v>
      </c>
      <c r="E9" s="14" t="s">
        <v>8508</v>
      </c>
      <c r="F9" s="14" t="s">
        <v>8509</v>
      </c>
      <c r="G9" s="14" t="s">
        <v>1238</v>
      </c>
      <c r="H9" s="75" t="s">
        <v>3637</v>
      </c>
    </row>
    <row r="10" spans="1:8" ht="23.15">
      <c r="A10" s="79" t="s">
        <v>8510</v>
      </c>
      <c r="B10" s="80" t="s">
        <v>8511</v>
      </c>
      <c r="C10" s="80" t="s">
        <v>8512</v>
      </c>
      <c r="D10" s="80" t="s">
        <v>8513</v>
      </c>
      <c r="E10" s="80" t="s">
        <v>8514</v>
      </c>
      <c r="F10" s="80" t="s">
        <v>8515</v>
      </c>
      <c r="G10" s="80" t="s">
        <v>1238</v>
      </c>
      <c r="H10" s="81" t="s">
        <v>3637</v>
      </c>
    </row>
    <row r="11" spans="1:8">
      <c r="A11" s="74" t="s">
        <v>8516</v>
      </c>
      <c r="B11" s="14" t="s">
        <v>8517</v>
      </c>
      <c r="C11" s="14" t="s">
        <v>8518</v>
      </c>
      <c r="D11" s="14" t="s">
        <v>8519</v>
      </c>
      <c r="E11" s="14" t="s">
        <v>8520</v>
      </c>
      <c r="F11" s="14" t="s">
        <v>8521</v>
      </c>
      <c r="G11" s="14" t="s">
        <v>1109</v>
      </c>
      <c r="H11" s="75" t="s">
        <v>3637</v>
      </c>
    </row>
    <row r="12" spans="1:8" ht="23.15">
      <c r="A12" s="79" t="s">
        <v>8522</v>
      </c>
      <c r="B12" s="80" t="s">
        <v>8523</v>
      </c>
      <c r="C12" s="80" t="s">
        <v>8524</v>
      </c>
      <c r="D12" s="80" t="s">
        <v>8525</v>
      </c>
      <c r="E12" s="80" t="s">
        <v>8526</v>
      </c>
      <c r="F12" s="80" t="s">
        <v>8527</v>
      </c>
      <c r="G12" s="80" t="s">
        <v>1238</v>
      </c>
      <c r="H12" s="81" t="s">
        <v>3637</v>
      </c>
    </row>
    <row r="13" spans="1:8">
      <c r="A13" s="74" t="s">
        <v>8528</v>
      </c>
      <c r="B13" s="14" t="s">
        <v>8529</v>
      </c>
      <c r="C13" s="14" t="s">
        <v>8530</v>
      </c>
      <c r="D13" s="14" t="s">
        <v>8531</v>
      </c>
      <c r="E13" s="14" t="s">
        <v>8532</v>
      </c>
      <c r="F13" s="14" t="s">
        <v>8533</v>
      </c>
      <c r="G13" s="14" t="s">
        <v>1109</v>
      </c>
      <c r="H13" s="75" t="s">
        <v>3637</v>
      </c>
    </row>
    <row r="14" spans="1:8" ht="23.15">
      <c r="A14" s="79" t="s">
        <v>8534</v>
      </c>
      <c r="B14" s="80" t="s">
        <v>8535</v>
      </c>
      <c r="C14" s="80" t="s">
        <v>8536</v>
      </c>
      <c r="D14" s="80" t="s">
        <v>8537</v>
      </c>
      <c r="E14" s="80" t="s">
        <v>8538</v>
      </c>
      <c r="F14" s="80" t="s">
        <v>8539</v>
      </c>
      <c r="G14" s="80" t="s">
        <v>1238</v>
      </c>
      <c r="H14" s="81" t="s">
        <v>3637</v>
      </c>
    </row>
    <row r="15" spans="1:8">
      <c r="A15" s="74" t="s">
        <v>8540</v>
      </c>
      <c r="B15" s="14" t="s">
        <v>8541</v>
      </c>
      <c r="C15" s="14" t="s">
        <v>8542</v>
      </c>
      <c r="D15" s="14" t="s">
        <v>8543</v>
      </c>
      <c r="E15" s="14" t="s">
        <v>8544</v>
      </c>
      <c r="F15" s="14" t="s">
        <v>8545</v>
      </c>
      <c r="G15" s="14" t="s">
        <v>1238</v>
      </c>
      <c r="H15" s="75" t="s">
        <v>3637</v>
      </c>
    </row>
    <row r="16" spans="1:8">
      <c r="A16" s="82" t="s">
        <v>8546</v>
      </c>
      <c r="B16" s="83" t="s">
        <v>8547</v>
      </c>
      <c r="C16" s="83" t="s">
        <v>8548</v>
      </c>
      <c r="D16" s="83" t="s">
        <v>8549</v>
      </c>
      <c r="E16" s="83" t="s">
        <v>8550</v>
      </c>
      <c r="F16" s="83" t="s">
        <v>8551</v>
      </c>
      <c r="G16" s="83" t="s">
        <v>1141</v>
      </c>
      <c r="H16" s="84" t="s">
        <v>3637</v>
      </c>
    </row>
  </sheetData>
  <mergeCells count="2">
    <mergeCell ref="A1:H1"/>
    <mergeCell ref="A2:H2"/>
  </mergeCells>
  <dataValidations count="2">
    <dataValidation type="list" sqref="G5:G16" xr:uid="{00000000-0002-0000-2E00-000000000000}">
      <formula1>"Critical,High,Medium,Low"</formula1>
    </dataValidation>
    <dataValidation type="list" sqref="H5:H16" xr:uid="{00000000-0002-0000-2E00-000001000000}">
      <formula1>"Draft Complete,Needs Review,Approved,Deferred"</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25"/>
  <sheetViews>
    <sheetView workbookViewId="0">
      <pane ySplit="4" topLeftCell="A5" activePane="bottomLeft" state="frozen"/>
      <selection pane="bottomLeft"/>
    </sheetView>
  </sheetViews>
  <sheetFormatPr defaultRowHeight="14.15"/>
  <cols>
    <col min="1" max="1" width="12" customWidth="1"/>
    <col min="2" max="2" width="28" customWidth="1"/>
    <col min="3" max="3" width="48" customWidth="1"/>
    <col min="4" max="4" width="24" customWidth="1"/>
    <col min="5" max="5" width="14" customWidth="1"/>
    <col min="6" max="6" width="34" customWidth="1"/>
    <col min="7" max="7" width="24" customWidth="1"/>
    <col min="8" max="8" width="52" customWidth="1"/>
    <col min="9" max="9" width="18" customWidth="1"/>
  </cols>
  <sheetData>
    <row r="1" spans="1:9" ht="17.149999999999999" customHeight="1">
      <c r="A1" s="584" t="s">
        <v>8552</v>
      </c>
      <c r="B1" s="584"/>
      <c r="C1" s="584"/>
      <c r="D1" s="584"/>
      <c r="E1" s="584"/>
      <c r="F1" s="584"/>
      <c r="G1" s="584"/>
      <c r="H1" s="584"/>
      <c r="I1" s="584"/>
    </row>
    <row r="2" spans="1:9" ht="20.6" customHeight="1">
      <c r="A2" s="585" t="s">
        <v>8553</v>
      </c>
      <c r="B2" s="585"/>
      <c r="C2" s="585"/>
      <c r="D2" s="585"/>
      <c r="E2" s="585"/>
      <c r="F2" s="585"/>
      <c r="G2" s="585"/>
      <c r="H2" s="585"/>
      <c r="I2" s="585"/>
    </row>
    <row r="4" spans="1:9" ht="17.149999999999999" customHeight="1">
      <c r="A4" s="68" t="s">
        <v>3410</v>
      </c>
      <c r="B4" s="69" t="s">
        <v>8554</v>
      </c>
      <c r="C4" s="69" t="s">
        <v>6546</v>
      </c>
      <c r="D4" s="69" t="s">
        <v>2616</v>
      </c>
      <c r="E4" s="69" t="s">
        <v>8555</v>
      </c>
      <c r="F4" s="69" t="s">
        <v>3</v>
      </c>
      <c r="G4" s="69" t="s">
        <v>1817</v>
      </c>
      <c r="H4" s="69" t="s">
        <v>8556</v>
      </c>
      <c r="I4" s="70" t="s">
        <v>1818</v>
      </c>
    </row>
    <row r="5" spans="1:9">
      <c r="A5" s="71" t="s">
        <v>8557</v>
      </c>
      <c r="B5" s="72" t="s">
        <v>8558</v>
      </c>
      <c r="C5" s="72" t="s">
        <v>8559</v>
      </c>
      <c r="D5" s="72" t="s">
        <v>8560</v>
      </c>
      <c r="E5" s="72" t="s">
        <v>8561</v>
      </c>
      <c r="F5" s="72" t="s">
        <v>8562</v>
      </c>
      <c r="G5" s="72" t="s">
        <v>1834</v>
      </c>
      <c r="H5" s="72" t="s">
        <v>8563</v>
      </c>
      <c r="I5" s="73" t="s">
        <v>3637</v>
      </c>
    </row>
    <row r="6" spans="1:9">
      <c r="A6" s="79" t="s">
        <v>8564</v>
      </c>
      <c r="B6" s="80" t="s">
        <v>8565</v>
      </c>
      <c r="C6" s="80" t="s">
        <v>8566</v>
      </c>
      <c r="D6" s="80" t="s">
        <v>8567</v>
      </c>
      <c r="E6" s="80" t="s">
        <v>8561</v>
      </c>
      <c r="F6" s="80" t="s">
        <v>8568</v>
      </c>
      <c r="G6" s="80" t="s">
        <v>1834</v>
      </c>
      <c r="H6" s="80" t="s">
        <v>8569</v>
      </c>
      <c r="I6" s="81" t="s">
        <v>3637</v>
      </c>
    </row>
    <row r="7" spans="1:9">
      <c r="A7" s="74" t="s">
        <v>8570</v>
      </c>
      <c r="B7" s="14" t="s">
        <v>8571</v>
      </c>
      <c r="C7" s="14" t="s">
        <v>8572</v>
      </c>
      <c r="D7" s="14" t="s">
        <v>8573</v>
      </c>
      <c r="E7" s="14" t="s">
        <v>8561</v>
      </c>
      <c r="F7" s="14" t="s">
        <v>8574</v>
      </c>
      <c r="G7" s="14" t="s">
        <v>8575</v>
      </c>
      <c r="H7" s="14" t="s">
        <v>8576</v>
      </c>
      <c r="I7" s="75" t="s">
        <v>3637</v>
      </c>
    </row>
    <row r="8" spans="1:9">
      <c r="A8" s="79" t="s">
        <v>8577</v>
      </c>
      <c r="B8" s="80" t="s">
        <v>8578</v>
      </c>
      <c r="C8" s="80" t="s">
        <v>8579</v>
      </c>
      <c r="D8" s="80" t="s">
        <v>8580</v>
      </c>
      <c r="E8" s="80" t="s">
        <v>8561</v>
      </c>
      <c r="F8" s="80" t="s">
        <v>8581</v>
      </c>
      <c r="G8" s="80" t="s">
        <v>3765</v>
      </c>
      <c r="H8" s="80" t="s">
        <v>8582</v>
      </c>
      <c r="I8" s="81" t="s">
        <v>3637</v>
      </c>
    </row>
    <row r="9" spans="1:9">
      <c r="A9" s="74" t="s">
        <v>8583</v>
      </c>
      <c r="B9" s="14" t="s">
        <v>8584</v>
      </c>
      <c r="C9" s="14" t="s">
        <v>8585</v>
      </c>
      <c r="D9" s="14" t="s">
        <v>8586</v>
      </c>
      <c r="E9" s="14" t="s">
        <v>8561</v>
      </c>
      <c r="F9" s="14" t="s">
        <v>8587</v>
      </c>
      <c r="G9" s="14" t="s">
        <v>1834</v>
      </c>
      <c r="H9" s="14" t="s">
        <v>8588</v>
      </c>
      <c r="I9" s="75" t="s">
        <v>3637</v>
      </c>
    </row>
    <row r="10" spans="1:9">
      <c r="A10" s="79" t="s">
        <v>8589</v>
      </c>
      <c r="B10" s="80" t="s">
        <v>8590</v>
      </c>
      <c r="C10" s="80" t="s">
        <v>8591</v>
      </c>
      <c r="D10" s="80" t="s">
        <v>8592</v>
      </c>
      <c r="E10" s="80" t="s">
        <v>8561</v>
      </c>
      <c r="F10" s="80" t="s">
        <v>8593</v>
      </c>
      <c r="G10" s="80" t="s">
        <v>8501</v>
      </c>
      <c r="H10" s="80" t="s">
        <v>8594</v>
      </c>
      <c r="I10" s="81" t="s">
        <v>3637</v>
      </c>
    </row>
    <row r="11" spans="1:9">
      <c r="A11" s="74" t="s">
        <v>8595</v>
      </c>
      <c r="B11" s="14" t="s">
        <v>8596</v>
      </c>
      <c r="C11" s="14" t="s">
        <v>8597</v>
      </c>
      <c r="D11" s="14" t="s">
        <v>8598</v>
      </c>
      <c r="E11" s="14" t="s">
        <v>8561</v>
      </c>
      <c r="F11" s="14" t="s">
        <v>8599</v>
      </c>
      <c r="G11" s="14" t="s">
        <v>8600</v>
      </c>
      <c r="H11" s="14" t="s">
        <v>8601</v>
      </c>
      <c r="I11" s="75" t="s">
        <v>3637</v>
      </c>
    </row>
    <row r="12" spans="1:9">
      <c r="A12" s="79" t="s">
        <v>8602</v>
      </c>
      <c r="B12" s="80" t="s">
        <v>8603</v>
      </c>
      <c r="C12" s="80" t="s">
        <v>8604</v>
      </c>
      <c r="D12" s="80" t="s">
        <v>8598</v>
      </c>
      <c r="E12" s="80" t="s">
        <v>8561</v>
      </c>
      <c r="F12" s="80" t="s">
        <v>8605</v>
      </c>
      <c r="G12" s="80" t="s">
        <v>3749</v>
      </c>
      <c r="H12" s="80" t="s">
        <v>8606</v>
      </c>
      <c r="I12" s="81" t="s">
        <v>3637</v>
      </c>
    </row>
    <row r="13" spans="1:9" ht="23.15">
      <c r="A13" s="74" t="s">
        <v>8607</v>
      </c>
      <c r="B13" s="14" t="s">
        <v>8608</v>
      </c>
      <c r="C13" s="14" t="s">
        <v>8609</v>
      </c>
      <c r="D13" s="14" t="s">
        <v>8598</v>
      </c>
      <c r="E13" s="14" t="s">
        <v>8610</v>
      </c>
      <c r="F13" s="14" t="s">
        <v>8611</v>
      </c>
      <c r="G13" s="14" t="s">
        <v>8612</v>
      </c>
      <c r="H13" s="14" t="s">
        <v>3637</v>
      </c>
      <c r="I13" s="75"/>
    </row>
    <row r="14" spans="1:9" ht="23.15">
      <c r="A14" s="79" t="s">
        <v>8613</v>
      </c>
      <c r="B14" s="80" t="s">
        <v>8614</v>
      </c>
      <c r="C14" s="80" t="s">
        <v>8615</v>
      </c>
      <c r="D14" s="80" t="s">
        <v>8616</v>
      </c>
      <c r="E14" s="80" t="s">
        <v>8561</v>
      </c>
      <c r="F14" s="80" t="s">
        <v>5716</v>
      </c>
      <c r="G14" s="80" t="s">
        <v>893</v>
      </c>
      <c r="H14" s="80" t="s">
        <v>8617</v>
      </c>
      <c r="I14" s="81" t="s">
        <v>3637</v>
      </c>
    </row>
    <row r="15" spans="1:9">
      <c r="A15" s="74" t="s">
        <v>8618</v>
      </c>
      <c r="B15" s="14" t="s">
        <v>8619</v>
      </c>
      <c r="C15" s="14" t="s">
        <v>8620</v>
      </c>
      <c r="D15" s="14" t="s">
        <v>8621</v>
      </c>
      <c r="E15" s="14" t="s">
        <v>8561</v>
      </c>
      <c r="F15" s="14" t="s">
        <v>8622</v>
      </c>
      <c r="G15" s="14" t="s">
        <v>8623</v>
      </c>
      <c r="H15" s="14" t="s">
        <v>8624</v>
      </c>
      <c r="I15" s="75" t="s">
        <v>3637</v>
      </c>
    </row>
    <row r="16" spans="1:9" ht="23.15">
      <c r="A16" s="79" t="s">
        <v>8625</v>
      </c>
      <c r="B16" s="80" t="s">
        <v>8626</v>
      </c>
      <c r="C16" s="80" t="s">
        <v>8627</v>
      </c>
      <c r="D16" s="80" t="s">
        <v>8621</v>
      </c>
      <c r="E16" s="80" t="s">
        <v>8628</v>
      </c>
      <c r="F16" s="80" t="s">
        <v>8629</v>
      </c>
      <c r="G16" s="80" t="s">
        <v>8623</v>
      </c>
      <c r="H16" s="80" t="s">
        <v>8630</v>
      </c>
      <c r="I16" s="81" t="s">
        <v>3637</v>
      </c>
    </row>
    <row r="17" spans="1:9">
      <c r="A17" s="74" t="s">
        <v>8631</v>
      </c>
      <c r="B17" s="14" t="s">
        <v>8632</v>
      </c>
      <c r="C17" s="14" t="s">
        <v>8633</v>
      </c>
      <c r="D17" s="14" t="s">
        <v>8621</v>
      </c>
      <c r="E17" s="14" t="s">
        <v>8634</v>
      </c>
      <c r="F17" s="14" t="s">
        <v>8635</v>
      </c>
      <c r="G17" s="14" t="s">
        <v>8636</v>
      </c>
      <c r="H17" s="14" t="s">
        <v>8637</v>
      </c>
      <c r="I17" s="75" t="s">
        <v>3637</v>
      </c>
    </row>
    <row r="18" spans="1:9">
      <c r="A18" s="79" t="s">
        <v>8638</v>
      </c>
      <c r="B18" s="80" t="s">
        <v>8639</v>
      </c>
      <c r="C18" s="80" t="s">
        <v>8640</v>
      </c>
      <c r="D18" s="80" t="s">
        <v>8598</v>
      </c>
      <c r="E18" s="80" t="s">
        <v>8561</v>
      </c>
      <c r="F18" s="80" t="s">
        <v>8641</v>
      </c>
      <c r="G18" s="80" t="s">
        <v>3833</v>
      </c>
      <c r="H18" s="80" t="s">
        <v>8642</v>
      </c>
      <c r="I18" s="81" t="s">
        <v>3637</v>
      </c>
    </row>
    <row r="19" spans="1:9">
      <c r="A19" s="74" t="s">
        <v>8643</v>
      </c>
      <c r="B19" s="14" t="s">
        <v>8644</v>
      </c>
      <c r="C19" s="14" t="s">
        <v>8645</v>
      </c>
      <c r="D19" s="14" t="s">
        <v>8646</v>
      </c>
      <c r="E19" s="14" t="s">
        <v>8561</v>
      </c>
      <c r="F19" s="14" t="s">
        <v>8647</v>
      </c>
      <c r="G19" s="14" t="s">
        <v>3833</v>
      </c>
      <c r="H19" s="14" t="s">
        <v>8648</v>
      </c>
      <c r="I19" s="75" t="s">
        <v>3637</v>
      </c>
    </row>
    <row r="20" spans="1:9">
      <c r="A20" s="79" t="s">
        <v>8649</v>
      </c>
      <c r="B20" s="80" t="s">
        <v>8650</v>
      </c>
      <c r="C20" s="80" t="s">
        <v>8651</v>
      </c>
      <c r="D20" s="80" t="s">
        <v>8598</v>
      </c>
      <c r="E20" s="80" t="s">
        <v>8561</v>
      </c>
      <c r="F20" s="80" t="s">
        <v>8652</v>
      </c>
      <c r="G20" s="80" t="s">
        <v>3808</v>
      </c>
      <c r="H20" s="80" t="s">
        <v>8653</v>
      </c>
      <c r="I20" s="81" t="s">
        <v>3637</v>
      </c>
    </row>
    <row r="21" spans="1:9">
      <c r="A21" s="74" t="s">
        <v>8654</v>
      </c>
      <c r="B21" s="14" t="s">
        <v>8655</v>
      </c>
      <c r="C21" s="14" t="s">
        <v>8656</v>
      </c>
      <c r="D21" s="14" t="s">
        <v>8598</v>
      </c>
      <c r="E21" s="14" t="s">
        <v>8561</v>
      </c>
      <c r="F21" s="14" t="s">
        <v>8657</v>
      </c>
      <c r="G21" s="14" t="s">
        <v>8658</v>
      </c>
      <c r="H21" s="14" t="s">
        <v>8659</v>
      </c>
      <c r="I21" s="75" t="s">
        <v>3637</v>
      </c>
    </row>
    <row r="22" spans="1:9">
      <c r="A22" s="79" t="s">
        <v>8660</v>
      </c>
      <c r="B22" s="80" t="s">
        <v>8661</v>
      </c>
      <c r="C22" s="80" t="s">
        <v>8662</v>
      </c>
      <c r="D22" s="80" t="s">
        <v>8598</v>
      </c>
      <c r="E22" s="80" t="s">
        <v>8561</v>
      </c>
      <c r="F22" s="80" t="s">
        <v>8663</v>
      </c>
      <c r="G22" s="80" t="s">
        <v>4931</v>
      </c>
      <c r="H22" s="80" t="s">
        <v>8664</v>
      </c>
      <c r="I22" s="81" t="s">
        <v>3637</v>
      </c>
    </row>
    <row r="23" spans="1:9">
      <c r="A23" s="74" t="s">
        <v>8665</v>
      </c>
      <c r="B23" s="14" t="s">
        <v>8666</v>
      </c>
      <c r="C23" s="14" t="s">
        <v>8667</v>
      </c>
      <c r="D23" s="14" t="s">
        <v>8598</v>
      </c>
      <c r="E23" s="14" t="s">
        <v>8561</v>
      </c>
      <c r="F23" s="14" t="s">
        <v>2140</v>
      </c>
      <c r="G23" s="14" t="s">
        <v>3652</v>
      </c>
      <c r="H23" s="14" t="s">
        <v>8668</v>
      </c>
      <c r="I23" s="75" t="s">
        <v>3637</v>
      </c>
    </row>
    <row r="24" spans="1:9">
      <c r="A24" s="79" t="s">
        <v>8669</v>
      </c>
      <c r="B24" s="80" t="s">
        <v>8670</v>
      </c>
      <c r="C24" s="80" t="s">
        <v>8671</v>
      </c>
      <c r="D24" s="80" t="s">
        <v>8598</v>
      </c>
      <c r="E24" s="80" t="s">
        <v>8561</v>
      </c>
      <c r="F24" s="80" t="s">
        <v>3830</v>
      </c>
      <c r="G24" s="80" t="s">
        <v>8672</v>
      </c>
      <c r="H24" s="80" t="s">
        <v>8673</v>
      </c>
      <c r="I24" s="81" t="s">
        <v>3637</v>
      </c>
    </row>
    <row r="25" spans="1:9">
      <c r="A25" s="76" t="s">
        <v>8674</v>
      </c>
      <c r="B25" s="77" t="s">
        <v>8675</v>
      </c>
      <c r="C25" s="77" t="s">
        <v>8676</v>
      </c>
      <c r="D25" s="77" t="s">
        <v>8646</v>
      </c>
      <c r="E25" s="77" t="s">
        <v>8561</v>
      </c>
      <c r="F25" s="77" t="s">
        <v>2302</v>
      </c>
      <c r="G25" s="77" t="s">
        <v>3825</v>
      </c>
      <c r="H25" s="77" t="s">
        <v>8677</v>
      </c>
      <c r="I25" s="78" t="s">
        <v>3637</v>
      </c>
    </row>
  </sheetData>
  <mergeCells count="2">
    <mergeCell ref="A1:I1"/>
    <mergeCell ref="A2:I2"/>
  </mergeCells>
  <dataValidations count="2">
    <dataValidation type="list" sqref="E5:E25" xr:uid="{00000000-0002-0000-2F00-000000000000}">
      <formula1>"Required,Optional,Required for browser,Required for task capture"</formula1>
    </dataValidation>
    <dataValidation type="list" sqref="I5:I25" xr:uid="{00000000-0002-0000-2F00-000001000000}">
      <formula1>"Draft Complete,Needs Review,Approved,Deferred"</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14"/>
  <sheetViews>
    <sheetView workbookViewId="0">
      <pane ySplit="4" topLeftCell="A5" activePane="bottomLeft" state="frozen"/>
      <selection pane="bottomLeft"/>
    </sheetView>
  </sheetViews>
  <sheetFormatPr defaultRowHeight="14.15"/>
  <cols>
    <col min="1" max="1" width="12" customWidth="1"/>
    <col min="2" max="2" width="28" customWidth="1"/>
    <col min="3" max="4" width="44" customWidth="1"/>
    <col min="5" max="5" width="48" customWidth="1"/>
    <col min="6" max="6" width="38" customWidth="1"/>
    <col min="7" max="7" width="12" customWidth="1"/>
    <col min="8" max="8" width="18" customWidth="1"/>
  </cols>
  <sheetData>
    <row r="1" spans="1:8" ht="17.149999999999999" customHeight="1">
      <c r="A1" s="584" t="s">
        <v>8678</v>
      </c>
      <c r="B1" s="584"/>
      <c r="C1" s="584"/>
      <c r="D1" s="584"/>
      <c r="E1" s="584"/>
      <c r="F1" s="584"/>
      <c r="G1" s="584"/>
      <c r="H1" s="584"/>
    </row>
    <row r="2" spans="1:8" ht="20.6" customHeight="1">
      <c r="A2" s="585" t="s">
        <v>8679</v>
      </c>
      <c r="B2" s="585"/>
      <c r="C2" s="585"/>
      <c r="D2" s="585"/>
      <c r="E2" s="585"/>
      <c r="F2" s="585"/>
      <c r="G2" s="585"/>
      <c r="H2" s="585"/>
    </row>
    <row r="4" spans="1:8" ht="17.149999999999999" customHeight="1">
      <c r="A4" s="68" t="s">
        <v>3410</v>
      </c>
      <c r="B4" s="69" t="s">
        <v>8680</v>
      </c>
      <c r="C4" s="69" t="s">
        <v>2123</v>
      </c>
      <c r="D4" s="69" t="s">
        <v>3</v>
      </c>
      <c r="E4" s="69" t="s">
        <v>8261</v>
      </c>
      <c r="F4" s="69" t="s">
        <v>8681</v>
      </c>
      <c r="G4" s="69" t="s">
        <v>1509</v>
      </c>
      <c r="H4" s="70" t="s">
        <v>1818</v>
      </c>
    </row>
    <row r="5" spans="1:8" ht="23.15">
      <c r="A5" s="71" t="s">
        <v>8682</v>
      </c>
      <c r="B5" s="72" t="s">
        <v>8683</v>
      </c>
      <c r="C5" s="72" t="s">
        <v>8684</v>
      </c>
      <c r="D5" s="72" t="s">
        <v>8685</v>
      </c>
      <c r="E5" s="72" t="s">
        <v>8686</v>
      </c>
      <c r="F5" s="72" t="s">
        <v>8687</v>
      </c>
      <c r="G5" s="72" t="s">
        <v>1238</v>
      </c>
      <c r="H5" s="73" t="s">
        <v>3637</v>
      </c>
    </row>
    <row r="6" spans="1:8" ht="23.15">
      <c r="A6" s="79" t="s">
        <v>8688</v>
      </c>
      <c r="B6" s="80" t="s">
        <v>8689</v>
      </c>
      <c r="C6" s="80" t="s">
        <v>8690</v>
      </c>
      <c r="D6" s="80" t="s">
        <v>8691</v>
      </c>
      <c r="E6" s="80" t="s">
        <v>8692</v>
      </c>
      <c r="F6" s="80" t="s">
        <v>8693</v>
      </c>
      <c r="G6" s="80" t="s">
        <v>1238</v>
      </c>
      <c r="H6" s="81" t="s">
        <v>3637</v>
      </c>
    </row>
    <row r="7" spans="1:8">
      <c r="A7" s="74" t="s">
        <v>8694</v>
      </c>
      <c r="B7" s="14" t="s">
        <v>8695</v>
      </c>
      <c r="C7" s="14" t="s">
        <v>8696</v>
      </c>
      <c r="D7" s="14" t="s">
        <v>8697</v>
      </c>
      <c r="E7" s="14" t="s">
        <v>8698</v>
      </c>
      <c r="F7" s="14" t="s">
        <v>8699</v>
      </c>
      <c r="G7" s="14" t="s">
        <v>1238</v>
      </c>
      <c r="H7" s="75" t="s">
        <v>3637</v>
      </c>
    </row>
    <row r="8" spans="1:8">
      <c r="A8" s="79" t="s">
        <v>8700</v>
      </c>
      <c r="B8" s="80" t="s">
        <v>8701</v>
      </c>
      <c r="C8" s="80" t="s">
        <v>8702</v>
      </c>
      <c r="D8" s="80" t="s">
        <v>8703</v>
      </c>
      <c r="E8" s="80" t="s">
        <v>8704</v>
      </c>
      <c r="F8" s="80" t="s">
        <v>8705</v>
      </c>
      <c r="G8" s="80" t="s">
        <v>1109</v>
      </c>
      <c r="H8" s="81" t="s">
        <v>3637</v>
      </c>
    </row>
    <row r="9" spans="1:8">
      <c r="A9" s="74" t="s">
        <v>8706</v>
      </c>
      <c r="B9" s="14" t="s">
        <v>8707</v>
      </c>
      <c r="C9" s="14" t="s">
        <v>8708</v>
      </c>
      <c r="D9" s="14" t="s">
        <v>8709</v>
      </c>
      <c r="E9" s="14" t="s">
        <v>8710</v>
      </c>
      <c r="F9" s="14" t="s">
        <v>8711</v>
      </c>
      <c r="G9" s="14" t="s">
        <v>1238</v>
      </c>
      <c r="H9" s="75" t="s">
        <v>3637</v>
      </c>
    </row>
    <row r="10" spans="1:8" ht="23.15">
      <c r="A10" s="79" t="s">
        <v>8712</v>
      </c>
      <c r="B10" s="80" t="s">
        <v>8713</v>
      </c>
      <c r="C10" s="80" t="s">
        <v>8714</v>
      </c>
      <c r="D10" s="80" t="s">
        <v>8715</v>
      </c>
      <c r="E10" s="80" t="s">
        <v>8716</v>
      </c>
      <c r="F10" s="80" t="s">
        <v>8717</v>
      </c>
      <c r="G10" s="80" t="s">
        <v>1109</v>
      </c>
      <c r="H10" s="81" t="s">
        <v>3637</v>
      </c>
    </row>
    <row r="11" spans="1:8">
      <c r="A11" s="74" t="s">
        <v>8718</v>
      </c>
      <c r="B11" s="14" t="s">
        <v>8719</v>
      </c>
      <c r="C11" s="14" t="s">
        <v>8720</v>
      </c>
      <c r="D11" s="14" t="s">
        <v>8721</v>
      </c>
      <c r="E11" s="14" t="s">
        <v>8722</v>
      </c>
      <c r="F11" s="14" t="s">
        <v>8723</v>
      </c>
      <c r="G11" s="14" t="s">
        <v>1109</v>
      </c>
      <c r="H11" s="75" t="s">
        <v>3637</v>
      </c>
    </row>
    <row r="12" spans="1:8">
      <c r="A12" s="79" t="s">
        <v>8724</v>
      </c>
      <c r="B12" s="80" t="s">
        <v>8725</v>
      </c>
      <c r="C12" s="80" t="s">
        <v>8726</v>
      </c>
      <c r="D12" s="80" t="s">
        <v>8727</v>
      </c>
      <c r="E12" s="80" t="s">
        <v>8728</v>
      </c>
      <c r="F12" s="80" t="s">
        <v>8729</v>
      </c>
      <c r="G12" s="80" t="s">
        <v>1109</v>
      </c>
      <c r="H12" s="81" t="s">
        <v>3637</v>
      </c>
    </row>
    <row r="13" spans="1:8" ht="23.15">
      <c r="A13" s="74" t="s">
        <v>8730</v>
      </c>
      <c r="B13" s="14" t="s">
        <v>8731</v>
      </c>
      <c r="C13" s="14" t="s">
        <v>8732</v>
      </c>
      <c r="D13" s="14" t="s">
        <v>8733</v>
      </c>
      <c r="E13" s="14" t="s">
        <v>8734</v>
      </c>
      <c r="F13" s="14" t="s">
        <v>8735</v>
      </c>
      <c r="G13" s="14" t="s">
        <v>1109</v>
      </c>
      <c r="H13" s="75" t="s">
        <v>3637</v>
      </c>
    </row>
    <row r="14" spans="1:8">
      <c r="A14" s="82" t="s">
        <v>8736</v>
      </c>
      <c r="B14" s="83" t="s">
        <v>8737</v>
      </c>
      <c r="C14" s="83" t="s">
        <v>8738</v>
      </c>
      <c r="D14" s="83" t="s">
        <v>8739</v>
      </c>
      <c r="E14" s="83" t="s">
        <v>8740</v>
      </c>
      <c r="F14" s="83" t="s">
        <v>8741</v>
      </c>
      <c r="G14" s="83" t="s">
        <v>1238</v>
      </c>
      <c r="H14" s="84" t="s">
        <v>3637</v>
      </c>
    </row>
  </sheetData>
  <mergeCells count="2">
    <mergeCell ref="A1:H1"/>
    <mergeCell ref="A2:H2"/>
  </mergeCells>
  <dataValidations count="2">
    <dataValidation type="list" sqref="G5:G14" xr:uid="{00000000-0002-0000-3000-000000000000}">
      <formula1>"Critical,High,Medium,Low"</formula1>
    </dataValidation>
    <dataValidation type="list" sqref="H5:H14" xr:uid="{00000000-0002-0000-3000-000001000000}">
      <formula1>"Draft Complete,Needs Review,Approved,Deferred"</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21"/>
  <sheetViews>
    <sheetView workbookViewId="0">
      <pane ySplit="4" topLeftCell="A5" activePane="bottomLeft" state="frozen"/>
      <selection pane="bottomLeft"/>
    </sheetView>
  </sheetViews>
  <sheetFormatPr defaultRowHeight="14.15"/>
  <cols>
    <col min="1" max="2" width="14" customWidth="1"/>
    <col min="3" max="3" width="34" customWidth="1"/>
    <col min="4" max="4" width="46" customWidth="1"/>
    <col min="5" max="5" width="24" customWidth="1"/>
    <col min="6" max="6" width="28" customWidth="1"/>
    <col min="7" max="7" width="40" customWidth="1"/>
    <col min="8" max="8" width="48" customWidth="1"/>
    <col min="9" max="9" width="18" customWidth="1"/>
  </cols>
  <sheetData>
    <row r="1" spans="1:9" ht="17.149999999999999" customHeight="1">
      <c r="A1" s="584" t="s">
        <v>8742</v>
      </c>
      <c r="B1" s="584"/>
      <c r="C1" s="584"/>
      <c r="D1" s="584"/>
      <c r="E1" s="584"/>
      <c r="F1" s="584"/>
      <c r="G1" s="584"/>
      <c r="H1" s="584"/>
      <c r="I1" s="584"/>
    </row>
    <row r="2" spans="1:9" ht="20.6" customHeight="1">
      <c r="A2" s="585" t="s">
        <v>8743</v>
      </c>
      <c r="B2" s="585"/>
      <c r="C2" s="585"/>
      <c r="D2" s="585"/>
      <c r="E2" s="585"/>
      <c r="F2" s="585"/>
      <c r="G2" s="585"/>
      <c r="H2" s="585"/>
      <c r="I2" s="585"/>
    </row>
    <row r="4" spans="1:9" ht="17.149999999999999" customHeight="1">
      <c r="A4" s="68" t="s">
        <v>3410</v>
      </c>
      <c r="B4" s="69" t="s">
        <v>7548</v>
      </c>
      <c r="C4" s="69" t="s">
        <v>7549</v>
      </c>
      <c r="D4" s="69" t="s">
        <v>3</v>
      </c>
      <c r="E4" s="69" t="s">
        <v>8744</v>
      </c>
      <c r="F4" s="69" t="s">
        <v>8745</v>
      </c>
      <c r="G4" s="69" t="s">
        <v>8746</v>
      </c>
      <c r="H4" s="69" t="s">
        <v>8479</v>
      </c>
      <c r="I4" s="70" t="s">
        <v>1818</v>
      </c>
    </row>
    <row r="5" spans="1:9">
      <c r="A5" s="71" t="s">
        <v>8747</v>
      </c>
      <c r="B5" s="72" t="s">
        <v>7556</v>
      </c>
      <c r="C5" s="72" t="s">
        <v>8748</v>
      </c>
      <c r="D5" s="72" t="s">
        <v>8749</v>
      </c>
      <c r="E5" s="72" t="s">
        <v>8750</v>
      </c>
      <c r="F5" s="72" t="s">
        <v>8132</v>
      </c>
      <c r="G5" s="72" t="s">
        <v>8751</v>
      </c>
      <c r="H5" s="72" t="s">
        <v>8752</v>
      </c>
      <c r="I5" s="73" t="s">
        <v>3637</v>
      </c>
    </row>
    <row r="6" spans="1:9">
      <c r="A6" s="79" t="s">
        <v>8753</v>
      </c>
      <c r="B6" s="80" t="s">
        <v>7556</v>
      </c>
      <c r="C6" s="80" t="s">
        <v>8754</v>
      </c>
      <c r="D6" s="80" t="s">
        <v>8755</v>
      </c>
      <c r="E6" s="80" t="s">
        <v>8756</v>
      </c>
      <c r="F6" s="80" t="s">
        <v>8757</v>
      </c>
      <c r="G6" s="80" t="s">
        <v>8758</v>
      </c>
      <c r="H6" s="80" t="s">
        <v>8759</v>
      </c>
      <c r="I6" s="81" t="s">
        <v>3637</v>
      </c>
    </row>
    <row r="7" spans="1:9">
      <c r="A7" s="74" t="s">
        <v>8760</v>
      </c>
      <c r="B7" s="14" t="s">
        <v>7556</v>
      </c>
      <c r="C7" s="14" t="s">
        <v>8761</v>
      </c>
      <c r="D7" s="14" t="s">
        <v>8762</v>
      </c>
      <c r="E7" s="14" t="s">
        <v>8763</v>
      </c>
      <c r="F7" s="14" t="s">
        <v>8764</v>
      </c>
      <c r="G7" s="14" t="s">
        <v>8765</v>
      </c>
      <c r="H7" s="14" t="s">
        <v>8766</v>
      </c>
      <c r="I7" s="75" t="s">
        <v>3637</v>
      </c>
    </row>
    <row r="8" spans="1:9">
      <c r="A8" s="79" t="s">
        <v>8767</v>
      </c>
      <c r="B8" s="80" t="s">
        <v>7556</v>
      </c>
      <c r="C8" s="80" t="s">
        <v>8768</v>
      </c>
      <c r="D8" s="80" t="s">
        <v>8769</v>
      </c>
      <c r="E8" s="80" t="s">
        <v>8770</v>
      </c>
      <c r="F8" s="80" t="s">
        <v>8125</v>
      </c>
      <c r="G8" s="80" t="s">
        <v>8771</v>
      </c>
      <c r="H8" s="80" t="s">
        <v>8772</v>
      </c>
      <c r="I8" s="81" t="s">
        <v>3637</v>
      </c>
    </row>
    <row r="9" spans="1:9">
      <c r="A9" s="74" t="s">
        <v>8773</v>
      </c>
      <c r="B9" s="14" t="s">
        <v>7556</v>
      </c>
      <c r="C9" s="14" t="s">
        <v>8774</v>
      </c>
      <c r="D9" s="14" t="s">
        <v>8775</v>
      </c>
      <c r="E9" s="14" t="s">
        <v>8770</v>
      </c>
      <c r="F9" s="14" t="s">
        <v>8776</v>
      </c>
      <c r="G9" s="14" t="s">
        <v>8777</v>
      </c>
      <c r="H9" s="14" t="s">
        <v>8778</v>
      </c>
      <c r="I9" s="75" t="s">
        <v>3637</v>
      </c>
    </row>
    <row r="10" spans="1:9">
      <c r="A10" s="79" t="s">
        <v>8779</v>
      </c>
      <c r="B10" s="80" t="s">
        <v>1969</v>
      </c>
      <c r="C10" s="80" t="s">
        <v>8780</v>
      </c>
      <c r="D10" s="80" t="s">
        <v>8781</v>
      </c>
      <c r="E10" s="80" t="s">
        <v>8764</v>
      </c>
      <c r="F10" s="80" t="s">
        <v>8782</v>
      </c>
      <c r="G10" s="80" t="s">
        <v>8783</v>
      </c>
      <c r="H10" s="80" t="s">
        <v>8784</v>
      </c>
      <c r="I10" s="81" t="s">
        <v>3637</v>
      </c>
    </row>
    <row r="11" spans="1:9">
      <c r="A11" s="74" t="s">
        <v>8785</v>
      </c>
      <c r="B11" s="14" t="s">
        <v>1969</v>
      </c>
      <c r="C11" s="14" t="s">
        <v>8786</v>
      </c>
      <c r="D11" s="14" t="s">
        <v>8787</v>
      </c>
      <c r="E11" s="14" t="s">
        <v>8788</v>
      </c>
      <c r="F11" s="14" t="s">
        <v>8789</v>
      </c>
      <c r="G11" s="14" t="s">
        <v>8790</v>
      </c>
      <c r="H11" s="14" t="s">
        <v>8791</v>
      </c>
      <c r="I11" s="75" t="s">
        <v>3637</v>
      </c>
    </row>
    <row r="12" spans="1:9">
      <c r="A12" s="79" t="s">
        <v>8792</v>
      </c>
      <c r="B12" s="80" t="s">
        <v>1969</v>
      </c>
      <c r="C12" s="80" t="s">
        <v>8793</v>
      </c>
      <c r="D12" s="80" t="s">
        <v>8794</v>
      </c>
      <c r="E12" s="80" t="s">
        <v>8795</v>
      </c>
      <c r="F12" s="80" t="s">
        <v>8125</v>
      </c>
      <c r="G12" s="80" t="s">
        <v>8796</v>
      </c>
      <c r="H12" s="80" t="s">
        <v>8797</v>
      </c>
      <c r="I12" s="81" t="s">
        <v>3637</v>
      </c>
    </row>
    <row r="13" spans="1:9">
      <c r="A13" s="74" t="s">
        <v>8798</v>
      </c>
      <c r="B13" s="14" t="s">
        <v>1969</v>
      </c>
      <c r="C13" s="14" t="s">
        <v>8799</v>
      </c>
      <c r="D13" s="14" t="s">
        <v>8800</v>
      </c>
      <c r="E13" s="14" t="s">
        <v>8795</v>
      </c>
      <c r="F13" s="14" t="s">
        <v>8125</v>
      </c>
      <c r="G13" s="14" t="s">
        <v>8801</v>
      </c>
      <c r="H13" s="14" t="s">
        <v>8802</v>
      </c>
      <c r="I13" s="75" t="s">
        <v>3637</v>
      </c>
    </row>
    <row r="14" spans="1:9" ht="23.15">
      <c r="A14" s="79" t="s">
        <v>8803</v>
      </c>
      <c r="B14" s="80" t="s">
        <v>1969</v>
      </c>
      <c r="C14" s="80" t="s">
        <v>8804</v>
      </c>
      <c r="D14" s="80" t="s">
        <v>8805</v>
      </c>
      <c r="E14" s="80" t="s">
        <v>8795</v>
      </c>
      <c r="F14" s="80" t="s">
        <v>8806</v>
      </c>
      <c r="G14" s="80" t="s">
        <v>8807</v>
      </c>
      <c r="H14" s="80" t="s">
        <v>8808</v>
      </c>
      <c r="I14" s="81" t="s">
        <v>3637</v>
      </c>
    </row>
    <row r="15" spans="1:9">
      <c r="A15" s="74" t="s">
        <v>8809</v>
      </c>
      <c r="B15" s="14" t="s">
        <v>1969</v>
      </c>
      <c r="C15" s="14" t="s">
        <v>8810</v>
      </c>
      <c r="D15" s="14" t="s">
        <v>8811</v>
      </c>
      <c r="E15" s="14" t="s">
        <v>8795</v>
      </c>
      <c r="F15" s="14" t="s">
        <v>8812</v>
      </c>
      <c r="G15" s="14" t="s">
        <v>8813</v>
      </c>
      <c r="H15" s="14" t="s">
        <v>8814</v>
      </c>
      <c r="I15" s="75" t="s">
        <v>3637</v>
      </c>
    </row>
    <row r="16" spans="1:9" ht="23.15">
      <c r="A16" s="79" t="s">
        <v>8815</v>
      </c>
      <c r="B16" s="80" t="s">
        <v>1969</v>
      </c>
      <c r="C16" s="80" t="s">
        <v>8816</v>
      </c>
      <c r="D16" s="80" t="s">
        <v>8817</v>
      </c>
      <c r="E16" s="80" t="s">
        <v>8795</v>
      </c>
      <c r="F16" s="80" t="s">
        <v>8818</v>
      </c>
      <c r="G16" s="80" t="s">
        <v>8819</v>
      </c>
      <c r="H16" s="80" t="s">
        <v>8820</v>
      </c>
      <c r="I16" s="81" t="s">
        <v>3637</v>
      </c>
    </row>
    <row r="17" spans="1:9">
      <c r="A17" s="74" t="s">
        <v>8821</v>
      </c>
      <c r="B17" s="14" t="s">
        <v>1969</v>
      </c>
      <c r="C17" s="14" t="s">
        <v>8822</v>
      </c>
      <c r="D17" s="14" t="s">
        <v>8823</v>
      </c>
      <c r="E17" s="14" t="s">
        <v>8125</v>
      </c>
      <c r="F17" s="14" t="s">
        <v>8824</v>
      </c>
      <c r="G17" s="14" t="s">
        <v>8825</v>
      </c>
      <c r="H17" s="14" t="s">
        <v>8826</v>
      </c>
      <c r="I17" s="75" t="s">
        <v>3637</v>
      </c>
    </row>
    <row r="18" spans="1:9">
      <c r="A18" s="79" t="s">
        <v>8827</v>
      </c>
      <c r="B18" s="80" t="s">
        <v>1969</v>
      </c>
      <c r="C18" s="80" t="s">
        <v>8828</v>
      </c>
      <c r="D18" s="80" t="s">
        <v>8829</v>
      </c>
      <c r="E18" s="80" t="s">
        <v>8830</v>
      </c>
      <c r="F18" s="80" t="s">
        <v>8831</v>
      </c>
      <c r="G18" s="80" t="s">
        <v>8832</v>
      </c>
      <c r="H18" s="80" t="s">
        <v>8457</v>
      </c>
      <c r="I18" s="81" t="s">
        <v>3637</v>
      </c>
    </row>
    <row r="19" spans="1:9">
      <c r="A19" s="74" t="s">
        <v>8833</v>
      </c>
      <c r="B19" s="14" t="s">
        <v>1969</v>
      </c>
      <c r="C19" s="14" t="s">
        <v>8834</v>
      </c>
      <c r="D19" s="14" t="s">
        <v>8835</v>
      </c>
      <c r="E19" s="14" t="s">
        <v>8764</v>
      </c>
      <c r="F19" s="14" t="s">
        <v>8836</v>
      </c>
      <c r="G19" s="14" t="s">
        <v>8837</v>
      </c>
      <c r="H19" s="14" t="s">
        <v>8838</v>
      </c>
      <c r="I19" s="75" t="s">
        <v>3637</v>
      </c>
    </row>
    <row r="20" spans="1:9">
      <c r="A20" s="79" t="s">
        <v>8839</v>
      </c>
      <c r="B20" s="80" t="s">
        <v>8840</v>
      </c>
      <c r="C20" s="80" t="s">
        <v>8841</v>
      </c>
      <c r="D20" s="80" t="s">
        <v>8842</v>
      </c>
      <c r="E20" s="80" t="s">
        <v>4026</v>
      </c>
      <c r="F20" s="80" t="s">
        <v>8843</v>
      </c>
      <c r="G20" s="80" t="s">
        <v>7695</v>
      </c>
      <c r="H20" s="80" t="s">
        <v>8844</v>
      </c>
      <c r="I20" s="81" t="s">
        <v>3637</v>
      </c>
    </row>
    <row r="21" spans="1:9">
      <c r="A21" s="76" t="s">
        <v>8845</v>
      </c>
      <c r="B21" s="77" t="s">
        <v>8840</v>
      </c>
      <c r="C21" s="77" t="s">
        <v>8846</v>
      </c>
      <c r="D21" s="77" t="s">
        <v>8847</v>
      </c>
      <c r="E21" s="77" t="s">
        <v>1834</v>
      </c>
      <c r="F21" s="77" t="s">
        <v>8795</v>
      </c>
      <c r="G21" s="77" t="s">
        <v>8848</v>
      </c>
      <c r="H21" s="77" t="s">
        <v>8849</v>
      </c>
      <c r="I21" s="78" t="s">
        <v>3637</v>
      </c>
    </row>
  </sheetData>
  <mergeCells count="2">
    <mergeCell ref="A1:I1"/>
    <mergeCell ref="A2:I2"/>
  </mergeCells>
  <dataValidations count="1">
    <dataValidation type="list" sqref="I5:I21" xr:uid="{00000000-0002-0000-3100-000000000000}">
      <formula1>"Draft Complete,Needs Review,Approved,Deferred"</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19"/>
  <sheetViews>
    <sheetView workbookViewId="0">
      <pane ySplit="4" topLeftCell="A5" activePane="bottomLeft" state="frozen"/>
      <selection pane="bottomLeft"/>
    </sheetView>
  </sheetViews>
  <sheetFormatPr defaultRowHeight="14.15"/>
  <cols>
    <col min="1" max="1" width="14" customWidth="1"/>
    <col min="2" max="2" width="28" customWidth="1"/>
    <col min="3" max="3" width="50" customWidth="1"/>
    <col min="4" max="4" width="48" customWidth="1"/>
    <col min="5" max="5" width="42" customWidth="1"/>
    <col min="6" max="6" width="22" customWidth="1"/>
    <col min="7" max="7" width="12" customWidth="1"/>
    <col min="8" max="8" width="14" customWidth="1"/>
    <col min="9" max="9" width="52" customWidth="1"/>
    <col min="10" max="10" width="18" customWidth="1"/>
    <col min="11" max="11" width="28" customWidth="1"/>
  </cols>
  <sheetData>
    <row r="1" spans="1:11" ht="17.149999999999999" customHeight="1">
      <c r="A1" s="584" t="s">
        <v>8850</v>
      </c>
      <c r="B1" s="584"/>
      <c r="C1" s="584"/>
      <c r="D1" s="584"/>
      <c r="E1" s="584"/>
      <c r="F1" s="584"/>
      <c r="G1" s="584"/>
      <c r="H1" s="584"/>
      <c r="I1" s="584"/>
      <c r="J1" s="584"/>
      <c r="K1" s="584"/>
    </row>
    <row r="2" spans="1:11" ht="20.6" customHeight="1">
      <c r="A2" s="585" t="s">
        <v>8851</v>
      </c>
      <c r="B2" s="585"/>
      <c r="C2" s="585"/>
      <c r="D2" s="585"/>
      <c r="E2" s="585"/>
      <c r="F2" s="585"/>
      <c r="G2" s="585"/>
      <c r="H2" s="585"/>
      <c r="I2" s="585"/>
      <c r="J2" s="585"/>
      <c r="K2" s="585"/>
    </row>
    <row r="4" spans="1:11" ht="17.149999999999999" customHeight="1">
      <c r="A4" s="68" t="s">
        <v>3410</v>
      </c>
      <c r="B4" s="69" t="s">
        <v>8852</v>
      </c>
      <c r="C4" s="69" t="s">
        <v>8853</v>
      </c>
      <c r="D4" s="69" t="s">
        <v>8854</v>
      </c>
      <c r="E4" s="69" t="s">
        <v>8855</v>
      </c>
      <c r="F4" s="69" t="s">
        <v>1817</v>
      </c>
      <c r="G4" s="69" t="s">
        <v>1509</v>
      </c>
      <c r="H4" s="69" t="s">
        <v>6339</v>
      </c>
      <c r="I4" s="69" t="s">
        <v>2506</v>
      </c>
      <c r="J4" s="69" t="s">
        <v>1818</v>
      </c>
      <c r="K4" s="70" t="s">
        <v>4953</v>
      </c>
    </row>
    <row r="5" spans="1:11" ht="23.15">
      <c r="A5" s="71" t="s">
        <v>8856</v>
      </c>
      <c r="B5" s="72" t="s">
        <v>8857</v>
      </c>
      <c r="C5" s="72" t="s">
        <v>8858</v>
      </c>
      <c r="D5" s="72" t="s">
        <v>8859</v>
      </c>
      <c r="E5" s="72" t="s">
        <v>8860</v>
      </c>
      <c r="F5" s="72" t="s">
        <v>8861</v>
      </c>
      <c r="G5" s="72" t="s">
        <v>1238</v>
      </c>
      <c r="H5" s="72" t="s">
        <v>8862</v>
      </c>
      <c r="I5" s="72" t="s">
        <v>8863</v>
      </c>
      <c r="J5" s="72" t="s">
        <v>3637</v>
      </c>
      <c r="K5" s="73" t="s">
        <v>8864</v>
      </c>
    </row>
    <row r="6" spans="1:11" ht="23.15">
      <c r="A6" s="79" t="s">
        <v>8865</v>
      </c>
      <c r="B6" s="80" t="s">
        <v>8866</v>
      </c>
      <c r="C6" s="80" t="s">
        <v>8867</v>
      </c>
      <c r="D6" s="80" t="s">
        <v>8868</v>
      </c>
      <c r="E6" s="80" t="s">
        <v>8869</v>
      </c>
      <c r="F6" s="80" t="s">
        <v>8870</v>
      </c>
      <c r="G6" s="80" t="s">
        <v>1238</v>
      </c>
      <c r="H6" s="80" t="s">
        <v>8862</v>
      </c>
      <c r="I6" s="80" t="s">
        <v>8871</v>
      </c>
      <c r="J6" s="80" t="s">
        <v>3637</v>
      </c>
      <c r="K6" s="81" t="s">
        <v>2921</v>
      </c>
    </row>
    <row r="7" spans="1:11" ht="23.15">
      <c r="A7" s="74" t="s">
        <v>8872</v>
      </c>
      <c r="B7" s="14" t="s">
        <v>8208</v>
      </c>
      <c r="C7" s="14" t="s">
        <v>8873</v>
      </c>
      <c r="D7" s="14" t="s">
        <v>8874</v>
      </c>
      <c r="E7" s="14" t="s">
        <v>8875</v>
      </c>
      <c r="F7" s="14" t="s">
        <v>8876</v>
      </c>
      <c r="G7" s="14" t="s">
        <v>1238</v>
      </c>
      <c r="H7" s="14" t="s">
        <v>8877</v>
      </c>
      <c r="I7" s="14" t="s">
        <v>8878</v>
      </c>
      <c r="J7" s="14" t="s">
        <v>3637</v>
      </c>
      <c r="K7" s="75" t="s">
        <v>3813</v>
      </c>
    </row>
    <row r="8" spans="1:11" ht="23.15">
      <c r="A8" s="79" t="s">
        <v>8879</v>
      </c>
      <c r="B8" s="80" t="s">
        <v>8880</v>
      </c>
      <c r="C8" s="80" t="s">
        <v>8881</v>
      </c>
      <c r="D8" s="80" t="s">
        <v>8882</v>
      </c>
      <c r="E8" s="80" t="s">
        <v>8883</v>
      </c>
      <c r="F8" s="80" t="s">
        <v>1851</v>
      </c>
      <c r="G8" s="80" t="s">
        <v>1238</v>
      </c>
      <c r="H8" s="80" t="s">
        <v>8877</v>
      </c>
      <c r="I8" s="80" t="s">
        <v>8884</v>
      </c>
      <c r="J8" s="80" t="s">
        <v>3637</v>
      </c>
      <c r="K8" s="81" t="s">
        <v>8885</v>
      </c>
    </row>
    <row r="9" spans="1:11" ht="23.15">
      <c r="A9" s="74" t="s">
        <v>8886</v>
      </c>
      <c r="B9" s="14" t="s">
        <v>8887</v>
      </c>
      <c r="C9" s="14" t="s">
        <v>8888</v>
      </c>
      <c r="D9" s="14" t="s">
        <v>8889</v>
      </c>
      <c r="E9" s="14" t="s">
        <v>8890</v>
      </c>
      <c r="F9" s="14" t="s">
        <v>238</v>
      </c>
      <c r="G9" s="14" t="s">
        <v>1238</v>
      </c>
      <c r="H9" s="14" t="s">
        <v>8891</v>
      </c>
      <c r="I9" s="14" t="s">
        <v>8892</v>
      </c>
      <c r="J9" s="14" t="s">
        <v>3637</v>
      </c>
      <c r="K9" s="75" t="s">
        <v>8893</v>
      </c>
    </row>
    <row r="10" spans="1:11" ht="23.15">
      <c r="A10" s="79" t="s">
        <v>8894</v>
      </c>
      <c r="B10" s="80" t="s">
        <v>8895</v>
      </c>
      <c r="C10" s="80" t="s">
        <v>8896</v>
      </c>
      <c r="D10" s="80" t="s">
        <v>8897</v>
      </c>
      <c r="E10" s="80" t="s">
        <v>8898</v>
      </c>
      <c r="F10" s="80" t="s">
        <v>4931</v>
      </c>
      <c r="G10" s="80" t="s">
        <v>1238</v>
      </c>
      <c r="H10" s="80" t="s">
        <v>8891</v>
      </c>
      <c r="I10" s="80" t="s">
        <v>8899</v>
      </c>
      <c r="J10" s="80" t="s">
        <v>3637</v>
      </c>
      <c r="K10" s="81" t="s">
        <v>8900</v>
      </c>
    </row>
    <row r="11" spans="1:11" ht="23.15">
      <c r="A11" s="74" t="s">
        <v>8901</v>
      </c>
      <c r="B11" s="14" t="s">
        <v>8902</v>
      </c>
      <c r="C11" s="14" t="s">
        <v>8903</v>
      </c>
      <c r="D11" s="14" t="s">
        <v>8904</v>
      </c>
      <c r="E11" s="14" t="s">
        <v>8905</v>
      </c>
      <c r="F11" s="14" t="s">
        <v>8870</v>
      </c>
      <c r="G11" s="14" t="s">
        <v>1109</v>
      </c>
      <c r="H11" s="14" t="s">
        <v>8891</v>
      </c>
      <c r="I11" s="14" t="s">
        <v>8906</v>
      </c>
      <c r="J11" s="14" t="s">
        <v>3637</v>
      </c>
      <c r="K11" s="75" t="s">
        <v>2916</v>
      </c>
    </row>
    <row r="12" spans="1:11" ht="23.15">
      <c r="A12" s="79" t="s">
        <v>8907</v>
      </c>
      <c r="B12" s="80" t="s">
        <v>8908</v>
      </c>
      <c r="C12" s="80" t="s">
        <v>8909</v>
      </c>
      <c r="D12" s="80" t="s">
        <v>8910</v>
      </c>
      <c r="E12" s="80" t="s">
        <v>8911</v>
      </c>
      <c r="F12" s="80" t="s">
        <v>8912</v>
      </c>
      <c r="G12" s="80" t="s">
        <v>1109</v>
      </c>
      <c r="H12" s="80" t="s">
        <v>8891</v>
      </c>
      <c r="I12" s="80" t="s">
        <v>8913</v>
      </c>
      <c r="J12" s="80" t="s">
        <v>3637</v>
      </c>
      <c r="K12" s="81" t="s">
        <v>2911</v>
      </c>
    </row>
    <row r="13" spans="1:11" ht="23.15">
      <c r="A13" s="74" t="s">
        <v>8914</v>
      </c>
      <c r="B13" s="14" t="s">
        <v>8915</v>
      </c>
      <c r="C13" s="14" t="s">
        <v>8916</v>
      </c>
      <c r="D13" s="14" t="s">
        <v>8917</v>
      </c>
      <c r="E13" s="14" t="s">
        <v>8918</v>
      </c>
      <c r="F13" s="14" t="s">
        <v>4090</v>
      </c>
      <c r="G13" s="14" t="s">
        <v>1109</v>
      </c>
      <c r="H13" s="14" t="s">
        <v>8877</v>
      </c>
      <c r="I13" s="14" t="s">
        <v>8919</v>
      </c>
      <c r="J13" s="14" t="s">
        <v>3637</v>
      </c>
      <c r="K13" s="75" t="s">
        <v>8206</v>
      </c>
    </row>
    <row r="14" spans="1:11" ht="23.15">
      <c r="A14" s="79" t="s">
        <v>8920</v>
      </c>
      <c r="B14" s="80" t="s">
        <v>8921</v>
      </c>
      <c r="C14" s="80" t="s">
        <v>8922</v>
      </c>
      <c r="D14" s="80" t="s">
        <v>8923</v>
      </c>
      <c r="E14" s="80" t="s">
        <v>8924</v>
      </c>
      <c r="F14" s="80" t="s">
        <v>6457</v>
      </c>
      <c r="G14" s="80" t="s">
        <v>1109</v>
      </c>
      <c r="H14" s="80" t="s">
        <v>8877</v>
      </c>
      <c r="I14" s="80" t="s">
        <v>8925</v>
      </c>
      <c r="J14" s="80" t="s">
        <v>3637</v>
      </c>
      <c r="K14" s="81" t="s">
        <v>8926</v>
      </c>
    </row>
    <row r="15" spans="1:11" ht="23.15">
      <c r="A15" s="74" t="s">
        <v>8927</v>
      </c>
      <c r="B15" s="14" t="s">
        <v>8928</v>
      </c>
      <c r="C15" s="14" t="s">
        <v>8929</v>
      </c>
      <c r="D15" s="14" t="s">
        <v>8930</v>
      </c>
      <c r="E15" s="14" t="s">
        <v>8931</v>
      </c>
      <c r="F15" s="14" t="s">
        <v>1851</v>
      </c>
      <c r="G15" s="14" t="s">
        <v>1109</v>
      </c>
      <c r="H15" s="14" t="s">
        <v>8862</v>
      </c>
      <c r="I15" s="14" t="s">
        <v>8932</v>
      </c>
      <c r="J15" s="14" t="s">
        <v>3637</v>
      </c>
      <c r="K15" s="75" t="s">
        <v>8933</v>
      </c>
    </row>
    <row r="16" spans="1:11">
      <c r="A16" s="79" t="s">
        <v>8934</v>
      </c>
      <c r="B16" s="80" t="s">
        <v>8935</v>
      </c>
      <c r="C16" s="80" t="s">
        <v>8936</v>
      </c>
      <c r="D16" s="80" t="s">
        <v>8937</v>
      </c>
      <c r="E16" s="80" t="s">
        <v>8938</v>
      </c>
      <c r="F16" s="80" t="s">
        <v>8939</v>
      </c>
      <c r="G16" s="80" t="s">
        <v>1109</v>
      </c>
      <c r="H16" s="80" t="s">
        <v>8862</v>
      </c>
      <c r="I16" s="80" t="s">
        <v>8940</v>
      </c>
      <c r="J16" s="80" t="s">
        <v>3637</v>
      </c>
      <c r="K16" s="81" t="s">
        <v>8941</v>
      </c>
    </row>
    <row r="17" spans="1:11">
      <c r="A17" s="74" t="s">
        <v>8942</v>
      </c>
      <c r="B17" s="14" t="s">
        <v>8943</v>
      </c>
      <c r="C17" s="14" t="s">
        <v>8944</v>
      </c>
      <c r="D17" s="14" t="s">
        <v>8945</v>
      </c>
      <c r="E17" s="14" t="s">
        <v>8946</v>
      </c>
      <c r="F17" s="14" t="s">
        <v>4740</v>
      </c>
      <c r="G17" s="14" t="s">
        <v>1109</v>
      </c>
      <c r="H17" s="14" t="s">
        <v>8877</v>
      </c>
      <c r="I17" s="14" t="s">
        <v>8947</v>
      </c>
      <c r="J17" s="14" t="s">
        <v>3637</v>
      </c>
      <c r="K17" s="75" t="s">
        <v>8948</v>
      </c>
    </row>
    <row r="18" spans="1:11" ht="23.15">
      <c r="A18" s="79" t="s">
        <v>8949</v>
      </c>
      <c r="B18" s="80" t="s">
        <v>8950</v>
      </c>
      <c r="C18" s="80" t="s">
        <v>8951</v>
      </c>
      <c r="D18" s="80" t="s">
        <v>8952</v>
      </c>
      <c r="E18" s="80" t="s">
        <v>8953</v>
      </c>
      <c r="F18" s="80" t="s">
        <v>1879</v>
      </c>
      <c r="G18" s="80" t="s">
        <v>1109</v>
      </c>
      <c r="H18" s="80" t="s">
        <v>8877</v>
      </c>
      <c r="I18" s="80" t="s">
        <v>8954</v>
      </c>
      <c r="J18" s="80" t="s">
        <v>3637</v>
      </c>
      <c r="K18" s="81" t="s">
        <v>8955</v>
      </c>
    </row>
    <row r="19" spans="1:11" ht="23.15">
      <c r="A19" s="76" t="s">
        <v>8956</v>
      </c>
      <c r="B19" s="77" t="s">
        <v>8957</v>
      </c>
      <c r="C19" s="77" t="s">
        <v>8958</v>
      </c>
      <c r="D19" s="77" t="s">
        <v>8959</v>
      </c>
      <c r="E19" s="77" t="s">
        <v>8960</v>
      </c>
      <c r="F19" s="77" t="s">
        <v>272</v>
      </c>
      <c r="G19" s="77" t="s">
        <v>1238</v>
      </c>
      <c r="H19" s="77" t="s">
        <v>8961</v>
      </c>
      <c r="I19" s="77" t="s">
        <v>8962</v>
      </c>
      <c r="J19" s="77" t="s">
        <v>3637</v>
      </c>
      <c r="K19" s="78" t="s">
        <v>8963</v>
      </c>
    </row>
  </sheetData>
  <mergeCells count="2">
    <mergeCell ref="A1:K1"/>
    <mergeCell ref="A2:K2"/>
  </mergeCells>
  <dataValidations count="2">
    <dataValidation type="list" sqref="G5:G19" xr:uid="{00000000-0002-0000-3200-000000000000}">
      <formula1>"Critical,High,Medium,Low"</formula1>
    </dataValidation>
    <dataValidation type="list" sqref="J5:J19" xr:uid="{00000000-0002-0000-3200-000001000000}">
      <formula1>"Draft Complete,Not Started,In Progress,Passed,Failed,Deferred"</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8"/>
  <sheetViews>
    <sheetView workbookViewId="0">
      <pane ySplit="4" topLeftCell="A5" activePane="bottomLeft" state="frozen"/>
      <selection pane="bottomLeft"/>
    </sheetView>
  </sheetViews>
  <sheetFormatPr defaultRowHeight="14.15"/>
  <cols>
    <col min="1" max="1" width="12" customWidth="1"/>
    <col min="2" max="2" width="28" customWidth="1"/>
    <col min="3" max="3" width="48" customWidth="1"/>
    <col min="4" max="4" width="44" customWidth="1"/>
    <col min="5" max="5" width="34" customWidth="1"/>
    <col min="6" max="6" width="22" customWidth="1"/>
    <col min="7" max="7" width="12" customWidth="1"/>
    <col min="8" max="8" width="18" customWidth="1"/>
  </cols>
  <sheetData>
    <row r="1" spans="1:8" ht="17.149999999999999" customHeight="1">
      <c r="A1" s="584" t="s">
        <v>8964</v>
      </c>
      <c r="B1" s="584"/>
      <c r="C1" s="584"/>
      <c r="D1" s="584"/>
      <c r="E1" s="584"/>
      <c r="F1" s="584"/>
      <c r="G1" s="584"/>
      <c r="H1" s="584"/>
    </row>
    <row r="2" spans="1:8" ht="20.6" customHeight="1">
      <c r="A2" s="585" t="s">
        <v>8965</v>
      </c>
      <c r="B2" s="585"/>
      <c r="C2" s="585"/>
      <c r="D2" s="585"/>
      <c r="E2" s="585"/>
      <c r="F2" s="585"/>
      <c r="G2" s="585"/>
      <c r="H2" s="585"/>
    </row>
    <row r="4" spans="1:8" ht="17.149999999999999" customHeight="1">
      <c r="A4" s="68" t="s">
        <v>3410</v>
      </c>
      <c r="B4" s="69" t="s">
        <v>8966</v>
      </c>
      <c r="C4" s="69" t="s">
        <v>8967</v>
      </c>
      <c r="D4" s="69" t="s">
        <v>8968</v>
      </c>
      <c r="E4" s="69" t="s">
        <v>5695</v>
      </c>
      <c r="F4" s="69" t="s">
        <v>1817</v>
      </c>
      <c r="G4" s="69" t="s">
        <v>1509</v>
      </c>
      <c r="H4" s="70" t="s">
        <v>1818</v>
      </c>
    </row>
    <row r="5" spans="1:8">
      <c r="A5" s="71" t="s">
        <v>8969</v>
      </c>
      <c r="B5" s="72" t="s">
        <v>8970</v>
      </c>
      <c r="C5" s="72" t="s">
        <v>8971</v>
      </c>
      <c r="D5" s="72" t="s">
        <v>8972</v>
      </c>
      <c r="E5" s="72" t="s">
        <v>8973</v>
      </c>
      <c r="F5" s="72" t="s">
        <v>258</v>
      </c>
      <c r="G5" s="72" t="s">
        <v>1238</v>
      </c>
      <c r="H5" s="73" t="s">
        <v>3637</v>
      </c>
    </row>
    <row r="6" spans="1:8">
      <c r="A6" s="79" t="s">
        <v>8974</v>
      </c>
      <c r="B6" s="80" t="s">
        <v>8975</v>
      </c>
      <c r="C6" s="80" t="s">
        <v>8976</v>
      </c>
      <c r="D6" s="80" t="s">
        <v>8977</v>
      </c>
      <c r="E6" s="80" t="s">
        <v>8978</v>
      </c>
      <c r="F6" s="80" t="s">
        <v>258</v>
      </c>
      <c r="G6" s="80" t="s">
        <v>1238</v>
      </c>
      <c r="H6" s="81" t="s">
        <v>3637</v>
      </c>
    </row>
    <row r="7" spans="1:8">
      <c r="A7" s="74" t="s">
        <v>8979</v>
      </c>
      <c r="B7" s="14" t="s">
        <v>8980</v>
      </c>
      <c r="C7" s="14" t="s">
        <v>8981</v>
      </c>
      <c r="D7" s="14" t="s">
        <v>8982</v>
      </c>
      <c r="E7" s="14" t="s">
        <v>8983</v>
      </c>
      <c r="F7" s="14" t="s">
        <v>258</v>
      </c>
      <c r="G7" s="14" t="s">
        <v>1109</v>
      </c>
      <c r="H7" s="75" t="s">
        <v>3637</v>
      </c>
    </row>
    <row r="8" spans="1:8" ht="23.15">
      <c r="A8" s="79" t="s">
        <v>8984</v>
      </c>
      <c r="B8" s="80" t="s">
        <v>8985</v>
      </c>
      <c r="C8" s="80" t="s">
        <v>8986</v>
      </c>
      <c r="D8" s="80" t="s">
        <v>8987</v>
      </c>
      <c r="E8" s="80" t="s">
        <v>8988</v>
      </c>
      <c r="F8" s="80" t="s">
        <v>8989</v>
      </c>
      <c r="G8" s="80" t="s">
        <v>1238</v>
      </c>
      <c r="H8" s="81" t="s">
        <v>3637</v>
      </c>
    </row>
    <row r="9" spans="1:8">
      <c r="A9" s="74" t="s">
        <v>8990</v>
      </c>
      <c r="B9" s="14" t="s">
        <v>8991</v>
      </c>
      <c r="C9" s="14" t="s">
        <v>8992</v>
      </c>
      <c r="D9" s="14" t="s">
        <v>8993</v>
      </c>
      <c r="E9" s="14" t="s">
        <v>8994</v>
      </c>
      <c r="F9" s="14" t="s">
        <v>8321</v>
      </c>
      <c r="G9" s="14" t="s">
        <v>1109</v>
      </c>
      <c r="H9" s="75" t="s">
        <v>3637</v>
      </c>
    </row>
    <row r="10" spans="1:8" ht="23.15">
      <c r="A10" s="79" t="s">
        <v>8995</v>
      </c>
      <c r="B10" s="80" t="s">
        <v>8996</v>
      </c>
      <c r="C10" s="80" t="s">
        <v>8997</v>
      </c>
      <c r="D10" s="80" t="s">
        <v>8998</v>
      </c>
      <c r="E10" s="80" t="s">
        <v>8999</v>
      </c>
      <c r="F10" s="80" t="s">
        <v>4931</v>
      </c>
      <c r="G10" s="80" t="s">
        <v>1141</v>
      </c>
      <c r="H10" s="81" t="s">
        <v>3637</v>
      </c>
    </row>
    <row r="11" spans="1:8" ht="23.15">
      <c r="A11" s="74" t="s">
        <v>9000</v>
      </c>
      <c r="B11" s="14" t="s">
        <v>9001</v>
      </c>
      <c r="C11" s="14" t="s">
        <v>9002</v>
      </c>
      <c r="D11" s="14" t="s">
        <v>9003</v>
      </c>
      <c r="E11" s="14" t="s">
        <v>9004</v>
      </c>
      <c r="F11" s="14" t="s">
        <v>901</v>
      </c>
      <c r="G11" s="14" t="s">
        <v>1109</v>
      </c>
      <c r="H11" s="75" t="s">
        <v>3637</v>
      </c>
    </row>
    <row r="12" spans="1:8" ht="23.15">
      <c r="A12" s="79" t="s">
        <v>9005</v>
      </c>
      <c r="B12" s="80" t="s">
        <v>9006</v>
      </c>
      <c r="C12" s="80" t="s">
        <v>9007</v>
      </c>
      <c r="D12" s="80" t="s">
        <v>9008</v>
      </c>
      <c r="E12" s="80" t="s">
        <v>9009</v>
      </c>
      <c r="F12" s="80" t="s">
        <v>9010</v>
      </c>
      <c r="G12" s="80" t="s">
        <v>1109</v>
      </c>
      <c r="H12" s="81" t="s">
        <v>3637</v>
      </c>
    </row>
    <row r="13" spans="1:8">
      <c r="A13" s="74" t="s">
        <v>9011</v>
      </c>
      <c r="B13" s="14" t="s">
        <v>9012</v>
      </c>
      <c r="C13" s="14" t="s">
        <v>9013</v>
      </c>
      <c r="D13" s="14" t="s">
        <v>9014</v>
      </c>
      <c r="E13" s="14" t="s">
        <v>9015</v>
      </c>
      <c r="F13" s="14" t="s">
        <v>8989</v>
      </c>
      <c r="G13" s="14" t="s">
        <v>1238</v>
      </c>
      <c r="H13" s="75" t="s">
        <v>3637</v>
      </c>
    </row>
    <row r="14" spans="1:8" ht="23.15">
      <c r="A14" s="79" t="s">
        <v>9016</v>
      </c>
      <c r="B14" s="80" t="s">
        <v>9017</v>
      </c>
      <c r="C14" s="80" t="s">
        <v>9018</v>
      </c>
      <c r="D14" s="80" t="s">
        <v>9019</v>
      </c>
      <c r="E14" s="80" t="s">
        <v>9020</v>
      </c>
      <c r="F14" s="80" t="s">
        <v>258</v>
      </c>
      <c r="G14" s="80" t="s">
        <v>1109</v>
      </c>
      <c r="H14" s="81" t="s">
        <v>3637</v>
      </c>
    </row>
    <row r="15" spans="1:8" ht="23.15">
      <c r="A15" s="74" t="s">
        <v>9021</v>
      </c>
      <c r="B15" s="14" t="s">
        <v>9022</v>
      </c>
      <c r="C15" s="14" t="s">
        <v>9023</v>
      </c>
      <c r="D15" s="14" t="s">
        <v>9024</v>
      </c>
      <c r="E15" s="14" t="s">
        <v>9025</v>
      </c>
      <c r="F15" s="14" t="s">
        <v>9026</v>
      </c>
      <c r="G15" s="14" t="s">
        <v>1238</v>
      </c>
      <c r="H15" s="75" t="s">
        <v>3637</v>
      </c>
    </row>
    <row r="16" spans="1:8" ht="23.15">
      <c r="A16" s="79" t="s">
        <v>9027</v>
      </c>
      <c r="B16" s="80" t="s">
        <v>9028</v>
      </c>
      <c r="C16" s="80" t="s">
        <v>9029</v>
      </c>
      <c r="D16" s="80" t="s">
        <v>9030</v>
      </c>
      <c r="E16" s="80" t="s">
        <v>9031</v>
      </c>
      <c r="F16" s="80" t="s">
        <v>9032</v>
      </c>
      <c r="G16" s="80" t="s">
        <v>1141</v>
      </c>
      <c r="H16" s="81" t="s">
        <v>3637</v>
      </c>
    </row>
    <row r="17" spans="1:8">
      <c r="A17" s="74" t="s">
        <v>9033</v>
      </c>
      <c r="B17" s="14" t="s">
        <v>9034</v>
      </c>
      <c r="C17" s="14" t="s">
        <v>9035</v>
      </c>
      <c r="D17" s="14" t="s">
        <v>9036</v>
      </c>
      <c r="E17" s="14" t="s">
        <v>9037</v>
      </c>
      <c r="F17" s="14" t="s">
        <v>8876</v>
      </c>
      <c r="G17" s="14" t="s">
        <v>1109</v>
      </c>
      <c r="H17" s="75" t="s">
        <v>3637</v>
      </c>
    </row>
    <row r="18" spans="1:8" ht="23.15">
      <c r="A18" s="82" t="s">
        <v>9038</v>
      </c>
      <c r="B18" s="83" t="s">
        <v>9039</v>
      </c>
      <c r="C18" s="83" t="s">
        <v>9040</v>
      </c>
      <c r="D18" s="83" t="s">
        <v>9041</v>
      </c>
      <c r="E18" s="83" t="s">
        <v>9042</v>
      </c>
      <c r="F18" s="83" t="s">
        <v>1839</v>
      </c>
      <c r="G18" s="83" t="s">
        <v>1141</v>
      </c>
      <c r="H18" s="84" t="s">
        <v>3637</v>
      </c>
    </row>
  </sheetData>
  <mergeCells count="2">
    <mergeCell ref="A1:H1"/>
    <mergeCell ref="A2:H2"/>
  </mergeCells>
  <dataValidations count="2">
    <dataValidation type="list" sqref="G5:G18" xr:uid="{00000000-0002-0000-3300-000000000000}">
      <formula1>"Critical,High,Medium,Low"</formula1>
    </dataValidation>
    <dataValidation type="list" sqref="H5:H18" xr:uid="{00000000-0002-0000-3300-000001000000}">
      <formula1>"Draft Complete,Needs Review,Approved,Deferred"</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18"/>
  <sheetViews>
    <sheetView workbookViewId="0">
      <pane ySplit="4" topLeftCell="A5" activePane="bottomLeft" state="frozen"/>
      <selection pane="bottomLeft"/>
    </sheetView>
  </sheetViews>
  <sheetFormatPr defaultRowHeight="14.15"/>
  <cols>
    <col min="1" max="1" width="12" customWidth="1"/>
    <col min="2" max="2" width="24" customWidth="1"/>
    <col min="3" max="3" width="50" customWidth="1"/>
    <col min="4" max="6" width="12" customWidth="1"/>
    <col min="7" max="7" width="58" customWidth="1"/>
    <col min="8" max="8" width="24" customWidth="1"/>
    <col min="9" max="9" width="14" customWidth="1"/>
    <col min="10" max="10" width="24" customWidth="1"/>
  </cols>
  <sheetData>
    <row r="1" spans="1:10" ht="17.149999999999999" customHeight="1">
      <c r="A1" s="584" t="s">
        <v>9043</v>
      </c>
      <c r="B1" s="584"/>
      <c r="C1" s="584"/>
      <c r="D1" s="584"/>
      <c r="E1" s="584"/>
      <c r="F1" s="584"/>
      <c r="G1" s="584"/>
      <c r="H1" s="584"/>
      <c r="I1" s="584"/>
      <c r="J1" s="584"/>
    </row>
    <row r="2" spans="1:10" ht="20.6" customHeight="1">
      <c r="A2" s="585" t="s">
        <v>9044</v>
      </c>
      <c r="B2" s="585"/>
      <c r="C2" s="585"/>
      <c r="D2" s="585"/>
      <c r="E2" s="585"/>
      <c r="F2" s="585"/>
      <c r="G2" s="585"/>
      <c r="H2" s="585"/>
      <c r="I2" s="585"/>
      <c r="J2" s="585"/>
    </row>
    <row r="4" spans="1:10" ht="17.149999999999999" customHeight="1">
      <c r="A4" s="68" t="s">
        <v>3410</v>
      </c>
      <c r="B4" s="69" t="s">
        <v>9045</v>
      </c>
      <c r="C4" s="69" t="s">
        <v>7460</v>
      </c>
      <c r="D4" s="69" t="s">
        <v>2333</v>
      </c>
      <c r="E4" s="69" t="s">
        <v>2334</v>
      </c>
      <c r="F4" s="69" t="s">
        <v>7815</v>
      </c>
      <c r="G4" s="69" t="s">
        <v>9046</v>
      </c>
      <c r="H4" s="69" t="s">
        <v>1817</v>
      </c>
      <c r="I4" s="69" t="s">
        <v>1818</v>
      </c>
      <c r="J4" s="70" t="s">
        <v>9047</v>
      </c>
    </row>
    <row r="5" spans="1:10" ht="23.15">
      <c r="A5" s="71" t="s">
        <v>9048</v>
      </c>
      <c r="B5" s="72" t="s">
        <v>9049</v>
      </c>
      <c r="C5" s="72" t="s">
        <v>9050</v>
      </c>
      <c r="D5" s="72">
        <v>3</v>
      </c>
      <c r="E5" s="72">
        <v>5</v>
      </c>
      <c r="F5" s="72">
        <f t="shared" ref="F5:F18" si="0">D5*E5</f>
        <v>15</v>
      </c>
      <c r="G5" s="72" t="s">
        <v>9051</v>
      </c>
      <c r="H5" s="72" t="s">
        <v>9052</v>
      </c>
      <c r="I5" s="72" t="s">
        <v>2345</v>
      </c>
      <c r="J5" s="73" t="s">
        <v>6183</v>
      </c>
    </row>
    <row r="6" spans="1:10" ht="23.15">
      <c r="A6" s="79" t="s">
        <v>9053</v>
      </c>
      <c r="B6" s="80" t="s">
        <v>9054</v>
      </c>
      <c r="C6" s="80" t="s">
        <v>9055</v>
      </c>
      <c r="D6" s="80">
        <v>2</v>
      </c>
      <c r="E6" s="80">
        <v>5</v>
      </c>
      <c r="F6" s="80">
        <f t="shared" si="0"/>
        <v>10</v>
      </c>
      <c r="G6" s="80" t="s">
        <v>9056</v>
      </c>
      <c r="H6" s="80" t="s">
        <v>9057</v>
      </c>
      <c r="I6" s="80" t="s">
        <v>2345</v>
      </c>
      <c r="J6" s="81" t="s">
        <v>6183</v>
      </c>
    </row>
    <row r="7" spans="1:10" ht="23.15">
      <c r="A7" s="74" t="s">
        <v>9058</v>
      </c>
      <c r="B7" s="14" t="s">
        <v>9059</v>
      </c>
      <c r="C7" s="14" t="s">
        <v>9060</v>
      </c>
      <c r="D7" s="14">
        <v>4</v>
      </c>
      <c r="E7" s="14">
        <v>5</v>
      </c>
      <c r="F7" s="14">
        <f t="shared" si="0"/>
        <v>20</v>
      </c>
      <c r="G7" s="14" t="s">
        <v>9061</v>
      </c>
      <c r="H7" s="14" t="s">
        <v>3833</v>
      </c>
      <c r="I7" s="14" t="s">
        <v>2345</v>
      </c>
      <c r="J7" s="75" t="s">
        <v>6111</v>
      </c>
    </row>
    <row r="8" spans="1:10" ht="23.15">
      <c r="A8" s="79" t="s">
        <v>9062</v>
      </c>
      <c r="B8" s="80" t="s">
        <v>9063</v>
      </c>
      <c r="C8" s="80" t="s">
        <v>9064</v>
      </c>
      <c r="D8" s="80">
        <v>3</v>
      </c>
      <c r="E8" s="80">
        <v>5</v>
      </c>
      <c r="F8" s="80">
        <f t="shared" si="0"/>
        <v>15</v>
      </c>
      <c r="G8" s="80" t="s">
        <v>9065</v>
      </c>
      <c r="H8" s="80" t="s">
        <v>9066</v>
      </c>
      <c r="I8" s="80" t="s">
        <v>2345</v>
      </c>
      <c r="J8" s="81" t="s">
        <v>6183</v>
      </c>
    </row>
    <row r="9" spans="1:10">
      <c r="A9" s="74" t="s">
        <v>9067</v>
      </c>
      <c r="B9" s="14" t="s">
        <v>9068</v>
      </c>
      <c r="C9" s="14" t="s">
        <v>9069</v>
      </c>
      <c r="D9" s="14">
        <v>3</v>
      </c>
      <c r="E9" s="14">
        <v>5</v>
      </c>
      <c r="F9" s="14">
        <f t="shared" si="0"/>
        <v>15</v>
      </c>
      <c r="G9" s="14" t="s">
        <v>9070</v>
      </c>
      <c r="H9" s="14" t="s">
        <v>9071</v>
      </c>
      <c r="I9" s="14" t="s">
        <v>2345</v>
      </c>
      <c r="J9" s="75" t="s">
        <v>6111</v>
      </c>
    </row>
    <row r="10" spans="1:10">
      <c r="A10" s="79" t="s">
        <v>9072</v>
      </c>
      <c r="B10" s="80" t="s">
        <v>9073</v>
      </c>
      <c r="C10" s="80" t="s">
        <v>9074</v>
      </c>
      <c r="D10" s="80">
        <v>3</v>
      </c>
      <c r="E10" s="80">
        <v>4</v>
      </c>
      <c r="F10" s="80">
        <f t="shared" si="0"/>
        <v>12</v>
      </c>
      <c r="G10" s="80" t="s">
        <v>9075</v>
      </c>
      <c r="H10" s="80" t="s">
        <v>8291</v>
      </c>
      <c r="I10" s="80" t="s">
        <v>2345</v>
      </c>
      <c r="J10" s="81" t="s">
        <v>6191</v>
      </c>
    </row>
    <row r="11" spans="1:10" ht="23.15">
      <c r="A11" s="74" t="s">
        <v>9076</v>
      </c>
      <c r="B11" s="14" t="s">
        <v>9077</v>
      </c>
      <c r="C11" s="14" t="s">
        <v>9078</v>
      </c>
      <c r="D11" s="14">
        <v>3</v>
      </c>
      <c r="E11" s="14">
        <v>4</v>
      </c>
      <c r="F11" s="14">
        <f t="shared" si="0"/>
        <v>12</v>
      </c>
      <c r="G11" s="14" t="s">
        <v>9079</v>
      </c>
      <c r="H11" s="14" t="s">
        <v>4026</v>
      </c>
      <c r="I11" s="14" t="s">
        <v>2345</v>
      </c>
      <c r="J11" s="75" t="s">
        <v>6191</v>
      </c>
    </row>
    <row r="12" spans="1:10">
      <c r="A12" s="79" t="s">
        <v>9080</v>
      </c>
      <c r="B12" s="80" t="s">
        <v>9081</v>
      </c>
      <c r="C12" s="80" t="s">
        <v>9082</v>
      </c>
      <c r="D12" s="80">
        <v>3</v>
      </c>
      <c r="E12" s="80">
        <v>5</v>
      </c>
      <c r="F12" s="80">
        <f t="shared" si="0"/>
        <v>15</v>
      </c>
      <c r="G12" s="80" t="s">
        <v>9083</v>
      </c>
      <c r="H12" s="80" t="s">
        <v>9084</v>
      </c>
      <c r="I12" s="80" t="s">
        <v>2345</v>
      </c>
      <c r="J12" s="81" t="s">
        <v>6111</v>
      </c>
    </row>
    <row r="13" spans="1:10">
      <c r="A13" s="74" t="s">
        <v>9085</v>
      </c>
      <c r="B13" s="14" t="s">
        <v>9086</v>
      </c>
      <c r="C13" s="14" t="s">
        <v>9087</v>
      </c>
      <c r="D13" s="14">
        <v>3</v>
      </c>
      <c r="E13" s="14">
        <v>5</v>
      </c>
      <c r="F13" s="14">
        <f t="shared" si="0"/>
        <v>15</v>
      </c>
      <c r="G13" s="14" t="s">
        <v>9088</v>
      </c>
      <c r="H13" s="14" t="s">
        <v>3799</v>
      </c>
      <c r="I13" s="14" t="s">
        <v>2345</v>
      </c>
      <c r="J13" s="75" t="s">
        <v>9089</v>
      </c>
    </row>
    <row r="14" spans="1:10">
      <c r="A14" s="79" t="s">
        <v>9090</v>
      </c>
      <c r="B14" s="80" t="s">
        <v>9091</v>
      </c>
      <c r="C14" s="80" t="s">
        <v>9092</v>
      </c>
      <c r="D14" s="80">
        <v>3</v>
      </c>
      <c r="E14" s="80">
        <v>4</v>
      </c>
      <c r="F14" s="80">
        <f t="shared" si="0"/>
        <v>12</v>
      </c>
      <c r="G14" s="80" t="s">
        <v>9093</v>
      </c>
      <c r="H14" s="80" t="s">
        <v>9094</v>
      </c>
      <c r="I14" s="80" t="s">
        <v>2345</v>
      </c>
      <c r="J14" s="81" t="s">
        <v>8085</v>
      </c>
    </row>
    <row r="15" spans="1:10">
      <c r="A15" s="74" t="s">
        <v>9095</v>
      </c>
      <c r="B15" s="14" t="s">
        <v>9096</v>
      </c>
      <c r="C15" s="14" t="s">
        <v>9097</v>
      </c>
      <c r="D15" s="14">
        <v>3</v>
      </c>
      <c r="E15" s="14">
        <v>5</v>
      </c>
      <c r="F15" s="14">
        <f t="shared" si="0"/>
        <v>15</v>
      </c>
      <c r="G15" s="14" t="s">
        <v>9098</v>
      </c>
      <c r="H15" s="14" t="s">
        <v>9099</v>
      </c>
      <c r="I15" s="14" t="s">
        <v>2345</v>
      </c>
      <c r="J15" s="75" t="s">
        <v>6111</v>
      </c>
    </row>
    <row r="16" spans="1:10" ht="23.15">
      <c r="A16" s="79" t="s">
        <v>9100</v>
      </c>
      <c r="B16" s="80" t="s">
        <v>9101</v>
      </c>
      <c r="C16" s="80" t="s">
        <v>9102</v>
      </c>
      <c r="D16" s="80">
        <v>3</v>
      </c>
      <c r="E16" s="80">
        <v>3</v>
      </c>
      <c r="F16" s="80">
        <f t="shared" si="0"/>
        <v>9</v>
      </c>
      <c r="G16" s="80" t="s">
        <v>9103</v>
      </c>
      <c r="H16" s="80" t="s">
        <v>905</v>
      </c>
      <c r="I16" s="80" t="s">
        <v>2345</v>
      </c>
      <c r="J16" s="81" t="s">
        <v>8055</v>
      </c>
    </row>
    <row r="17" spans="1:10">
      <c r="A17" s="74" t="s">
        <v>9104</v>
      </c>
      <c r="B17" s="14" t="s">
        <v>9105</v>
      </c>
      <c r="C17" s="14" t="s">
        <v>9106</v>
      </c>
      <c r="D17" s="14">
        <v>3</v>
      </c>
      <c r="E17" s="14">
        <v>4</v>
      </c>
      <c r="F17" s="14">
        <f t="shared" si="0"/>
        <v>12</v>
      </c>
      <c r="G17" s="14" t="s">
        <v>9107</v>
      </c>
      <c r="H17" s="14" t="s">
        <v>8291</v>
      </c>
      <c r="I17" s="14" t="s">
        <v>2345</v>
      </c>
      <c r="J17" s="75" t="s">
        <v>8055</v>
      </c>
    </row>
    <row r="18" spans="1:10" ht="23.15">
      <c r="A18" s="82" t="s">
        <v>9108</v>
      </c>
      <c r="B18" s="83" t="s">
        <v>9109</v>
      </c>
      <c r="C18" s="83" t="s">
        <v>9110</v>
      </c>
      <c r="D18" s="83">
        <v>4</v>
      </c>
      <c r="E18" s="83">
        <v>4</v>
      </c>
      <c r="F18" s="83">
        <f t="shared" si="0"/>
        <v>16</v>
      </c>
      <c r="G18" s="83" t="s">
        <v>9111</v>
      </c>
      <c r="H18" s="83" t="s">
        <v>9112</v>
      </c>
      <c r="I18" s="83" t="s">
        <v>2345</v>
      </c>
      <c r="J18" s="84" t="s">
        <v>8055</v>
      </c>
    </row>
  </sheetData>
  <mergeCells count="2">
    <mergeCell ref="A1:J1"/>
    <mergeCell ref="A2:J2"/>
  </mergeCells>
  <dataValidations count="1">
    <dataValidation type="list" sqref="I5:I18" xr:uid="{00000000-0002-0000-3400-000000000000}">
      <formula1>"Open,Mitigating,Accepted,Closed,Blocked"</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20"/>
  <sheetViews>
    <sheetView workbookViewId="0">
      <pane ySplit="4" topLeftCell="A5" activePane="bottomLeft" state="frozen"/>
      <selection pane="bottomLeft"/>
    </sheetView>
  </sheetViews>
  <sheetFormatPr defaultRowHeight="14.15"/>
  <cols>
    <col min="1" max="1" width="12" customWidth="1"/>
    <col min="2" max="2" width="18" customWidth="1"/>
    <col min="3" max="3" width="30" customWidth="1"/>
    <col min="4" max="5" width="52" customWidth="1"/>
    <col min="6" max="6" width="24" customWidth="1"/>
    <col min="7" max="7" width="12" customWidth="1"/>
    <col min="8" max="8" width="16" customWidth="1"/>
  </cols>
  <sheetData>
    <row r="1" spans="1:8" ht="17.149999999999999" customHeight="1">
      <c r="A1" s="584" t="s">
        <v>9113</v>
      </c>
      <c r="B1" s="584"/>
      <c r="C1" s="584"/>
      <c r="D1" s="584"/>
      <c r="E1" s="584"/>
      <c r="F1" s="584"/>
      <c r="G1" s="584"/>
      <c r="H1" s="584"/>
    </row>
    <row r="2" spans="1:8" ht="20.6" customHeight="1">
      <c r="A2" s="585" t="s">
        <v>9114</v>
      </c>
      <c r="B2" s="585"/>
      <c r="C2" s="585"/>
      <c r="D2" s="585"/>
      <c r="E2" s="585"/>
      <c r="F2" s="585"/>
      <c r="G2" s="585"/>
      <c r="H2" s="585"/>
    </row>
    <row r="4" spans="1:8" ht="17.149999999999999" customHeight="1">
      <c r="A4" s="68" t="s">
        <v>3410</v>
      </c>
      <c r="B4" s="69" t="s">
        <v>9115</v>
      </c>
      <c r="C4" s="69" t="s">
        <v>9116</v>
      </c>
      <c r="D4" s="69" t="s">
        <v>7460</v>
      </c>
      <c r="E4" s="69" t="s">
        <v>9117</v>
      </c>
      <c r="F4" s="69" t="s">
        <v>1817</v>
      </c>
      <c r="G4" s="69" t="s">
        <v>1509</v>
      </c>
      <c r="H4" s="70" t="s">
        <v>5</v>
      </c>
    </row>
    <row r="5" spans="1:8">
      <c r="A5" s="71" t="s">
        <v>9118</v>
      </c>
      <c r="B5" s="72" t="s">
        <v>9119</v>
      </c>
      <c r="C5" s="72" t="s">
        <v>9120</v>
      </c>
      <c r="D5" s="72" t="s">
        <v>9121</v>
      </c>
      <c r="E5" s="72" t="s">
        <v>9122</v>
      </c>
      <c r="F5" s="72" t="s">
        <v>8989</v>
      </c>
      <c r="G5" s="72" t="s">
        <v>1238</v>
      </c>
      <c r="H5" s="73" t="s">
        <v>8055</v>
      </c>
    </row>
    <row r="6" spans="1:8">
      <c r="A6" s="79" t="s">
        <v>9123</v>
      </c>
      <c r="B6" s="80" t="s">
        <v>9119</v>
      </c>
      <c r="C6" s="80" t="s">
        <v>4988</v>
      </c>
      <c r="D6" s="80" t="s">
        <v>9124</v>
      </c>
      <c r="E6" s="80" t="s">
        <v>9125</v>
      </c>
      <c r="F6" s="80" t="s">
        <v>9126</v>
      </c>
      <c r="G6" s="80" t="s">
        <v>1238</v>
      </c>
      <c r="H6" s="81" t="s">
        <v>8055</v>
      </c>
    </row>
    <row r="7" spans="1:8">
      <c r="A7" s="74" t="s">
        <v>9127</v>
      </c>
      <c r="B7" s="14" t="s">
        <v>9128</v>
      </c>
      <c r="C7" s="14" t="s">
        <v>9129</v>
      </c>
      <c r="D7" s="14" t="s">
        <v>9130</v>
      </c>
      <c r="E7" s="14" t="s">
        <v>9131</v>
      </c>
      <c r="F7" s="14" t="s">
        <v>9132</v>
      </c>
      <c r="G7" s="14" t="s">
        <v>1238</v>
      </c>
      <c r="H7" s="75" t="s">
        <v>9133</v>
      </c>
    </row>
    <row r="8" spans="1:8">
      <c r="A8" s="79" t="s">
        <v>9134</v>
      </c>
      <c r="B8" s="80" t="s">
        <v>9128</v>
      </c>
      <c r="C8" s="80" t="s">
        <v>9135</v>
      </c>
      <c r="D8" s="80" t="s">
        <v>9136</v>
      </c>
      <c r="E8" s="80" t="s">
        <v>9137</v>
      </c>
      <c r="F8" s="80" t="s">
        <v>9138</v>
      </c>
      <c r="G8" s="80" t="s">
        <v>1238</v>
      </c>
      <c r="H8" s="81" t="s">
        <v>8055</v>
      </c>
    </row>
    <row r="9" spans="1:8">
      <c r="A9" s="74" t="s">
        <v>9139</v>
      </c>
      <c r="B9" s="14" t="s">
        <v>9140</v>
      </c>
      <c r="C9" s="14" t="s">
        <v>9141</v>
      </c>
      <c r="D9" s="14" t="s">
        <v>9142</v>
      </c>
      <c r="E9" s="14" t="s">
        <v>9143</v>
      </c>
      <c r="F9" s="14" t="s">
        <v>9144</v>
      </c>
      <c r="G9" s="14" t="s">
        <v>1238</v>
      </c>
      <c r="H9" s="75" t="s">
        <v>8055</v>
      </c>
    </row>
    <row r="10" spans="1:8">
      <c r="A10" s="79" t="s">
        <v>9145</v>
      </c>
      <c r="B10" s="80" t="s">
        <v>9140</v>
      </c>
      <c r="C10" s="80" t="s">
        <v>9146</v>
      </c>
      <c r="D10" s="80" t="s">
        <v>9147</v>
      </c>
      <c r="E10" s="80" t="s">
        <v>9148</v>
      </c>
      <c r="F10" s="80" t="s">
        <v>9149</v>
      </c>
      <c r="G10" s="80" t="s">
        <v>1238</v>
      </c>
      <c r="H10" s="81" t="s">
        <v>9133</v>
      </c>
    </row>
    <row r="11" spans="1:8">
      <c r="A11" s="74" t="s">
        <v>9150</v>
      </c>
      <c r="B11" s="14" t="s">
        <v>9151</v>
      </c>
      <c r="C11" s="14" t="s">
        <v>9152</v>
      </c>
      <c r="D11" s="14" t="s">
        <v>9153</v>
      </c>
      <c r="E11" s="14" t="s">
        <v>9154</v>
      </c>
      <c r="F11" s="14" t="s">
        <v>9155</v>
      </c>
      <c r="G11" s="14" t="s">
        <v>1109</v>
      </c>
      <c r="H11" s="75" t="s">
        <v>8113</v>
      </c>
    </row>
    <row r="12" spans="1:8">
      <c r="A12" s="79" t="s">
        <v>9156</v>
      </c>
      <c r="B12" s="80" t="s">
        <v>9151</v>
      </c>
      <c r="C12" s="80" t="s">
        <v>9157</v>
      </c>
      <c r="D12" s="80" t="s">
        <v>9158</v>
      </c>
      <c r="E12" s="80" t="s">
        <v>9159</v>
      </c>
      <c r="F12" s="80" t="s">
        <v>9160</v>
      </c>
      <c r="G12" s="80" t="s">
        <v>1109</v>
      </c>
      <c r="H12" s="81" t="s">
        <v>8055</v>
      </c>
    </row>
    <row r="13" spans="1:8">
      <c r="A13" s="74" t="s">
        <v>9161</v>
      </c>
      <c r="B13" s="14" t="s">
        <v>3857</v>
      </c>
      <c r="C13" s="14" t="s">
        <v>9162</v>
      </c>
      <c r="D13" s="14" t="s">
        <v>9163</v>
      </c>
      <c r="E13" s="14" t="s">
        <v>9164</v>
      </c>
      <c r="F13" s="14" t="s">
        <v>9138</v>
      </c>
      <c r="G13" s="14" t="s">
        <v>1238</v>
      </c>
      <c r="H13" s="75" t="s">
        <v>8113</v>
      </c>
    </row>
    <row r="14" spans="1:8">
      <c r="A14" s="79" t="s">
        <v>9165</v>
      </c>
      <c r="B14" s="80" t="s">
        <v>3857</v>
      </c>
      <c r="C14" s="80" t="s">
        <v>9166</v>
      </c>
      <c r="D14" s="80" t="s">
        <v>9167</v>
      </c>
      <c r="E14" s="80" t="s">
        <v>9168</v>
      </c>
      <c r="F14" s="80" t="s">
        <v>9138</v>
      </c>
      <c r="G14" s="80" t="s">
        <v>1238</v>
      </c>
      <c r="H14" s="81" t="s">
        <v>8055</v>
      </c>
    </row>
    <row r="15" spans="1:8">
      <c r="A15" s="74" t="s">
        <v>9169</v>
      </c>
      <c r="B15" s="14" t="s">
        <v>6200</v>
      </c>
      <c r="C15" s="14" t="s">
        <v>9170</v>
      </c>
      <c r="D15" s="14" t="s">
        <v>9171</v>
      </c>
      <c r="E15" s="14" t="s">
        <v>9172</v>
      </c>
      <c r="F15" s="14" t="s">
        <v>9173</v>
      </c>
      <c r="G15" s="14" t="s">
        <v>1238</v>
      </c>
      <c r="H15" s="75" t="s">
        <v>8113</v>
      </c>
    </row>
    <row r="16" spans="1:8" ht="23.15">
      <c r="A16" s="79" t="s">
        <v>9174</v>
      </c>
      <c r="B16" s="80" t="s">
        <v>9175</v>
      </c>
      <c r="C16" s="80" t="s">
        <v>9176</v>
      </c>
      <c r="D16" s="80" t="s">
        <v>9177</v>
      </c>
      <c r="E16" s="80" t="s">
        <v>9178</v>
      </c>
      <c r="F16" s="80" t="s">
        <v>1109</v>
      </c>
      <c r="G16" s="80" t="s">
        <v>8055</v>
      </c>
      <c r="H16" s="81"/>
    </row>
    <row r="17" spans="1:8" ht="23.15">
      <c r="A17" s="74" t="s">
        <v>9179</v>
      </c>
      <c r="B17" s="14" t="s">
        <v>8957</v>
      </c>
      <c r="C17" s="14" t="s">
        <v>9180</v>
      </c>
      <c r="D17" s="14" t="s">
        <v>9181</v>
      </c>
      <c r="E17" s="14" t="s">
        <v>9182</v>
      </c>
      <c r="F17" s="14" t="s">
        <v>1238</v>
      </c>
      <c r="G17" s="14" t="s">
        <v>8055</v>
      </c>
      <c r="H17" s="75"/>
    </row>
    <row r="18" spans="1:8" ht="23.15">
      <c r="A18" s="79" t="s">
        <v>9183</v>
      </c>
      <c r="B18" s="80" t="s">
        <v>9184</v>
      </c>
      <c r="C18" s="80" t="s">
        <v>9185</v>
      </c>
      <c r="D18" s="80" t="s">
        <v>9186</v>
      </c>
      <c r="E18" s="80" t="s">
        <v>9187</v>
      </c>
      <c r="F18" s="80" t="s">
        <v>1109</v>
      </c>
      <c r="G18" s="80" t="s">
        <v>8055</v>
      </c>
      <c r="H18" s="81"/>
    </row>
    <row r="19" spans="1:8" ht="23.15">
      <c r="A19" s="74" t="s">
        <v>9188</v>
      </c>
      <c r="B19" s="14" t="s">
        <v>9189</v>
      </c>
      <c r="C19" s="14" t="s">
        <v>9190</v>
      </c>
      <c r="D19" s="14" t="s">
        <v>9191</v>
      </c>
      <c r="E19" s="14" t="s">
        <v>3652</v>
      </c>
      <c r="F19" s="14" t="s">
        <v>1109</v>
      </c>
      <c r="G19" s="14" t="s">
        <v>8055</v>
      </c>
      <c r="H19" s="75"/>
    </row>
    <row r="20" spans="1:8">
      <c r="A20" s="82" t="s">
        <v>9192</v>
      </c>
      <c r="B20" s="83" t="s">
        <v>9193</v>
      </c>
      <c r="C20" s="83" t="s">
        <v>9194</v>
      </c>
      <c r="D20" s="83" t="s">
        <v>9195</v>
      </c>
      <c r="E20" s="83" t="s">
        <v>9099</v>
      </c>
      <c r="F20" s="83" t="s">
        <v>1238</v>
      </c>
      <c r="G20" s="83" t="s">
        <v>8055</v>
      </c>
      <c r="H20" s="84"/>
    </row>
  </sheetData>
  <mergeCells count="2">
    <mergeCell ref="A1:H1"/>
    <mergeCell ref="A2:H2"/>
  </mergeCells>
  <dataValidations count="1">
    <dataValidation type="list" sqref="G5:G20" xr:uid="{00000000-0002-0000-3500-000000000000}">
      <formula1>"Critical,High,Medium,Low"</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17"/>
  <sheetViews>
    <sheetView workbookViewId="0">
      <pane ySplit="4" topLeftCell="A5" activePane="bottomLeft" state="frozen"/>
      <selection pane="bottomLeft"/>
    </sheetView>
  </sheetViews>
  <sheetFormatPr defaultRowHeight="14.15"/>
  <cols>
    <col min="1" max="1" width="14" customWidth="1"/>
    <col min="2" max="2" width="18" customWidth="1"/>
    <col min="3" max="3" width="30" customWidth="1"/>
    <col min="4" max="4" width="52" customWidth="1"/>
    <col min="5" max="5" width="58" customWidth="1"/>
    <col min="6" max="6" width="24" customWidth="1"/>
    <col min="7" max="7" width="18" customWidth="1"/>
  </cols>
  <sheetData>
    <row r="1" spans="1:7" ht="17.149999999999999" customHeight="1">
      <c r="A1" s="584" t="s">
        <v>9196</v>
      </c>
      <c r="B1" s="584"/>
      <c r="C1" s="584"/>
      <c r="D1" s="584"/>
      <c r="E1" s="584"/>
      <c r="F1" s="584"/>
      <c r="G1" s="584"/>
    </row>
    <row r="2" spans="1:7" ht="20.6" customHeight="1">
      <c r="A2" s="585" t="s">
        <v>9197</v>
      </c>
      <c r="B2" s="585"/>
      <c r="C2" s="585"/>
      <c r="D2" s="585"/>
      <c r="E2" s="585"/>
      <c r="F2" s="585"/>
      <c r="G2" s="585"/>
    </row>
    <row r="4" spans="1:7" ht="17.149999999999999" customHeight="1">
      <c r="A4" s="68" t="s">
        <v>3410</v>
      </c>
      <c r="B4" s="69" t="s">
        <v>1031</v>
      </c>
      <c r="C4" s="69" t="s">
        <v>3527</v>
      </c>
      <c r="D4" s="69" t="s">
        <v>3597</v>
      </c>
      <c r="E4" s="69" t="s">
        <v>9198</v>
      </c>
      <c r="F4" s="69" t="s">
        <v>1817</v>
      </c>
      <c r="G4" s="70" t="s">
        <v>1818</v>
      </c>
    </row>
    <row r="5" spans="1:7">
      <c r="A5" s="71" t="s">
        <v>9199</v>
      </c>
      <c r="B5" s="72" t="s">
        <v>9200</v>
      </c>
      <c r="C5" s="72" t="s">
        <v>9201</v>
      </c>
      <c r="D5" s="72" t="s">
        <v>9202</v>
      </c>
      <c r="E5" s="72" t="s">
        <v>9203</v>
      </c>
      <c r="F5" s="72" t="s">
        <v>4090</v>
      </c>
      <c r="G5" s="73" t="s">
        <v>3637</v>
      </c>
    </row>
    <row r="6" spans="1:7" ht="23.15">
      <c r="A6" s="79" t="s">
        <v>9204</v>
      </c>
      <c r="B6" s="80" t="s">
        <v>9200</v>
      </c>
      <c r="C6" s="80" t="s">
        <v>9205</v>
      </c>
      <c r="D6" s="80" t="s">
        <v>9206</v>
      </c>
      <c r="E6" s="80" t="s">
        <v>9207</v>
      </c>
      <c r="F6" s="80" t="s">
        <v>4026</v>
      </c>
      <c r="G6" s="81" t="s">
        <v>3637</v>
      </c>
    </row>
    <row r="7" spans="1:7" ht="23.15">
      <c r="A7" s="74" t="s">
        <v>9208</v>
      </c>
      <c r="B7" s="14" t="s">
        <v>9200</v>
      </c>
      <c r="C7" s="14" t="s">
        <v>9209</v>
      </c>
      <c r="D7" s="14" t="s">
        <v>9210</v>
      </c>
      <c r="E7" s="14" t="s">
        <v>9211</v>
      </c>
      <c r="F7" s="14" t="s">
        <v>9212</v>
      </c>
      <c r="G7" s="75" t="s">
        <v>2169</v>
      </c>
    </row>
    <row r="8" spans="1:7">
      <c r="A8" s="79" t="s">
        <v>9213</v>
      </c>
      <c r="B8" s="80" t="s">
        <v>9214</v>
      </c>
      <c r="C8" s="80" t="s">
        <v>9215</v>
      </c>
      <c r="D8" s="80" t="s">
        <v>9216</v>
      </c>
      <c r="E8" s="80" t="s">
        <v>9217</v>
      </c>
      <c r="F8" s="80" t="s">
        <v>9066</v>
      </c>
      <c r="G8" s="81" t="s">
        <v>3637</v>
      </c>
    </row>
    <row r="9" spans="1:7">
      <c r="A9" s="74" t="s">
        <v>9218</v>
      </c>
      <c r="B9" s="14" t="s">
        <v>9214</v>
      </c>
      <c r="C9" s="14" t="s">
        <v>9219</v>
      </c>
      <c r="D9" s="14" t="s">
        <v>9220</v>
      </c>
      <c r="E9" s="14" t="s">
        <v>9221</v>
      </c>
      <c r="F9" s="14" t="s">
        <v>9222</v>
      </c>
      <c r="G9" s="75" t="s">
        <v>3637</v>
      </c>
    </row>
    <row r="10" spans="1:7">
      <c r="A10" s="79" t="s">
        <v>9223</v>
      </c>
      <c r="B10" s="80" t="s">
        <v>9214</v>
      </c>
      <c r="C10" s="80" t="s">
        <v>9224</v>
      </c>
      <c r="D10" s="80" t="s">
        <v>9225</v>
      </c>
      <c r="E10" s="80" t="s">
        <v>9226</v>
      </c>
      <c r="F10" s="80" t="s">
        <v>9227</v>
      </c>
      <c r="G10" s="81" t="s">
        <v>3637</v>
      </c>
    </row>
    <row r="11" spans="1:7">
      <c r="A11" s="74" t="s">
        <v>9228</v>
      </c>
      <c r="B11" s="14" t="s">
        <v>3857</v>
      </c>
      <c r="C11" s="14" t="s">
        <v>9229</v>
      </c>
      <c r="D11" s="14" t="s">
        <v>9230</v>
      </c>
      <c r="E11" s="14" t="s">
        <v>9231</v>
      </c>
      <c r="F11" s="14" t="s">
        <v>9232</v>
      </c>
      <c r="G11" s="75" t="s">
        <v>3637</v>
      </c>
    </row>
    <row r="12" spans="1:7" ht="23.15">
      <c r="A12" s="79" t="s">
        <v>9233</v>
      </c>
      <c r="B12" s="80" t="s">
        <v>3857</v>
      </c>
      <c r="C12" s="80" t="s">
        <v>9234</v>
      </c>
      <c r="D12" s="80" t="s">
        <v>9235</v>
      </c>
      <c r="E12" s="80" t="s">
        <v>9236</v>
      </c>
      <c r="F12" s="80" t="s">
        <v>9066</v>
      </c>
      <c r="G12" s="81" t="s">
        <v>3637</v>
      </c>
    </row>
    <row r="13" spans="1:7">
      <c r="A13" s="74" t="s">
        <v>9237</v>
      </c>
      <c r="B13" s="14" t="s">
        <v>3857</v>
      </c>
      <c r="C13" s="14" t="s">
        <v>9238</v>
      </c>
      <c r="D13" s="14" t="s">
        <v>9239</v>
      </c>
      <c r="E13" s="14" t="s">
        <v>9240</v>
      </c>
      <c r="F13" s="14" t="s">
        <v>9066</v>
      </c>
      <c r="G13" s="75" t="s">
        <v>3637</v>
      </c>
    </row>
    <row r="14" spans="1:7">
      <c r="A14" s="79" t="s">
        <v>9241</v>
      </c>
      <c r="B14" s="80" t="s">
        <v>9242</v>
      </c>
      <c r="C14" s="80" t="s">
        <v>9243</v>
      </c>
      <c r="D14" s="80" t="s">
        <v>9244</v>
      </c>
      <c r="E14" s="80" t="s">
        <v>9245</v>
      </c>
      <c r="F14" s="80" t="s">
        <v>9132</v>
      </c>
      <c r="G14" s="81" t="s">
        <v>3637</v>
      </c>
    </row>
    <row r="15" spans="1:7" ht="23.15">
      <c r="A15" s="74" t="s">
        <v>9246</v>
      </c>
      <c r="B15" s="14" t="s">
        <v>9242</v>
      </c>
      <c r="C15" s="14" t="s">
        <v>9247</v>
      </c>
      <c r="D15" s="14" t="s">
        <v>9248</v>
      </c>
      <c r="E15" s="14" t="s">
        <v>9249</v>
      </c>
      <c r="F15" s="14" t="s">
        <v>8989</v>
      </c>
      <c r="G15" s="75" t="s">
        <v>2169</v>
      </c>
    </row>
    <row r="16" spans="1:7">
      <c r="A16" s="79" t="s">
        <v>9250</v>
      </c>
      <c r="B16" s="80" t="s">
        <v>9251</v>
      </c>
      <c r="C16" s="80" t="s">
        <v>9252</v>
      </c>
      <c r="D16" s="80" t="s">
        <v>9253</v>
      </c>
      <c r="E16" s="80" t="s">
        <v>9254</v>
      </c>
      <c r="F16" s="80" t="s">
        <v>9255</v>
      </c>
      <c r="G16" s="81" t="s">
        <v>3637</v>
      </c>
    </row>
    <row r="17" spans="1:7">
      <c r="A17" s="76" t="s">
        <v>9256</v>
      </c>
      <c r="B17" s="77" t="s">
        <v>9257</v>
      </c>
      <c r="C17" s="77" t="s">
        <v>9258</v>
      </c>
      <c r="D17" s="77" t="s">
        <v>9259</v>
      </c>
      <c r="E17" s="77" t="s">
        <v>9260</v>
      </c>
      <c r="F17" s="77" t="s">
        <v>1832</v>
      </c>
      <c r="G17" s="78" t="s">
        <v>3637</v>
      </c>
    </row>
  </sheetData>
  <mergeCells count="2">
    <mergeCell ref="A1:G1"/>
    <mergeCell ref="A2:G2"/>
  </mergeCells>
  <dataValidations count="1">
    <dataValidation type="list" sqref="G5:G17" xr:uid="{00000000-0002-0000-3600-000000000000}">
      <formula1>"Draft Complete,Owner Input,Needs Review,Approved,Deferred"</formula1>
    </dataValidation>
  </dataValidation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N20"/>
  <sheetViews>
    <sheetView workbookViewId="0">
      <pane ySplit="4" topLeftCell="A5" activePane="bottomLeft" state="frozen"/>
      <selection pane="bottomLeft"/>
    </sheetView>
  </sheetViews>
  <sheetFormatPr defaultRowHeight="14.15"/>
  <cols>
    <col min="1" max="1" width="14" customWidth="1"/>
    <col min="2" max="2" width="18" customWidth="1"/>
    <col min="3" max="3" width="34" customWidth="1"/>
    <col min="4" max="4" width="54" customWidth="1"/>
    <col min="5" max="5" width="24" customWidth="1"/>
    <col min="6" max="7" width="28" customWidth="1"/>
    <col min="8" max="8" width="12" customWidth="1"/>
    <col min="9" max="9" width="18" customWidth="1"/>
    <col min="10" max="11" width="12" customWidth="1"/>
    <col min="12" max="12" width="30" customWidth="1"/>
    <col min="13" max="13" width="52" customWidth="1"/>
    <col min="14" max="14" width="28" customWidth="1"/>
  </cols>
  <sheetData>
    <row r="1" spans="1:14" ht="17.149999999999999" customHeight="1">
      <c r="A1" s="584" t="s">
        <v>9261</v>
      </c>
      <c r="B1" s="584"/>
      <c r="C1" s="584"/>
      <c r="D1" s="584"/>
      <c r="E1" s="584"/>
      <c r="F1" s="584"/>
      <c r="G1" s="584"/>
      <c r="H1" s="584"/>
      <c r="I1" s="584"/>
      <c r="J1" s="584"/>
      <c r="K1" s="584"/>
      <c r="L1" s="584"/>
      <c r="M1" s="584"/>
      <c r="N1" s="584"/>
    </row>
    <row r="2" spans="1:14" ht="20.6" customHeight="1">
      <c r="A2" s="585" t="s">
        <v>9262</v>
      </c>
      <c r="B2" s="585"/>
      <c r="C2" s="585"/>
      <c r="D2" s="585"/>
      <c r="E2" s="585"/>
      <c r="F2" s="585"/>
      <c r="G2" s="585"/>
      <c r="H2" s="585"/>
      <c r="I2" s="585"/>
      <c r="J2" s="585"/>
      <c r="K2" s="585"/>
      <c r="L2" s="585"/>
      <c r="M2" s="585"/>
      <c r="N2" s="585"/>
    </row>
    <row r="4" spans="1:14" ht="17.149999999999999" customHeight="1">
      <c r="A4" s="68" t="s">
        <v>3410</v>
      </c>
      <c r="B4" s="69" t="s">
        <v>3595</v>
      </c>
      <c r="C4" s="69" t="s">
        <v>7712</v>
      </c>
      <c r="D4" s="69" t="s">
        <v>3597</v>
      </c>
      <c r="E4" s="69" t="s">
        <v>1817</v>
      </c>
      <c r="F4" s="69" t="s">
        <v>3598</v>
      </c>
      <c r="G4" s="69" t="s">
        <v>1506</v>
      </c>
      <c r="H4" s="69" t="s">
        <v>1509</v>
      </c>
      <c r="I4" s="69" t="s">
        <v>1818</v>
      </c>
      <c r="J4" s="69" t="s">
        <v>7713</v>
      </c>
      <c r="K4" s="69" t="s">
        <v>3600</v>
      </c>
      <c r="L4" s="69" t="s">
        <v>3574</v>
      </c>
      <c r="M4" s="69" t="s">
        <v>1820</v>
      </c>
      <c r="N4" s="70" t="s">
        <v>4953</v>
      </c>
    </row>
    <row r="5" spans="1:14" ht="23.15">
      <c r="A5" s="71" t="s">
        <v>9263</v>
      </c>
      <c r="B5" s="72" t="s">
        <v>1071</v>
      </c>
      <c r="C5" s="72" t="s">
        <v>9264</v>
      </c>
      <c r="D5" s="72" t="s">
        <v>9265</v>
      </c>
      <c r="E5" s="72" t="s">
        <v>4090</v>
      </c>
      <c r="F5" s="72" t="s">
        <v>9066</v>
      </c>
      <c r="G5" s="72" t="s">
        <v>1516</v>
      </c>
      <c r="H5" s="72" t="s">
        <v>1238</v>
      </c>
      <c r="I5" s="72" t="s">
        <v>1825</v>
      </c>
      <c r="J5" s="89">
        <f t="shared" ref="J5:J20" si="0">IF(I5="Approved",1,IF(I5="Draft Complete",0.8,IF(I5="In Review",0.6,IF(I5="In Progress",0.4,IF(I5="Blocked",0,0)))))</f>
        <v>0</v>
      </c>
      <c r="K5" s="72">
        <v>5</v>
      </c>
      <c r="L5" s="72" t="s">
        <v>9266</v>
      </c>
      <c r="M5" s="72" t="s">
        <v>9267</v>
      </c>
      <c r="N5" s="73" t="s">
        <v>278</v>
      </c>
    </row>
    <row r="6" spans="1:14">
      <c r="A6" s="79" t="s">
        <v>9268</v>
      </c>
      <c r="B6" s="80" t="s">
        <v>9269</v>
      </c>
      <c r="C6" s="80" t="s">
        <v>9270</v>
      </c>
      <c r="D6" s="80" t="s">
        <v>9271</v>
      </c>
      <c r="E6" s="80" t="s">
        <v>4026</v>
      </c>
      <c r="F6" s="80" t="s">
        <v>9272</v>
      </c>
      <c r="G6" s="80" t="s">
        <v>9263</v>
      </c>
      <c r="H6" s="80" t="s">
        <v>1238</v>
      </c>
      <c r="I6" s="80" t="s">
        <v>1825</v>
      </c>
      <c r="J6" s="90">
        <f t="shared" si="0"/>
        <v>0</v>
      </c>
      <c r="K6" s="80">
        <v>4</v>
      </c>
      <c r="L6" s="80" t="s">
        <v>9273</v>
      </c>
      <c r="M6" s="80" t="s">
        <v>9274</v>
      </c>
      <c r="N6" s="81" t="s">
        <v>249</v>
      </c>
    </row>
    <row r="7" spans="1:14">
      <c r="A7" s="74" t="s">
        <v>9275</v>
      </c>
      <c r="B7" s="14" t="s">
        <v>9276</v>
      </c>
      <c r="C7" s="14" t="s">
        <v>9277</v>
      </c>
      <c r="D7" s="14" t="s">
        <v>9278</v>
      </c>
      <c r="E7" s="14" t="s">
        <v>4900</v>
      </c>
      <c r="F7" s="14" t="s">
        <v>9084</v>
      </c>
      <c r="G7" s="14" t="s">
        <v>9279</v>
      </c>
      <c r="H7" s="14" t="s">
        <v>1238</v>
      </c>
      <c r="I7" s="14" t="s">
        <v>1825</v>
      </c>
      <c r="J7" s="27">
        <f t="shared" si="0"/>
        <v>0</v>
      </c>
      <c r="K7" s="14">
        <v>8</v>
      </c>
      <c r="L7" s="14" t="s">
        <v>9280</v>
      </c>
      <c r="M7" s="14" t="s">
        <v>9281</v>
      </c>
      <c r="N7" s="75" t="s">
        <v>240</v>
      </c>
    </row>
    <row r="8" spans="1:14" ht="23.15">
      <c r="A8" s="79" t="s">
        <v>9282</v>
      </c>
      <c r="B8" s="80" t="s">
        <v>9283</v>
      </c>
      <c r="C8" s="80" t="s">
        <v>9284</v>
      </c>
      <c r="D8" s="80" t="s">
        <v>9285</v>
      </c>
      <c r="E8" s="80" t="s">
        <v>8291</v>
      </c>
      <c r="F8" s="80" t="s">
        <v>9286</v>
      </c>
      <c r="G8" s="80" t="s">
        <v>9268</v>
      </c>
      <c r="H8" s="80" t="s">
        <v>1238</v>
      </c>
      <c r="I8" s="80" t="s">
        <v>1825</v>
      </c>
      <c r="J8" s="90">
        <f t="shared" si="0"/>
        <v>0</v>
      </c>
      <c r="K8" s="80">
        <v>10</v>
      </c>
      <c r="L8" s="80" t="s">
        <v>9287</v>
      </c>
      <c r="M8" s="80" t="s">
        <v>9288</v>
      </c>
      <c r="N8" s="81" t="s">
        <v>236</v>
      </c>
    </row>
    <row r="9" spans="1:14">
      <c r="A9" s="74" t="s">
        <v>9289</v>
      </c>
      <c r="B9" s="14" t="s">
        <v>9290</v>
      </c>
      <c r="C9" s="14" t="s">
        <v>9291</v>
      </c>
      <c r="D9" s="14" t="s">
        <v>9292</v>
      </c>
      <c r="E9" s="14" t="s">
        <v>6353</v>
      </c>
      <c r="F9" s="14" t="s">
        <v>9293</v>
      </c>
      <c r="G9" s="14" t="s">
        <v>9275</v>
      </c>
      <c r="H9" s="14" t="s">
        <v>1238</v>
      </c>
      <c r="I9" s="14" t="s">
        <v>1825</v>
      </c>
      <c r="J9" s="27">
        <f t="shared" si="0"/>
        <v>0</v>
      </c>
      <c r="K9" s="14">
        <v>10</v>
      </c>
      <c r="L9" s="14" t="s">
        <v>9294</v>
      </c>
      <c r="M9" s="14" t="s">
        <v>9295</v>
      </c>
      <c r="N9" s="75" t="s">
        <v>232</v>
      </c>
    </row>
    <row r="10" spans="1:14" ht="23.15">
      <c r="A10" s="79" t="s">
        <v>9296</v>
      </c>
      <c r="B10" s="80" t="s">
        <v>9297</v>
      </c>
      <c r="C10" s="80" t="s">
        <v>9298</v>
      </c>
      <c r="D10" s="80" t="s">
        <v>9299</v>
      </c>
      <c r="E10" s="80" t="s">
        <v>1851</v>
      </c>
      <c r="F10" s="80" t="s">
        <v>9300</v>
      </c>
      <c r="G10" s="80" t="s">
        <v>9263</v>
      </c>
      <c r="H10" s="80" t="s">
        <v>1238</v>
      </c>
      <c r="I10" s="80" t="s">
        <v>1825</v>
      </c>
      <c r="J10" s="90">
        <f t="shared" si="0"/>
        <v>0</v>
      </c>
      <c r="K10" s="80">
        <v>12</v>
      </c>
      <c r="L10" s="80" t="s">
        <v>9301</v>
      </c>
      <c r="M10" s="80" t="s">
        <v>9302</v>
      </c>
      <c r="N10" s="81" t="s">
        <v>245</v>
      </c>
    </row>
    <row r="11" spans="1:14" ht="23.15">
      <c r="A11" s="74" t="s">
        <v>9303</v>
      </c>
      <c r="B11" s="14" t="s">
        <v>9304</v>
      </c>
      <c r="C11" s="14" t="s">
        <v>9305</v>
      </c>
      <c r="D11" s="14" t="s">
        <v>9306</v>
      </c>
      <c r="E11" s="14" t="s">
        <v>4931</v>
      </c>
      <c r="F11" s="14" t="s">
        <v>9307</v>
      </c>
      <c r="G11" s="14" t="s">
        <v>9308</v>
      </c>
      <c r="H11" s="14" t="s">
        <v>1238</v>
      </c>
      <c r="I11" s="14" t="s">
        <v>1825</v>
      </c>
      <c r="J11" s="27">
        <f t="shared" si="0"/>
        <v>0</v>
      </c>
      <c r="K11" s="14">
        <v>10</v>
      </c>
      <c r="L11" s="14" t="s">
        <v>9309</v>
      </c>
      <c r="M11" s="14" t="s">
        <v>9310</v>
      </c>
      <c r="N11" s="75" t="s">
        <v>249</v>
      </c>
    </row>
    <row r="12" spans="1:14" ht="23.15">
      <c r="A12" s="79" t="s">
        <v>9311</v>
      </c>
      <c r="B12" s="80" t="s">
        <v>8142</v>
      </c>
      <c r="C12" s="80" t="s">
        <v>9312</v>
      </c>
      <c r="D12" s="80" t="s">
        <v>9313</v>
      </c>
      <c r="E12" s="80" t="s">
        <v>8309</v>
      </c>
      <c r="F12" s="80" t="s">
        <v>9314</v>
      </c>
      <c r="G12" s="80" t="s">
        <v>9289</v>
      </c>
      <c r="H12" s="80" t="s">
        <v>1238</v>
      </c>
      <c r="I12" s="80" t="s">
        <v>1825</v>
      </c>
      <c r="J12" s="90">
        <f t="shared" si="0"/>
        <v>0</v>
      </c>
      <c r="K12" s="80">
        <v>8</v>
      </c>
      <c r="L12" s="80" t="s">
        <v>9315</v>
      </c>
      <c r="M12" s="80" t="s">
        <v>9316</v>
      </c>
      <c r="N12" s="81" t="s">
        <v>232</v>
      </c>
    </row>
    <row r="13" spans="1:14">
      <c r="A13" s="74" t="s">
        <v>9317</v>
      </c>
      <c r="B13" s="14" t="s">
        <v>9318</v>
      </c>
      <c r="C13" s="14" t="s">
        <v>9319</v>
      </c>
      <c r="D13" s="14" t="s">
        <v>9320</v>
      </c>
      <c r="E13" s="14" t="s">
        <v>8912</v>
      </c>
      <c r="F13" s="14" t="s">
        <v>422</v>
      </c>
      <c r="G13" s="14" t="s">
        <v>9263</v>
      </c>
      <c r="H13" s="14" t="s">
        <v>1109</v>
      </c>
      <c r="I13" s="14" t="s">
        <v>1825</v>
      </c>
      <c r="J13" s="27">
        <f t="shared" si="0"/>
        <v>0</v>
      </c>
      <c r="K13" s="14">
        <v>6</v>
      </c>
      <c r="L13" s="14" t="s">
        <v>9321</v>
      </c>
      <c r="M13" s="14" t="s">
        <v>9322</v>
      </c>
      <c r="N13" s="75" t="s">
        <v>253</v>
      </c>
    </row>
    <row r="14" spans="1:14">
      <c r="A14" s="79" t="s">
        <v>9323</v>
      </c>
      <c r="B14" s="80" t="s">
        <v>9324</v>
      </c>
      <c r="C14" s="80" t="s">
        <v>9319</v>
      </c>
      <c r="D14" s="80" t="s">
        <v>9325</v>
      </c>
      <c r="E14" s="80" t="s">
        <v>8870</v>
      </c>
      <c r="F14" s="80" t="s">
        <v>422</v>
      </c>
      <c r="G14" s="80" t="s">
        <v>9263</v>
      </c>
      <c r="H14" s="80" t="s">
        <v>1109</v>
      </c>
      <c r="I14" s="80" t="s">
        <v>1825</v>
      </c>
      <c r="J14" s="90">
        <f t="shared" si="0"/>
        <v>0</v>
      </c>
      <c r="K14" s="80">
        <v>6</v>
      </c>
      <c r="L14" s="80" t="s">
        <v>9326</v>
      </c>
      <c r="M14" s="80" t="s">
        <v>9322</v>
      </c>
      <c r="N14" s="81" t="s">
        <v>253</v>
      </c>
    </row>
    <row r="15" spans="1:14">
      <c r="A15" s="74" t="s">
        <v>9327</v>
      </c>
      <c r="B15" s="14" t="s">
        <v>3857</v>
      </c>
      <c r="C15" s="14" t="s">
        <v>9328</v>
      </c>
      <c r="D15" s="14" t="s">
        <v>9329</v>
      </c>
      <c r="E15" s="14" t="s">
        <v>9057</v>
      </c>
      <c r="F15" s="14" t="s">
        <v>9330</v>
      </c>
      <c r="G15" s="14" t="s">
        <v>9331</v>
      </c>
      <c r="H15" s="14" t="s">
        <v>1238</v>
      </c>
      <c r="I15" s="14" t="s">
        <v>1825</v>
      </c>
      <c r="J15" s="27">
        <f t="shared" si="0"/>
        <v>0</v>
      </c>
      <c r="K15" s="14">
        <v>10</v>
      </c>
      <c r="L15" s="14" t="s">
        <v>9332</v>
      </c>
      <c r="M15" s="14" t="s">
        <v>9164</v>
      </c>
      <c r="N15" s="75" t="s">
        <v>253</v>
      </c>
    </row>
    <row r="16" spans="1:14" ht="23.15">
      <c r="A16" s="79" t="s">
        <v>9333</v>
      </c>
      <c r="B16" s="80" t="s">
        <v>9334</v>
      </c>
      <c r="C16" s="80" t="s">
        <v>9335</v>
      </c>
      <c r="D16" s="80" t="s">
        <v>9336</v>
      </c>
      <c r="E16" s="80" t="s">
        <v>9066</v>
      </c>
      <c r="F16" s="80" t="s">
        <v>9337</v>
      </c>
      <c r="G16" s="80" t="s">
        <v>9263</v>
      </c>
      <c r="H16" s="80" t="s">
        <v>1238</v>
      </c>
      <c r="I16" s="80" t="s">
        <v>1825</v>
      </c>
      <c r="J16" s="90">
        <f t="shared" si="0"/>
        <v>0</v>
      </c>
      <c r="K16" s="80">
        <v>15</v>
      </c>
      <c r="L16" s="80" t="s">
        <v>9338</v>
      </c>
      <c r="M16" s="80" t="s">
        <v>9339</v>
      </c>
      <c r="N16" s="81" t="s">
        <v>270</v>
      </c>
    </row>
    <row r="17" spans="1:14">
      <c r="A17" s="74" t="s">
        <v>9340</v>
      </c>
      <c r="B17" s="14" t="s">
        <v>9193</v>
      </c>
      <c r="C17" s="14" t="s">
        <v>9341</v>
      </c>
      <c r="D17" s="14" t="s">
        <v>9342</v>
      </c>
      <c r="E17" s="14" t="s">
        <v>258</v>
      </c>
      <c r="F17" s="14" t="s">
        <v>3857</v>
      </c>
      <c r="G17" s="14" t="s">
        <v>9343</v>
      </c>
      <c r="H17" s="14" t="s">
        <v>1109</v>
      </c>
      <c r="I17" s="14" t="s">
        <v>1825</v>
      </c>
      <c r="J17" s="27">
        <f t="shared" si="0"/>
        <v>0</v>
      </c>
      <c r="K17" s="14">
        <v>6</v>
      </c>
      <c r="L17" s="14" t="s">
        <v>9344</v>
      </c>
      <c r="M17" s="14" t="s">
        <v>9345</v>
      </c>
      <c r="N17" s="75" t="s">
        <v>256</v>
      </c>
    </row>
    <row r="18" spans="1:14">
      <c r="A18" s="79" t="s">
        <v>9346</v>
      </c>
      <c r="B18" s="80" t="s">
        <v>3857</v>
      </c>
      <c r="C18" s="80" t="s">
        <v>9347</v>
      </c>
      <c r="D18" s="80" t="s">
        <v>9348</v>
      </c>
      <c r="E18" s="80" t="s">
        <v>5768</v>
      </c>
      <c r="F18" s="80" t="s">
        <v>3850</v>
      </c>
      <c r="G18" s="80" t="s">
        <v>9349</v>
      </c>
      <c r="H18" s="80" t="s">
        <v>1238</v>
      </c>
      <c r="I18" s="80" t="s">
        <v>1825</v>
      </c>
      <c r="J18" s="90">
        <f t="shared" si="0"/>
        <v>0</v>
      </c>
      <c r="K18" s="80">
        <v>4</v>
      </c>
      <c r="L18" s="80" t="s">
        <v>4110</v>
      </c>
      <c r="M18" s="80" t="s">
        <v>9350</v>
      </c>
      <c r="N18" s="81" t="s">
        <v>261</v>
      </c>
    </row>
    <row r="19" spans="1:14" ht="23.15">
      <c r="A19" s="74" t="s">
        <v>9351</v>
      </c>
      <c r="B19" s="14" t="s">
        <v>9352</v>
      </c>
      <c r="C19" s="14" t="s">
        <v>9353</v>
      </c>
      <c r="D19" s="14" t="s">
        <v>9354</v>
      </c>
      <c r="E19" s="14" t="s">
        <v>9355</v>
      </c>
      <c r="F19" s="14" t="s">
        <v>3850</v>
      </c>
      <c r="G19" s="14" t="s">
        <v>9356</v>
      </c>
      <c r="H19" s="14" t="s">
        <v>1238</v>
      </c>
      <c r="I19" s="14" t="s">
        <v>1825</v>
      </c>
      <c r="J19" s="27">
        <f t="shared" si="0"/>
        <v>0</v>
      </c>
      <c r="K19" s="14">
        <v>10</v>
      </c>
      <c r="L19" s="14" t="s">
        <v>9357</v>
      </c>
      <c r="M19" s="14" t="s">
        <v>9358</v>
      </c>
      <c r="N19" s="75" t="s">
        <v>265</v>
      </c>
    </row>
    <row r="20" spans="1:14" ht="23.15">
      <c r="A20" s="82" t="s">
        <v>9359</v>
      </c>
      <c r="B20" s="83" t="s">
        <v>7807</v>
      </c>
      <c r="C20" s="83" t="s">
        <v>9360</v>
      </c>
      <c r="D20" s="83" t="s">
        <v>9361</v>
      </c>
      <c r="E20" s="83" t="s">
        <v>3849</v>
      </c>
      <c r="F20" s="83" t="s">
        <v>99</v>
      </c>
      <c r="G20" s="83" t="s">
        <v>9362</v>
      </c>
      <c r="H20" s="83" t="s">
        <v>1109</v>
      </c>
      <c r="I20" s="83" t="s">
        <v>1825</v>
      </c>
      <c r="J20" s="91">
        <f t="shared" si="0"/>
        <v>0</v>
      </c>
      <c r="K20" s="83">
        <v>4</v>
      </c>
      <c r="L20" s="83" t="s">
        <v>9363</v>
      </c>
      <c r="M20" s="83" t="s">
        <v>9364</v>
      </c>
      <c r="N20" s="84" t="s">
        <v>282</v>
      </c>
    </row>
  </sheetData>
  <mergeCells count="2">
    <mergeCell ref="A1:N1"/>
    <mergeCell ref="A2:N2"/>
  </mergeCells>
  <dataValidations count="2">
    <dataValidation type="list" sqref="H5:H20" xr:uid="{00000000-0002-0000-3700-000000000000}">
      <formula1>"Critical,High,Medium,Low"</formula1>
    </dataValidation>
    <dataValidation type="list" sqref="I5:I20" xr:uid="{00000000-0002-0000-3700-000001000000}">
      <formula1>"Not Started,In Progress,Draft Complete,In Review,Approved,Blocked,Deferred"</formula1>
    </dataValidation>
  </dataValidation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14"/>
  <sheetViews>
    <sheetView workbookViewId="0">
      <pane ySplit="4" topLeftCell="A5" activePane="bottomLeft" state="frozen"/>
      <selection pane="bottomLeft"/>
    </sheetView>
  </sheetViews>
  <sheetFormatPr defaultRowHeight="14.15"/>
  <cols>
    <col min="1" max="1" width="14" customWidth="1"/>
    <col min="2" max="2" width="32" customWidth="1"/>
    <col min="3" max="3" width="20" customWidth="1"/>
    <col min="4" max="4" width="46" customWidth="1"/>
    <col min="5" max="5" width="54" customWidth="1"/>
    <col min="6" max="6" width="34" customWidth="1"/>
    <col min="7" max="7" width="42" customWidth="1"/>
    <col min="8" max="8" width="38" customWidth="1"/>
    <col min="9" max="9" width="34" customWidth="1"/>
    <col min="10" max="10" width="24" customWidth="1"/>
    <col min="11" max="11" width="28" customWidth="1"/>
  </cols>
  <sheetData>
    <row r="1" spans="1:11" ht="17.149999999999999" customHeight="1">
      <c r="A1" s="584" t="s">
        <v>9365</v>
      </c>
      <c r="B1" s="584"/>
      <c r="C1" s="584"/>
      <c r="D1" s="584"/>
      <c r="E1" s="584"/>
      <c r="F1" s="584"/>
      <c r="G1" s="584"/>
      <c r="H1" s="584"/>
      <c r="I1" s="584"/>
      <c r="J1" s="584"/>
      <c r="K1" s="584"/>
    </row>
    <row r="2" spans="1:11" ht="20.6" customHeight="1">
      <c r="A2" s="585" t="s">
        <v>9366</v>
      </c>
      <c r="B2" s="585"/>
      <c r="C2" s="585"/>
      <c r="D2" s="585"/>
      <c r="E2" s="585"/>
      <c r="F2" s="585"/>
      <c r="G2" s="585"/>
      <c r="H2" s="585"/>
      <c r="I2" s="585"/>
      <c r="J2" s="585"/>
      <c r="K2" s="585"/>
    </row>
    <row r="4" spans="1:11" ht="17.149999999999999" customHeight="1">
      <c r="A4" s="68" t="s">
        <v>5429</v>
      </c>
      <c r="B4" s="69" t="s">
        <v>5430</v>
      </c>
      <c r="C4" s="69" t="s">
        <v>1818</v>
      </c>
      <c r="D4" s="69" t="s">
        <v>7848</v>
      </c>
      <c r="E4" s="69" t="s">
        <v>3414</v>
      </c>
      <c r="F4" s="69" t="s">
        <v>7849</v>
      </c>
      <c r="G4" s="69" t="s">
        <v>5434</v>
      </c>
      <c r="H4" s="69" t="s">
        <v>7850</v>
      </c>
      <c r="I4" s="69" t="s">
        <v>7851</v>
      </c>
      <c r="J4" s="69" t="s">
        <v>1817</v>
      </c>
      <c r="K4" s="70" t="s">
        <v>7852</v>
      </c>
    </row>
    <row r="5" spans="1:11" ht="23.15">
      <c r="A5" s="71" t="s">
        <v>9367</v>
      </c>
      <c r="B5" s="72" t="s">
        <v>4958</v>
      </c>
      <c r="C5" s="72" t="s">
        <v>5440</v>
      </c>
      <c r="D5" s="72" t="s">
        <v>9368</v>
      </c>
      <c r="E5" s="72" t="s">
        <v>9369</v>
      </c>
      <c r="F5" s="72" t="s">
        <v>9370</v>
      </c>
      <c r="G5" s="72" t="s">
        <v>9371</v>
      </c>
      <c r="H5" s="72" t="s">
        <v>9372</v>
      </c>
      <c r="I5" s="72" t="s">
        <v>9373</v>
      </c>
      <c r="J5" s="72" t="s">
        <v>4053</v>
      </c>
      <c r="K5" s="73" t="s">
        <v>9374</v>
      </c>
    </row>
    <row r="6" spans="1:11" ht="23.15">
      <c r="A6" s="79" t="s">
        <v>9375</v>
      </c>
      <c r="B6" s="80" t="s">
        <v>9376</v>
      </c>
      <c r="C6" s="80" t="s">
        <v>5440</v>
      </c>
      <c r="D6" s="80" t="s">
        <v>9377</v>
      </c>
      <c r="E6" s="80" t="s">
        <v>9378</v>
      </c>
      <c r="F6" s="80" t="s">
        <v>9379</v>
      </c>
      <c r="G6" s="80" t="s">
        <v>9380</v>
      </c>
      <c r="H6" s="80" t="s">
        <v>9381</v>
      </c>
      <c r="I6" s="80" t="s">
        <v>9382</v>
      </c>
      <c r="J6" s="80" t="s">
        <v>9383</v>
      </c>
      <c r="K6" s="81" t="s">
        <v>9384</v>
      </c>
    </row>
    <row r="7" spans="1:11" ht="23.15">
      <c r="A7" s="74" t="s">
        <v>9385</v>
      </c>
      <c r="B7" s="14" t="s">
        <v>9386</v>
      </c>
      <c r="C7" s="14" t="s">
        <v>5629</v>
      </c>
      <c r="D7" s="14" t="s">
        <v>9387</v>
      </c>
      <c r="E7" s="14" t="s">
        <v>9388</v>
      </c>
      <c r="F7" s="14" t="s">
        <v>9389</v>
      </c>
      <c r="G7" s="14" t="s">
        <v>9390</v>
      </c>
      <c r="H7" s="14" t="s">
        <v>9391</v>
      </c>
      <c r="I7" s="14" t="s">
        <v>9392</v>
      </c>
      <c r="J7" s="14" t="s">
        <v>4246</v>
      </c>
      <c r="K7" s="75" t="s">
        <v>9393</v>
      </c>
    </row>
    <row r="8" spans="1:11">
      <c r="A8" s="79" t="s">
        <v>9394</v>
      </c>
      <c r="B8" s="80" t="s">
        <v>9395</v>
      </c>
      <c r="C8" s="80" t="s">
        <v>5629</v>
      </c>
      <c r="D8" s="80" t="s">
        <v>9396</v>
      </c>
      <c r="E8" s="80" t="s">
        <v>9397</v>
      </c>
      <c r="F8" s="80" t="s">
        <v>9398</v>
      </c>
      <c r="G8" s="80" t="s">
        <v>9399</v>
      </c>
      <c r="H8" s="80" t="s">
        <v>9400</v>
      </c>
      <c r="I8" s="80" t="s">
        <v>9401</v>
      </c>
      <c r="J8" s="80" t="s">
        <v>3799</v>
      </c>
      <c r="K8" s="81" t="s">
        <v>240</v>
      </c>
    </row>
    <row r="9" spans="1:11" ht="23.15">
      <c r="A9" s="74" t="s">
        <v>9402</v>
      </c>
      <c r="B9" s="14" t="s">
        <v>9403</v>
      </c>
      <c r="C9" s="14" t="s">
        <v>5440</v>
      </c>
      <c r="D9" s="14" t="s">
        <v>9404</v>
      </c>
      <c r="E9" s="14" t="s">
        <v>9405</v>
      </c>
      <c r="F9" s="14" t="s">
        <v>9406</v>
      </c>
      <c r="G9" s="14" t="s">
        <v>9407</v>
      </c>
      <c r="H9" s="14" t="s">
        <v>9408</v>
      </c>
      <c r="I9" s="14" t="s">
        <v>9409</v>
      </c>
      <c r="J9" s="14" t="s">
        <v>9057</v>
      </c>
      <c r="K9" s="75" t="s">
        <v>4268</v>
      </c>
    </row>
    <row r="10" spans="1:11" ht="23.15">
      <c r="A10" s="79" t="s">
        <v>9410</v>
      </c>
      <c r="B10" s="80" t="s">
        <v>9411</v>
      </c>
      <c r="C10" s="80" t="s">
        <v>5440</v>
      </c>
      <c r="D10" s="80" t="s">
        <v>9412</v>
      </c>
      <c r="E10" s="80" t="s">
        <v>9413</v>
      </c>
      <c r="F10" s="80" t="s">
        <v>9414</v>
      </c>
      <c r="G10" s="80" t="s">
        <v>9415</v>
      </c>
      <c r="H10" s="80" t="s">
        <v>9416</v>
      </c>
      <c r="I10" s="80" t="s">
        <v>9417</v>
      </c>
      <c r="J10" s="80" t="s">
        <v>1851</v>
      </c>
      <c r="K10" s="81" t="s">
        <v>9418</v>
      </c>
    </row>
    <row r="11" spans="1:11" ht="23.15">
      <c r="A11" s="74" t="s">
        <v>9419</v>
      </c>
      <c r="B11" s="14" t="s">
        <v>9420</v>
      </c>
      <c r="C11" s="14" t="s">
        <v>5629</v>
      </c>
      <c r="D11" s="14" t="s">
        <v>9421</v>
      </c>
      <c r="E11" s="14" t="s">
        <v>9422</v>
      </c>
      <c r="F11" s="14" t="s">
        <v>9423</v>
      </c>
      <c r="G11" s="14" t="s">
        <v>9424</v>
      </c>
      <c r="H11" s="14" t="s">
        <v>9425</v>
      </c>
      <c r="I11" s="14" t="s">
        <v>9426</v>
      </c>
      <c r="J11" s="14" t="s">
        <v>9427</v>
      </c>
      <c r="K11" s="75" t="s">
        <v>4005</v>
      </c>
    </row>
    <row r="12" spans="1:11" ht="23.15">
      <c r="A12" s="79" t="s">
        <v>9428</v>
      </c>
      <c r="B12" s="80" t="s">
        <v>9429</v>
      </c>
      <c r="C12" s="80" t="s">
        <v>5629</v>
      </c>
      <c r="D12" s="80" t="s">
        <v>9430</v>
      </c>
      <c r="E12" s="80" t="s">
        <v>9431</v>
      </c>
      <c r="F12" s="80" t="s">
        <v>9432</v>
      </c>
      <c r="G12" s="80" t="s">
        <v>9433</v>
      </c>
      <c r="H12" s="80" t="s">
        <v>9434</v>
      </c>
      <c r="I12" s="80" t="s">
        <v>9435</v>
      </c>
      <c r="J12" s="80" t="s">
        <v>6393</v>
      </c>
      <c r="K12" s="81" t="s">
        <v>9436</v>
      </c>
    </row>
    <row r="13" spans="1:11" ht="23.15">
      <c r="A13" s="74" t="s">
        <v>9437</v>
      </c>
      <c r="B13" s="14" t="s">
        <v>9438</v>
      </c>
      <c r="C13" s="14" t="s">
        <v>5440</v>
      </c>
      <c r="D13" s="14" t="s">
        <v>9439</v>
      </c>
      <c r="E13" s="14" t="s">
        <v>9440</v>
      </c>
      <c r="F13" s="14" t="s">
        <v>9441</v>
      </c>
      <c r="G13" s="14" t="s">
        <v>9442</v>
      </c>
      <c r="H13" s="14" t="s">
        <v>9443</v>
      </c>
      <c r="I13" s="14" t="s">
        <v>9444</v>
      </c>
      <c r="J13" s="14" t="s">
        <v>9445</v>
      </c>
      <c r="K13" s="75" t="s">
        <v>9446</v>
      </c>
    </row>
    <row r="14" spans="1:11">
      <c r="A14" s="82" t="s">
        <v>9447</v>
      </c>
      <c r="B14" s="83" t="s">
        <v>9448</v>
      </c>
      <c r="C14" s="83" t="s">
        <v>5629</v>
      </c>
      <c r="D14" s="83" t="s">
        <v>9449</v>
      </c>
      <c r="E14" s="83" t="s">
        <v>9450</v>
      </c>
      <c r="F14" s="83" t="s">
        <v>9451</v>
      </c>
      <c r="G14" s="83" t="s">
        <v>9452</v>
      </c>
      <c r="H14" s="83" t="s">
        <v>9453</v>
      </c>
      <c r="I14" s="83" t="s">
        <v>9454</v>
      </c>
      <c r="J14" s="83" t="s">
        <v>9455</v>
      </c>
      <c r="K14" s="84" t="s">
        <v>9456</v>
      </c>
    </row>
  </sheetData>
  <mergeCells count="2">
    <mergeCell ref="A1:K1"/>
    <mergeCell ref="A2:K2"/>
  </mergeCells>
  <dataValidations count="1">
    <dataValidation type="list" sqref="C5:C14" xr:uid="{00000000-0002-0000-3800-000000000000}">
      <formula1>"Proposed,Accepted in principle,Accepted,Rejected,Deferred"</formula1>
    </dataValidation>
  </dataValidation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19"/>
  <sheetViews>
    <sheetView workbookViewId="0">
      <pane ySplit="4" topLeftCell="A5" activePane="bottomLeft" state="frozen"/>
      <selection pane="bottomLeft"/>
    </sheetView>
  </sheetViews>
  <sheetFormatPr defaultRowHeight="14.15"/>
  <cols>
    <col min="1" max="1" width="12" customWidth="1"/>
    <col min="2" max="2" width="22" customWidth="1"/>
    <col min="3" max="3" width="12" customWidth="1"/>
    <col min="4" max="4" width="56" customWidth="1"/>
    <col min="5" max="5" width="38" customWidth="1"/>
    <col min="6" max="6" width="18" customWidth="1"/>
    <col min="7" max="7" width="12" customWidth="1"/>
    <col min="8" max="8" width="42" customWidth="1"/>
    <col min="9" max="9" width="26" customWidth="1"/>
    <col min="11" max="11" width="28" customWidth="1"/>
    <col min="12" max="12" width="18" customWidth="1"/>
  </cols>
  <sheetData>
    <row r="1" spans="1:12" ht="17.149999999999999" customHeight="1">
      <c r="A1" s="584" t="s">
        <v>9457</v>
      </c>
      <c r="B1" s="584"/>
      <c r="C1" s="584"/>
      <c r="D1" s="584"/>
      <c r="E1" s="584"/>
      <c r="F1" s="584"/>
      <c r="G1" s="584"/>
      <c r="H1" s="584"/>
      <c r="I1" s="584"/>
    </row>
    <row r="2" spans="1:12" ht="20.6" customHeight="1">
      <c r="A2" s="585" t="s">
        <v>9458</v>
      </c>
      <c r="B2" s="585"/>
      <c r="C2" s="585"/>
      <c r="D2" s="585"/>
      <c r="E2" s="585"/>
      <c r="F2" s="585"/>
      <c r="G2" s="585"/>
      <c r="H2" s="585"/>
      <c r="I2" s="585"/>
    </row>
    <row r="4" spans="1:12" ht="17.149999999999999" customHeight="1">
      <c r="A4" s="68" t="s">
        <v>7915</v>
      </c>
      <c r="B4" s="69" t="s">
        <v>1095</v>
      </c>
      <c r="C4" s="69" t="s">
        <v>5683</v>
      </c>
      <c r="D4" s="69" t="s">
        <v>5684</v>
      </c>
      <c r="E4" s="69" t="s">
        <v>2126</v>
      </c>
      <c r="F4" s="69" t="s">
        <v>1818</v>
      </c>
      <c r="G4" s="69" t="s">
        <v>7916</v>
      </c>
      <c r="H4" s="69" t="s">
        <v>5688</v>
      </c>
      <c r="I4" s="70" t="s">
        <v>7917</v>
      </c>
      <c r="K4" s="68" t="s">
        <v>5695</v>
      </c>
      <c r="L4" s="70" t="s">
        <v>2484</v>
      </c>
    </row>
    <row r="5" spans="1:12" ht="23.15">
      <c r="A5" s="71" t="s">
        <v>9459</v>
      </c>
      <c r="B5" s="72" t="s">
        <v>1071</v>
      </c>
      <c r="C5" s="72" t="s">
        <v>1955</v>
      </c>
      <c r="D5" s="72" t="s">
        <v>9460</v>
      </c>
      <c r="E5" s="72" t="s">
        <v>218</v>
      </c>
      <c r="F5" s="72" t="s">
        <v>2136</v>
      </c>
      <c r="G5" s="89">
        <f t="shared" ref="G5:G19" si="0">IF(F5="Met",1,IF(F5="Draft Ready",0.8,IF(F5="In Review",0.6,IF(F5="Owner Input",0.3,IF(F5="Blocked",0,0)))))</f>
        <v>0.8</v>
      </c>
      <c r="H5" s="72" t="s">
        <v>9461</v>
      </c>
      <c r="I5" s="73" t="s">
        <v>9445</v>
      </c>
      <c r="K5" s="71" t="s">
        <v>9462</v>
      </c>
      <c r="L5" s="92">
        <f>AVERAGE(G5:G19)</f>
        <v>0.73333333333333328</v>
      </c>
    </row>
    <row r="6" spans="1:12">
      <c r="A6" s="79" t="s">
        <v>9463</v>
      </c>
      <c r="B6" s="80" t="s">
        <v>9464</v>
      </c>
      <c r="C6" s="80" t="s">
        <v>1955</v>
      </c>
      <c r="D6" s="80" t="s">
        <v>9465</v>
      </c>
      <c r="E6" s="80" t="s">
        <v>224</v>
      </c>
      <c r="F6" s="80" t="s">
        <v>2136</v>
      </c>
      <c r="G6" s="90">
        <f t="shared" si="0"/>
        <v>0.8</v>
      </c>
      <c r="H6" s="80" t="s">
        <v>9466</v>
      </c>
      <c r="I6" s="81" t="s">
        <v>4053</v>
      </c>
      <c r="K6" s="74" t="s">
        <v>7928</v>
      </c>
      <c r="L6" s="75">
        <f>COUNTIFS(C5:C19,"Yes",F5:F19,"Not Started")+COUNTIFS(C5:C19,"Yes",F5:F19,"Blocked")</f>
        <v>1</v>
      </c>
    </row>
    <row r="7" spans="1:12">
      <c r="A7" s="74" t="s">
        <v>9467</v>
      </c>
      <c r="B7" s="14" t="s">
        <v>9468</v>
      </c>
      <c r="C7" s="14" t="s">
        <v>1955</v>
      </c>
      <c r="D7" s="14" t="s">
        <v>9469</v>
      </c>
      <c r="E7" s="14" t="s">
        <v>240</v>
      </c>
      <c r="F7" s="14" t="s">
        <v>2136</v>
      </c>
      <c r="G7" s="27">
        <f t="shared" si="0"/>
        <v>0.8</v>
      </c>
      <c r="H7" s="14" t="s">
        <v>9470</v>
      </c>
      <c r="I7" s="75" t="s">
        <v>3833</v>
      </c>
      <c r="K7" s="74" t="s">
        <v>9471</v>
      </c>
      <c r="L7" s="75">
        <f>COUNTIF(F5:F19,"Met")+COUNTIF(F5:F19,"Draft Ready")</f>
        <v>13</v>
      </c>
    </row>
    <row r="8" spans="1:12">
      <c r="A8" s="79" t="s">
        <v>9472</v>
      </c>
      <c r="B8" s="80" t="s">
        <v>9473</v>
      </c>
      <c r="C8" s="80" t="s">
        <v>1955</v>
      </c>
      <c r="D8" s="80" t="s">
        <v>9474</v>
      </c>
      <c r="E8" s="80" t="s">
        <v>9475</v>
      </c>
      <c r="F8" s="80" t="s">
        <v>2136</v>
      </c>
      <c r="G8" s="90">
        <f t="shared" si="0"/>
        <v>0.8</v>
      </c>
      <c r="H8" s="80" t="s">
        <v>9476</v>
      </c>
      <c r="I8" s="81" t="s">
        <v>3652</v>
      </c>
      <c r="K8" s="76" t="s">
        <v>7938</v>
      </c>
      <c r="L8" s="78">
        <f>0</f>
        <v>0</v>
      </c>
    </row>
    <row r="9" spans="1:12" ht="23.15">
      <c r="A9" s="74" t="s">
        <v>9477</v>
      </c>
      <c r="B9" s="14" t="s">
        <v>9478</v>
      </c>
      <c r="C9" s="14" t="s">
        <v>1955</v>
      </c>
      <c r="D9" s="14" t="s">
        <v>9479</v>
      </c>
      <c r="E9" s="14" t="s">
        <v>236</v>
      </c>
      <c r="F9" s="14" t="s">
        <v>2136</v>
      </c>
      <c r="G9" s="27">
        <f t="shared" si="0"/>
        <v>0.8</v>
      </c>
      <c r="H9" s="14" t="s">
        <v>9480</v>
      </c>
      <c r="I9" s="75" t="s">
        <v>8291</v>
      </c>
    </row>
    <row r="10" spans="1:12" ht="23.15">
      <c r="A10" s="79" t="s">
        <v>9481</v>
      </c>
      <c r="B10" s="80" t="s">
        <v>9297</v>
      </c>
      <c r="C10" s="80" t="s">
        <v>1955</v>
      </c>
      <c r="D10" s="80" t="s">
        <v>9482</v>
      </c>
      <c r="E10" s="80" t="s">
        <v>245</v>
      </c>
      <c r="F10" s="80" t="s">
        <v>2136</v>
      </c>
      <c r="G10" s="90">
        <f t="shared" si="0"/>
        <v>0.8</v>
      </c>
      <c r="H10" s="80" t="s">
        <v>9483</v>
      </c>
      <c r="I10" s="81" t="s">
        <v>8321</v>
      </c>
    </row>
    <row r="11" spans="1:12">
      <c r="A11" s="74" t="s">
        <v>9484</v>
      </c>
      <c r="B11" s="14" t="s">
        <v>9485</v>
      </c>
      <c r="C11" s="14" t="s">
        <v>1955</v>
      </c>
      <c r="D11" s="14" t="s">
        <v>9486</v>
      </c>
      <c r="E11" s="14" t="s">
        <v>249</v>
      </c>
      <c r="F11" s="14" t="s">
        <v>2136</v>
      </c>
      <c r="G11" s="27">
        <f t="shared" si="0"/>
        <v>0.8</v>
      </c>
      <c r="H11" s="14" t="s">
        <v>9487</v>
      </c>
      <c r="I11" s="75" t="s">
        <v>9427</v>
      </c>
    </row>
    <row r="12" spans="1:12" ht="23.15">
      <c r="A12" s="79" t="s">
        <v>9488</v>
      </c>
      <c r="B12" s="80" t="s">
        <v>9489</v>
      </c>
      <c r="C12" s="80" t="s">
        <v>1955</v>
      </c>
      <c r="D12" s="80" t="s">
        <v>9490</v>
      </c>
      <c r="E12" s="80" t="s">
        <v>253</v>
      </c>
      <c r="F12" s="80" t="s">
        <v>2136</v>
      </c>
      <c r="G12" s="90">
        <f t="shared" si="0"/>
        <v>0.8</v>
      </c>
      <c r="H12" s="80" t="s">
        <v>9491</v>
      </c>
      <c r="I12" s="81" t="s">
        <v>776</v>
      </c>
    </row>
    <row r="13" spans="1:12" ht="23.15">
      <c r="A13" s="74" t="s">
        <v>9492</v>
      </c>
      <c r="B13" s="14" t="s">
        <v>9493</v>
      </c>
      <c r="C13" s="14" t="s">
        <v>1955</v>
      </c>
      <c r="D13" s="14" t="s">
        <v>9494</v>
      </c>
      <c r="E13" s="14" t="s">
        <v>256</v>
      </c>
      <c r="F13" s="14" t="s">
        <v>2136</v>
      </c>
      <c r="G13" s="27">
        <f t="shared" si="0"/>
        <v>0.8</v>
      </c>
      <c r="H13" s="14" t="s">
        <v>9495</v>
      </c>
      <c r="I13" s="75" t="s">
        <v>258</v>
      </c>
    </row>
    <row r="14" spans="1:12" ht="23.15">
      <c r="A14" s="79" t="s">
        <v>9496</v>
      </c>
      <c r="B14" s="80" t="s">
        <v>9497</v>
      </c>
      <c r="C14" s="80" t="s">
        <v>1955</v>
      </c>
      <c r="D14" s="80" t="s">
        <v>9498</v>
      </c>
      <c r="E14" s="80" t="s">
        <v>261</v>
      </c>
      <c r="F14" s="80" t="s">
        <v>2136</v>
      </c>
      <c r="G14" s="90">
        <f t="shared" si="0"/>
        <v>0.8</v>
      </c>
      <c r="H14" s="80" t="s">
        <v>9499</v>
      </c>
      <c r="I14" s="81" t="s">
        <v>5768</v>
      </c>
    </row>
    <row r="15" spans="1:12" ht="23.15">
      <c r="A15" s="74" t="s">
        <v>9500</v>
      </c>
      <c r="B15" s="14" t="s">
        <v>9501</v>
      </c>
      <c r="C15" s="14" t="s">
        <v>1955</v>
      </c>
      <c r="D15" s="14" t="s">
        <v>9502</v>
      </c>
      <c r="E15" s="14" t="s">
        <v>265</v>
      </c>
      <c r="F15" s="14" t="s">
        <v>2136</v>
      </c>
      <c r="G15" s="27">
        <f t="shared" si="0"/>
        <v>0.8</v>
      </c>
      <c r="H15" s="14" t="s">
        <v>9503</v>
      </c>
      <c r="I15" s="75" t="s">
        <v>9355</v>
      </c>
    </row>
    <row r="16" spans="1:12" ht="23.15">
      <c r="A16" s="79" t="s">
        <v>9504</v>
      </c>
      <c r="B16" s="80" t="s">
        <v>9505</v>
      </c>
      <c r="C16" s="80" t="s">
        <v>1955</v>
      </c>
      <c r="D16" s="80" t="s">
        <v>9506</v>
      </c>
      <c r="E16" s="80" t="s">
        <v>270</v>
      </c>
      <c r="F16" s="80" t="s">
        <v>2136</v>
      </c>
      <c r="G16" s="90">
        <f t="shared" si="0"/>
        <v>0.8</v>
      </c>
      <c r="H16" s="80" t="s">
        <v>9507</v>
      </c>
      <c r="I16" s="81" t="s">
        <v>9066</v>
      </c>
    </row>
    <row r="17" spans="1:9" ht="23.15">
      <c r="A17" s="74" t="s">
        <v>9508</v>
      </c>
      <c r="B17" s="14" t="s">
        <v>4950</v>
      </c>
      <c r="C17" s="14" t="s">
        <v>1955</v>
      </c>
      <c r="D17" s="14" t="s">
        <v>9509</v>
      </c>
      <c r="E17" s="14" t="s">
        <v>9510</v>
      </c>
      <c r="F17" s="14" t="s">
        <v>3564</v>
      </c>
      <c r="G17" s="27">
        <f t="shared" si="0"/>
        <v>0.6</v>
      </c>
      <c r="H17" s="14" t="s">
        <v>9511</v>
      </c>
      <c r="I17" s="75" t="s">
        <v>2427</v>
      </c>
    </row>
    <row r="18" spans="1:9">
      <c r="A18" s="79" t="s">
        <v>9512</v>
      </c>
      <c r="B18" s="80" t="s">
        <v>6528</v>
      </c>
      <c r="C18" s="80" t="s">
        <v>1955</v>
      </c>
      <c r="D18" s="80" t="s">
        <v>9513</v>
      </c>
      <c r="E18" s="80" t="s">
        <v>275</v>
      </c>
      <c r="F18" s="80" t="s">
        <v>2136</v>
      </c>
      <c r="G18" s="90">
        <f t="shared" si="0"/>
        <v>0.8</v>
      </c>
      <c r="H18" s="80" t="s">
        <v>9514</v>
      </c>
      <c r="I18" s="81" t="s">
        <v>36</v>
      </c>
    </row>
    <row r="19" spans="1:9" ht="23.15">
      <c r="A19" s="76" t="s">
        <v>9515</v>
      </c>
      <c r="B19" s="77" t="s">
        <v>9516</v>
      </c>
      <c r="C19" s="77" t="s">
        <v>1955</v>
      </c>
      <c r="D19" s="77" t="s">
        <v>9517</v>
      </c>
      <c r="E19" s="77" t="s">
        <v>9518</v>
      </c>
      <c r="F19" s="77" t="s">
        <v>1825</v>
      </c>
      <c r="G19" s="93">
        <f t="shared" si="0"/>
        <v>0</v>
      </c>
      <c r="H19" s="77" t="s">
        <v>9519</v>
      </c>
      <c r="I19" s="78" t="s">
        <v>7980</v>
      </c>
    </row>
  </sheetData>
  <mergeCells count="2">
    <mergeCell ref="A1:I1"/>
    <mergeCell ref="A2:I2"/>
  </mergeCells>
  <dataValidations count="1">
    <dataValidation type="list" sqref="F5:F19" xr:uid="{00000000-0002-0000-3900-000000000000}">
      <formula1>"Met,Draft Ready,In Review,Owner Input,Not Started,Blocked"</formula1>
    </dataValidation>
  </dataValidation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24"/>
  <sheetViews>
    <sheetView workbookViewId="0">
      <pane ySplit="4" topLeftCell="A5" activePane="bottomLeft" state="frozen"/>
      <selection pane="bottomLeft"/>
    </sheetView>
  </sheetViews>
  <sheetFormatPr defaultRowHeight="14.15"/>
  <cols>
    <col min="1" max="1" width="14" customWidth="1"/>
    <col min="2" max="2" width="34" customWidth="1"/>
    <col min="3" max="3" width="24" customWidth="1"/>
    <col min="4" max="4" width="54" customWidth="1"/>
    <col min="5" max="5" width="64" customWidth="1"/>
    <col min="6" max="6" width="12" customWidth="1"/>
    <col min="7" max="7" width="44" customWidth="1"/>
  </cols>
  <sheetData>
    <row r="1" spans="1:7" ht="17.149999999999999" customHeight="1">
      <c r="A1" s="584" t="s">
        <v>9520</v>
      </c>
      <c r="B1" s="584"/>
      <c r="C1" s="584"/>
      <c r="D1" s="584"/>
      <c r="E1" s="584"/>
      <c r="F1" s="584"/>
      <c r="G1" s="584"/>
    </row>
    <row r="2" spans="1:7" ht="20.6" customHeight="1">
      <c r="A2" s="585" t="s">
        <v>9521</v>
      </c>
      <c r="B2" s="585"/>
      <c r="C2" s="585"/>
      <c r="D2" s="585"/>
      <c r="E2" s="585"/>
      <c r="F2" s="585"/>
      <c r="G2" s="585"/>
    </row>
    <row r="4" spans="1:7" ht="17.149999999999999" customHeight="1">
      <c r="A4" s="68" t="s">
        <v>2614</v>
      </c>
      <c r="B4" s="69" t="s">
        <v>7852</v>
      </c>
      <c r="C4" s="69" t="s">
        <v>2616</v>
      </c>
      <c r="D4" s="69" t="s">
        <v>2617</v>
      </c>
      <c r="E4" s="69" t="s">
        <v>1101</v>
      </c>
      <c r="F4" s="69" t="s">
        <v>1509</v>
      </c>
      <c r="G4" s="70" t="s">
        <v>7983</v>
      </c>
    </row>
    <row r="5" spans="1:7">
      <c r="A5" s="71" t="s">
        <v>9522</v>
      </c>
      <c r="B5" s="72" t="s">
        <v>2897</v>
      </c>
      <c r="C5" s="72" t="s">
        <v>9523</v>
      </c>
      <c r="D5" s="72" t="s">
        <v>9524</v>
      </c>
      <c r="E5" s="72" t="s">
        <v>2899</v>
      </c>
      <c r="F5" s="72" t="s">
        <v>1109</v>
      </c>
      <c r="G5" s="73" t="s">
        <v>9525</v>
      </c>
    </row>
    <row r="6" spans="1:7">
      <c r="A6" s="79" t="s">
        <v>9526</v>
      </c>
      <c r="B6" s="80" t="s">
        <v>9527</v>
      </c>
      <c r="C6" s="80" t="s">
        <v>9528</v>
      </c>
      <c r="D6" s="80" t="s">
        <v>9529</v>
      </c>
      <c r="E6" s="80" t="s">
        <v>9530</v>
      </c>
      <c r="F6" s="80" t="s">
        <v>1109</v>
      </c>
      <c r="G6" s="81" t="s">
        <v>9531</v>
      </c>
    </row>
    <row r="7" spans="1:7">
      <c r="A7" s="74" t="s">
        <v>9532</v>
      </c>
      <c r="B7" s="14" t="s">
        <v>9533</v>
      </c>
      <c r="C7" s="14" t="s">
        <v>9534</v>
      </c>
      <c r="D7" s="14" t="s">
        <v>9535</v>
      </c>
      <c r="E7" s="14" t="s">
        <v>9536</v>
      </c>
      <c r="F7" s="14" t="s">
        <v>1109</v>
      </c>
      <c r="G7" s="75" t="s">
        <v>9537</v>
      </c>
    </row>
    <row r="8" spans="1:7" ht="23.15">
      <c r="A8" s="79" t="s">
        <v>9538</v>
      </c>
      <c r="B8" s="80" t="s">
        <v>3044</v>
      </c>
      <c r="C8" s="80" t="s">
        <v>9539</v>
      </c>
      <c r="D8" s="80" t="s">
        <v>9540</v>
      </c>
      <c r="E8" s="80" t="s">
        <v>3046</v>
      </c>
      <c r="F8" s="80" t="s">
        <v>1109</v>
      </c>
      <c r="G8" s="81" t="s">
        <v>9541</v>
      </c>
    </row>
    <row r="9" spans="1:7">
      <c r="A9" s="74" t="s">
        <v>9542</v>
      </c>
      <c r="B9" s="14" t="s">
        <v>9543</v>
      </c>
      <c r="C9" s="14" t="s">
        <v>9539</v>
      </c>
      <c r="D9" s="14" t="s">
        <v>9544</v>
      </c>
      <c r="E9" s="14" t="s">
        <v>9545</v>
      </c>
      <c r="F9" s="14" t="s">
        <v>1141</v>
      </c>
      <c r="G9" s="75" t="s">
        <v>9546</v>
      </c>
    </row>
    <row r="10" spans="1:7">
      <c r="A10" s="79" t="s">
        <v>9547</v>
      </c>
      <c r="B10" s="80" t="s">
        <v>2916</v>
      </c>
      <c r="C10" s="80" t="s">
        <v>9548</v>
      </c>
      <c r="D10" s="80" t="s">
        <v>9549</v>
      </c>
      <c r="E10" s="80" t="s">
        <v>2918</v>
      </c>
      <c r="F10" s="80" t="s">
        <v>1109</v>
      </c>
      <c r="G10" s="81" t="s">
        <v>9550</v>
      </c>
    </row>
    <row r="11" spans="1:7">
      <c r="A11" s="74" t="s">
        <v>9551</v>
      </c>
      <c r="B11" s="14" t="s">
        <v>3038</v>
      </c>
      <c r="C11" s="14" t="s">
        <v>9552</v>
      </c>
      <c r="D11" s="14" t="s">
        <v>9553</v>
      </c>
      <c r="E11" s="14" t="s">
        <v>3041</v>
      </c>
      <c r="F11" s="14" t="s">
        <v>1109</v>
      </c>
      <c r="G11" s="75" t="s">
        <v>9554</v>
      </c>
    </row>
    <row r="12" spans="1:7">
      <c r="A12" s="79" t="s">
        <v>9555</v>
      </c>
      <c r="B12" s="80" t="s">
        <v>9556</v>
      </c>
      <c r="C12" s="80" t="s">
        <v>9557</v>
      </c>
      <c r="D12" s="80" t="s">
        <v>9558</v>
      </c>
      <c r="E12" s="80" t="s">
        <v>9559</v>
      </c>
      <c r="F12" s="80" t="s">
        <v>1141</v>
      </c>
      <c r="G12" s="81" t="s">
        <v>9560</v>
      </c>
    </row>
    <row r="13" spans="1:7">
      <c r="A13" s="74" t="s">
        <v>9561</v>
      </c>
      <c r="B13" s="14" t="s">
        <v>9562</v>
      </c>
      <c r="C13" s="14" t="s">
        <v>9563</v>
      </c>
      <c r="D13" s="14" t="s">
        <v>9564</v>
      </c>
      <c r="E13" s="14" t="s">
        <v>9565</v>
      </c>
      <c r="F13" s="14" t="s">
        <v>1141</v>
      </c>
      <c r="G13" s="75" t="s">
        <v>9566</v>
      </c>
    </row>
    <row r="14" spans="1:7">
      <c r="A14" s="79" t="s">
        <v>9567</v>
      </c>
      <c r="B14" s="80" t="s">
        <v>2931</v>
      </c>
      <c r="C14" s="80" t="s">
        <v>9568</v>
      </c>
      <c r="D14" s="80" t="s">
        <v>2932</v>
      </c>
      <c r="E14" s="80" t="s">
        <v>2933</v>
      </c>
      <c r="F14" s="80" t="s">
        <v>1109</v>
      </c>
      <c r="G14" s="81" t="s">
        <v>9569</v>
      </c>
    </row>
    <row r="15" spans="1:7">
      <c r="A15" s="74" t="s">
        <v>9570</v>
      </c>
      <c r="B15" s="14" t="s">
        <v>2926</v>
      </c>
      <c r="C15" s="14" t="s">
        <v>9571</v>
      </c>
      <c r="D15" s="14" t="s">
        <v>9572</v>
      </c>
      <c r="E15" s="14" t="s">
        <v>2928</v>
      </c>
      <c r="F15" s="14" t="s">
        <v>1109</v>
      </c>
      <c r="G15" s="75" t="s">
        <v>9573</v>
      </c>
    </row>
    <row r="16" spans="1:7">
      <c r="A16" s="79" t="s">
        <v>9574</v>
      </c>
      <c r="B16" s="80" t="s">
        <v>2936</v>
      </c>
      <c r="C16" s="80" t="s">
        <v>9575</v>
      </c>
      <c r="D16" s="80" t="s">
        <v>9576</v>
      </c>
      <c r="E16" s="80" t="s">
        <v>2938</v>
      </c>
      <c r="F16" s="80" t="s">
        <v>1141</v>
      </c>
      <c r="G16" s="81" t="s">
        <v>9577</v>
      </c>
    </row>
    <row r="17" spans="1:7">
      <c r="A17" s="74" t="s">
        <v>9578</v>
      </c>
      <c r="B17" s="14" t="s">
        <v>9579</v>
      </c>
      <c r="C17" s="14" t="s">
        <v>9580</v>
      </c>
      <c r="D17" s="14" t="s">
        <v>9581</v>
      </c>
      <c r="E17" s="14" t="s">
        <v>9582</v>
      </c>
      <c r="F17" s="14" t="s">
        <v>1141</v>
      </c>
      <c r="G17" s="75" t="s">
        <v>9583</v>
      </c>
    </row>
    <row r="18" spans="1:7" ht="23.15">
      <c r="A18" s="79" t="s">
        <v>9584</v>
      </c>
      <c r="B18" s="80" t="s">
        <v>3048</v>
      </c>
      <c r="C18" s="80" t="s">
        <v>6193</v>
      </c>
      <c r="D18" s="80" t="s">
        <v>9585</v>
      </c>
      <c r="E18" s="80" t="s">
        <v>3051</v>
      </c>
      <c r="F18" s="80" t="s">
        <v>1109</v>
      </c>
      <c r="G18" s="81" t="s">
        <v>9586</v>
      </c>
    </row>
    <row r="19" spans="1:7">
      <c r="A19" s="74" t="s">
        <v>9587</v>
      </c>
      <c r="B19" s="14" t="s">
        <v>3054</v>
      </c>
      <c r="C19" s="14" t="s">
        <v>6193</v>
      </c>
      <c r="D19" s="14" t="s">
        <v>9588</v>
      </c>
      <c r="E19" s="14" t="s">
        <v>3056</v>
      </c>
      <c r="F19" s="14" t="s">
        <v>1109</v>
      </c>
      <c r="G19" s="75" t="s">
        <v>9589</v>
      </c>
    </row>
    <row r="20" spans="1:7">
      <c r="A20" s="79" t="s">
        <v>9590</v>
      </c>
      <c r="B20" s="80" t="s">
        <v>9591</v>
      </c>
      <c r="C20" s="80" t="s">
        <v>9234</v>
      </c>
      <c r="D20" s="80" t="s">
        <v>9592</v>
      </c>
      <c r="E20" s="80" t="s">
        <v>9593</v>
      </c>
      <c r="F20" s="80" t="s">
        <v>1141</v>
      </c>
      <c r="G20" s="81" t="s">
        <v>9594</v>
      </c>
    </row>
    <row r="21" spans="1:7">
      <c r="A21" s="74" t="s">
        <v>9595</v>
      </c>
      <c r="B21" s="14" t="s">
        <v>8016</v>
      </c>
      <c r="C21" s="14" t="s">
        <v>9596</v>
      </c>
      <c r="D21" s="14" t="s">
        <v>9597</v>
      </c>
      <c r="E21" s="14" t="s">
        <v>3021</v>
      </c>
      <c r="F21" s="14" t="s">
        <v>1109</v>
      </c>
      <c r="G21" s="75" t="s">
        <v>9598</v>
      </c>
    </row>
    <row r="22" spans="1:7">
      <c r="A22" s="79" t="s">
        <v>9599</v>
      </c>
      <c r="B22" s="80" t="s">
        <v>3024</v>
      </c>
      <c r="C22" s="80" t="s">
        <v>8021</v>
      </c>
      <c r="D22" s="80" t="s">
        <v>9600</v>
      </c>
      <c r="E22" s="80" t="s">
        <v>3026</v>
      </c>
      <c r="F22" s="80" t="s">
        <v>1109</v>
      </c>
      <c r="G22" s="81" t="s">
        <v>9601</v>
      </c>
    </row>
    <row r="23" spans="1:7">
      <c r="A23" s="74" t="s">
        <v>9602</v>
      </c>
      <c r="B23" s="14" t="s">
        <v>2839</v>
      </c>
      <c r="C23" s="14" t="s">
        <v>8025</v>
      </c>
      <c r="D23" s="14" t="s">
        <v>8026</v>
      </c>
      <c r="E23" s="14" t="s">
        <v>2842</v>
      </c>
      <c r="F23" s="14" t="s">
        <v>1109</v>
      </c>
      <c r="G23" s="75" t="s">
        <v>9603</v>
      </c>
    </row>
    <row r="24" spans="1:7">
      <c r="A24" s="82" t="s">
        <v>9604</v>
      </c>
      <c r="B24" s="83" t="s">
        <v>4904</v>
      </c>
      <c r="C24" s="83" t="s">
        <v>9193</v>
      </c>
      <c r="D24" s="83" t="s">
        <v>9605</v>
      </c>
      <c r="E24" s="83" t="s">
        <v>2827</v>
      </c>
      <c r="F24" s="83" t="s">
        <v>1141</v>
      </c>
      <c r="G24" s="84" t="s">
        <v>9606</v>
      </c>
    </row>
  </sheetData>
  <mergeCells count="2">
    <mergeCell ref="A1:G1"/>
    <mergeCell ref="A2:G2"/>
  </mergeCells>
  <dataValidations count="1">
    <dataValidation type="list" sqref="F5:F24" xr:uid="{00000000-0002-0000-3A00-000000000000}">
      <formula1>"Critical,High,Medium,Low"</formula1>
    </dataValidation>
  </dataValidation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J26"/>
  <sheetViews>
    <sheetView workbookViewId="0">
      <pane ySplit="4" topLeftCell="A5" activePane="bottomLeft" state="frozen"/>
      <selection pane="bottomLeft"/>
    </sheetView>
  </sheetViews>
  <sheetFormatPr defaultRowHeight="14.15"/>
  <cols>
    <col min="1" max="1" width="34" customWidth="1"/>
    <col min="2" max="2" width="18" customWidth="1"/>
    <col min="3" max="3" width="4" customWidth="1"/>
    <col min="4" max="4" width="20" customWidth="1"/>
    <col min="5" max="5" width="14" customWidth="1"/>
    <col min="6" max="6" width="4" customWidth="1"/>
    <col min="7" max="10" width="18" customWidth="1"/>
  </cols>
  <sheetData>
    <row r="1" spans="1:10" ht="17.149999999999999" customHeight="1">
      <c r="A1" s="591" t="s">
        <v>9607</v>
      </c>
      <c r="B1" s="591"/>
      <c r="C1" s="591"/>
      <c r="D1" s="591"/>
      <c r="E1" s="591"/>
      <c r="F1" s="591"/>
      <c r="G1" s="591"/>
      <c r="H1" s="591"/>
      <c r="I1" s="591"/>
      <c r="J1" s="591"/>
    </row>
    <row r="2" spans="1:10" ht="20.6" customHeight="1">
      <c r="A2" s="592" t="s">
        <v>9608</v>
      </c>
      <c r="B2" s="592"/>
      <c r="C2" s="592"/>
      <c r="D2" s="592"/>
      <c r="E2" s="592"/>
      <c r="F2" s="592"/>
      <c r="G2" s="592"/>
      <c r="H2" s="592"/>
      <c r="I2" s="592"/>
      <c r="J2" s="592"/>
    </row>
    <row r="4" spans="1:10" ht="17.149999999999999" customHeight="1">
      <c r="A4" s="116" t="s">
        <v>5695</v>
      </c>
      <c r="B4" s="118" t="s">
        <v>2484</v>
      </c>
      <c r="D4" s="116" t="s">
        <v>3595</v>
      </c>
      <c r="E4" s="118" t="s">
        <v>6525</v>
      </c>
    </row>
    <row r="5" spans="1:10">
      <c r="A5" s="119" t="s">
        <v>2525</v>
      </c>
      <c r="B5" s="137">
        <f>'Stage 4 Gate'!L5</f>
        <v>0.7333333333333335</v>
      </c>
      <c r="D5" s="119" t="s">
        <v>6191</v>
      </c>
      <c r="E5" s="139">
        <f>B5*100</f>
        <v>73.333333333333357</v>
      </c>
    </row>
    <row r="6" spans="1:10">
      <c r="A6" s="122" t="s">
        <v>2527</v>
      </c>
      <c r="B6" s="138">
        <f>'Stage 5 Gate'!L5</f>
        <v>0.73750000000000016</v>
      </c>
      <c r="D6" s="122" t="s">
        <v>9609</v>
      </c>
      <c r="E6" s="140">
        <f>B6*100</f>
        <v>73.750000000000014</v>
      </c>
    </row>
    <row r="7" spans="1:10">
      <c r="A7" s="122" t="s">
        <v>2529</v>
      </c>
      <c r="B7" s="138">
        <f>AVERAGE('Stage 4 Backlog'!J5:J22)</f>
        <v>0</v>
      </c>
      <c r="D7" s="122" t="s">
        <v>9610</v>
      </c>
      <c r="E7" s="140">
        <f>B7*100</f>
        <v>0</v>
      </c>
    </row>
    <row r="8" spans="1:10">
      <c r="A8" s="122" t="s">
        <v>2531</v>
      </c>
      <c r="B8" s="138">
        <f>AVERAGE('Stage 5 Backlog'!J5:J24)</f>
        <v>0</v>
      </c>
      <c r="D8" s="124" t="s">
        <v>9611</v>
      </c>
      <c r="E8" s="141">
        <f>B8*100</f>
        <v>0</v>
      </c>
    </row>
    <row r="9" spans="1:10">
      <c r="A9" s="122" t="s">
        <v>9612</v>
      </c>
      <c r="B9" s="123">
        <f>'Stage 4 Gate'!L6</f>
        <v>1</v>
      </c>
    </row>
    <row r="10" spans="1:10">
      <c r="A10" s="122" t="s">
        <v>9613</v>
      </c>
      <c r="B10" s="123">
        <f>'Stage 5 Gate'!L6</f>
        <v>1</v>
      </c>
    </row>
    <row r="11" spans="1:10">
      <c r="A11" s="122" t="s">
        <v>9614</v>
      </c>
      <c r="B11" s="123">
        <f>COUNTIF('Stage 4 Risks'!I5:I16,"Open")+COUNTIF('Stage 4 Risks'!I5:I16,"Mitigating")</f>
        <v>12</v>
      </c>
    </row>
    <row r="12" spans="1:10">
      <c r="A12" s="122" t="s">
        <v>9615</v>
      </c>
      <c r="B12" s="123">
        <f>COUNTIF('Stage 5 Risks'!I5:I18,"Open")+COUNTIF('Stage 5 Risks'!I5:I18,"Mitigating")</f>
        <v>14</v>
      </c>
    </row>
    <row r="13" spans="1:10">
      <c r="A13" s="122" t="s">
        <v>9616</v>
      </c>
      <c r="B13" s="123">
        <f>COUNTA('Stage 4 Sources'!A5:A100)</f>
        <v>15</v>
      </c>
    </row>
    <row r="14" spans="1:10">
      <c r="A14" s="122" t="s">
        <v>9617</v>
      </c>
      <c r="B14" s="123">
        <f>COUNTA('Stage 5 Sources'!A5:A100)</f>
        <v>19</v>
      </c>
    </row>
    <row r="15" spans="1:10">
      <c r="A15" s="122" t="s">
        <v>9618</v>
      </c>
      <c r="B15" s="123">
        <f>COUNTIF('Stage 4 ADRs'!C5:C16,"Accepted in principle")+COUNTIF('Stage 4 ADRs'!C5:C16,"Accepted")</f>
        <v>12</v>
      </c>
    </row>
    <row r="16" spans="1:10">
      <c r="A16" s="124" t="s">
        <v>9619</v>
      </c>
      <c r="B16" s="126">
        <f>COUNTIF('Stage 5 ADRs'!C5:C16,"Accepted in principle")+COUNTIF('Stage 5 ADRs'!C5:C16,"Accepted")</f>
        <v>12</v>
      </c>
    </row>
    <row r="20" spans="1:10" ht="13.75" customHeight="1">
      <c r="A20" s="593" t="s">
        <v>6537</v>
      </c>
      <c r="B20" s="593"/>
      <c r="C20" s="593"/>
      <c r="D20" s="593"/>
      <c r="E20" s="593"/>
      <c r="F20" s="593"/>
      <c r="G20" s="593"/>
      <c r="H20" s="593"/>
      <c r="I20" s="593"/>
      <c r="J20" s="593"/>
    </row>
    <row r="21" spans="1:10" ht="17.149999999999999" customHeight="1">
      <c r="A21" s="116" t="s">
        <v>2505</v>
      </c>
      <c r="B21" s="118" t="s">
        <v>2504</v>
      </c>
    </row>
    <row r="22" spans="1:10">
      <c r="A22" s="119" t="s">
        <v>60</v>
      </c>
      <c r="B22" s="594" t="s">
        <v>9620</v>
      </c>
      <c r="C22" s="588"/>
      <c r="D22" s="588"/>
      <c r="E22" s="588"/>
      <c r="F22" s="588"/>
      <c r="G22" s="588"/>
      <c r="H22" s="588"/>
      <c r="I22" s="588"/>
      <c r="J22" s="588"/>
    </row>
    <row r="23" spans="1:10">
      <c r="A23" s="122" t="s">
        <v>158</v>
      </c>
      <c r="B23" s="595" t="s">
        <v>9621</v>
      </c>
      <c r="C23" s="588"/>
      <c r="D23" s="588"/>
      <c r="E23" s="588"/>
      <c r="F23" s="588"/>
      <c r="G23" s="588"/>
      <c r="H23" s="588"/>
      <c r="I23" s="588"/>
      <c r="J23" s="588"/>
    </row>
    <row r="24" spans="1:10">
      <c r="A24" s="122" t="s">
        <v>221</v>
      </c>
      <c r="B24" s="595" t="s">
        <v>9622</v>
      </c>
      <c r="C24" s="588"/>
      <c r="D24" s="588"/>
      <c r="E24" s="588"/>
      <c r="F24" s="588"/>
      <c r="G24" s="588"/>
      <c r="H24" s="588"/>
      <c r="I24" s="588"/>
      <c r="J24" s="588"/>
    </row>
    <row r="25" spans="1:10">
      <c r="A25" s="122" t="s">
        <v>295</v>
      </c>
      <c r="B25" s="595" t="s">
        <v>9623</v>
      </c>
      <c r="C25" s="588"/>
      <c r="D25" s="588"/>
      <c r="E25" s="588"/>
      <c r="F25" s="588"/>
      <c r="G25" s="588"/>
      <c r="H25" s="588"/>
      <c r="I25" s="588"/>
      <c r="J25" s="588"/>
    </row>
    <row r="26" spans="1:10">
      <c r="A26" s="124" t="s">
        <v>340</v>
      </c>
      <c r="B26" s="596" t="s">
        <v>9624</v>
      </c>
      <c r="C26" s="588"/>
      <c r="D26" s="588"/>
      <c r="E26" s="588"/>
      <c r="F26" s="588"/>
      <c r="G26" s="588"/>
      <c r="H26" s="588"/>
      <c r="I26" s="588"/>
      <c r="J26" s="588"/>
    </row>
  </sheetData>
  <mergeCells count="8">
    <mergeCell ref="B24:J24"/>
    <mergeCell ref="B25:J25"/>
    <mergeCell ref="B26:J26"/>
    <mergeCell ref="A1:J1"/>
    <mergeCell ref="A2:J2"/>
    <mergeCell ref="A20:J20"/>
    <mergeCell ref="B22:J22"/>
    <mergeCell ref="B23:J23"/>
  </mergeCells>
  <conditionalFormatting sqref="B5:B8">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{4FE040D9-F956-E00C-AA97-35EB259D8713}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FE040D9-F956-E00C-AA97-35EB259D8713}">
            <x14:dataBar>
              <x14:cfvo type="min"/>
              <x14:cfvo type="max"/>
              <x14:negativeFillColor auto="1"/>
              <x14:axisColor auto="1"/>
            </x14:dataBar>
          </x14:cfRule>
          <xm:sqref>B5:B8</xm:sqref>
        </x14:conditionalFormatting>
      </x14:conditionalFormatting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31"/>
  <sheetViews>
    <sheetView workbookViewId="0">
      <pane ySplit="4" topLeftCell="A5" activePane="bottomLeft" state="frozen"/>
      <selection pane="bottomLeft"/>
    </sheetView>
  </sheetViews>
  <sheetFormatPr defaultRowHeight="14.15"/>
  <cols>
    <col min="1" max="1" width="14" customWidth="1"/>
    <col min="2" max="2" width="30" customWidth="1"/>
    <col min="3" max="3" width="54" customWidth="1"/>
    <col min="4" max="4" width="36" customWidth="1"/>
    <col min="5" max="7" width="38" customWidth="1"/>
    <col min="8" max="8" width="52" customWidth="1"/>
    <col min="9" max="9" width="12" customWidth="1"/>
    <col min="10" max="10" width="18" customWidth="1"/>
    <col min="11" max="11" width="32" customWidth="1"/>
  </cols>
  <sheetData>
    <row r="1" spans="1:11" ht="17.149999999999999" customHeight="1">
      <c r="A1" s="591" t="s">
        <v>9625</v>
      </c>
      <c r="B1" s="591"/>
      <c r="C1" s="591"/>
      <c r="D1" s="591"/>
      <c r="E1" s="591"/>
      <c r="F1" s="591"/>
      <c r="G1" s="591"/>
      <c r="H1" s="591"/>
      <c r="I1" s="591"/>
      <c r="J1" s="591"/>
      <c r="K1" s="591"/>
    </row>
    <row r="2" spans="1:11" ht="20.6" customHeight="1">
      <c r="A2" s="592" t="s">
        <v>9626</v>
      </c>
      <c r="B2" s="592"/>
      <c r="C2" s="592"/>
      <c r="D2" s="592"/>
      <c r="E2" s="592"/>
      <c r="F2" s="592"/>
      <c r="G2" s="592"/>
      <c r="H2" s="592"/>
      <c r="I2" s="592"/>
      <c r="J2" s="592"/>
      <c r="K2" s="592"/>
    </row>
    <row r="4" spans="1:11" ht="17.149999999999999" customHeight="1">
      <c r="A4" s="116" t="s">
        <v>3410</v>
      </c>
      <c r="B4" s="117" t="s">
        <v>8043</v>
      </c>
      <c r="C4" s="117" t="s">
        <v>1591</v>
      </c>
      <c r="D4" s="117" t="s">
        <v>8045</v>
      </c>
      <c r="E4" s="117" t="s">
        <v>9627</v>
      </c>
      <c r="F4" s="117" t="s">
        <v>1594</v>
      </c>
      <c r="G4" s="117" t="s">
        <v>1595</v>
      </c>
      <c r="H4" s="117" t="s">
        <v>9628</v>
      </c>
      <c r="I4" s="117" t="s">
        <v>1509</v>
      </c>
      <c r="J4" s="117" t="s">
        <v>1818</v>
      </c>
      <c r="K4" s="118" t="s">
        <v>4953</v>
      </c>
    </row>
    <row r="5" spans="1:11" ht="23.15">
      <c r="A5" s="119" t="s">
        <v>9629</v>
      </c>
      <c r="B5" s="120" t="s">
        <v>9630</v>
      </c>
      <c r="C5" s="120" t="s">
        <v>9631</v>
      </c>
      <c r="D5" s="120" t="s">
        <v>9632</v>
      </c>
      <c r="E5" s="120" t="s">
        <v>9633</v>
      </c>
      <c r="F5" s="120" t="s">
        <v>9634</v>
      </c>
      <c r="G5" s="120" t="s">
        <v>8125</v>
      </c>
      <c r="H5" s="120" t="s">
        <v>9635</v>
      </c>
      <c r="I5" s="120" t="s">
        <v>1238</v>
      </c>
      <c r="J5" s="120" t="s">
        <v>3637</v>
      </c>
      <c r="K5" s="121" t="s">
        <v>9636</v>
      </c>
    </row>
    <row r="6" spans="1:11" ht="23.15">
      <c r="A6" s="127" t="s">
        <v>9637</v>
      </c>
      <c r="B6" s="128" t="s">
        <v>9638</v>
      </c>
      <c r="C6" s="128" t="s">
        <v>9639</v>
      </c>
      <c r="D6" s="128" t="s">
        <v>9640</v>
      </c>
      <c r="E6" s="128" t="s">
        <v>9641</v>
      </c>
      <c r="F6" s="128" t="s">
        <v>9642</v>
      </c>
      <c r="G6" s="128" t="s">
        <v>9643</v>
      </c>
      <c r="H6" s="128" t="s">
        <v>9644</v>
      </c>
      <c r="I6" s="128" t="s">
        <v>1238</v>
      </c>
      <c r="J6" s="128" t="s">
        <v>3637</v>
      </c>
      <c r="K6" s="129" t="s">
        <v>9645</v>
      </c>
    </row>
    <row r="7" spans="1:11">
      <c r="A7" s="122" t="s">
        <v>9646</v>
      </c>
      <c r="B7" s="14" t="s">
        <v>9647</v>
      </c>
      <c r="C7" s="14" t="s">
        <v>9648</v>
      </c>
      <c r="D7" s="14" t="s">
        <v>9649</v>
      </c>
      <c r="E7" s="14" t="s">
        <v>9650</v>
      </c>
      <c r="F7" s="14" t="s">
        <v>9651</v>
      </c>
      <c r="G7" s="14" t="s">
        <v>9652</v>
      </c>
      <c r="H7" s="14" t="s">
        <v>9653</v>
      </c>
      <c r="I7" s="14" t="s">
        <v>1238</v>
      </c>
      <c r="J7" s="14" t="s">
        <v>3637</v>
      </c>
      <c r="K7" s="123" t="s">
        <v>9654</v>
      </c>
    </row>
    <row r="8" spans="1:11" ht="23.15">
      <c r="A8" s="127" t="s">
        <v>9655</v>
      </c>
      <c r="B8" s="128" t="s">
        <v>9656</v>
      </c>
      <c r="C8" s="128" t="s">
        <v>9657</v>
      </c>
      <c r="D8" s="128" t="s">
        <v>9640</v>
      </c>
      <c r="E8" s="128" t="s">
        <v>9658</v>
      </c>
      <c r="F8" s="128" t="s">
        <v>9659</v>
      </c>
      <c r="G8" s="128" t="s">
        <v>9660</v>
      </c>
      <c r="H8" s="128" t="s">
        <v>9661</v>
      </c>
      <c r="I8" s="128" t="s">
        <v>1238</v>
      </c>
      <c r="J8" s="128" t="s">
        <v>3637</v>
      </c>
      <c r="K8" s="129" t="s">
        <v>9662</v>
      </c>
    </row>
    <row r="9" spans="1:11" ht="23.15">
      <c r="A9" s="122" t="s">
        <v>9663</v>
      </c>
      <c r="B9" s="14" t="s">
        <v>8316</v>
      </c>
      <c r="C9" s="14" t="s">
        <v>9664</v>
      </c>
      <c r="D9" s="14" t="s">
        <v>9665</v>
      </c>
      <c r="E9" s="14" t="s">
        <v>9666</v>
      </c>
      <c r="F9" s="14" t="s">
        <v>9667</v>
      </c>
      <c r="G9" s="14" t="s">
        <v>9668</v>
      </c>
      <c r="H9" s="14" t="s">
        <v>9669</v>
      </c>
      <c r="I9" s="14" t="s">
        <v>1238</v>
      </c>
      <c r="J9" s="14" t="s">
        <v>3637</v>
      </c>
      <c r="K9" s="123" t="s">
        <v>9670</v>
      </c>
    </row>
    <row r="10" spans="1:11" ht="23.15">
      <c r="A10" s="127" t="s">
        <v>9671</v>
      </c>
      <c r="B10" s="128" t="s">
        <v>9672</v>
      </c>
      <c r="C10" s="128" t="s">
        <v>9673</v>
      </c>
      <c r="D10" s="128" t="s">
        <v>7559</v>
      </c>
      <c r="E10" s="128" t="s">
        <v>9674</v>
      </c>
      <c r="F10" s="128" t="s">
        <v>9675</v>
      </c>
      <c r="G10" s="128" t="s">
        <v>9676</v>
      </c>
      <c r="H10" s="128" t="s">
        <v>9677</v>
      </c>
      <c r="I10" s="128" t="s">
        <v>1238</v>
      </c>
      <c r="J10" s="128" t="s">
        <v>3637</v>
      </c>
      <c r="K10" s="129" t="s">
        <v>5260</v>
      </c>
    </row>
    <row r="11" spans="1:11" ht="23.15">
      <c r="A11" s="122" t="s">
        <v>9678</v>
      </c>
      <c r="B11" s="14" t="s">
        <v>9679</v>
      </c>
      <c r="C11" s="14" t="s">
        <v>9680</v>
      </c>
      <c r="D11" s="14" t="s">
        <v>9681</v>
      </c>
      <c r="E11" s="14" t="s">
        <v>9682</v>
      </c>
      <c r="F11" s="14" t="s">
        <v>9683</v>
      </c>
      <c r="G11" s="14" t="s">
        <v>9684</v>
      </c>
      <c r="H11" s="14" t="s">
        <v>9685</v>
      </c>
      <c r="I11" s="14" t="s">
        <v>1238</v>
      </c>
      <c r="J11" s="14" t="s">
        <v>3637</v>
      </c>
      <c r="K11" s="123" t="s">
        <v>9686</v>
      </c>
    </row>
    <row r="12" spans="1:11" ht="23.15">
      <c r="A12" s="127" t="s">
        <v>9687</v>
      </c>
      <c r="B12" s="128" t="s">
        <v>9688</v>
      </c>
      <c r="C12" s="128" t="s">
        <v>9689</v>
      </c>
      <c r="D12" s="128" t="s">
        <v>9690</v>
      </c>
      <c r="E12" s="128" t="s">
        <v>9691</v>
      </c>
      <c r="F12" s="128" t="s">
        <v>9692</v>
      </c>
      <c r="G12" s="128" t="s">
        <v>9693</v>
      </c>
      <c r="H12" s="128" t="s">
        <v>9694</v>
      </c>
      <c r="I12" s="128" t="s">
        <v>1109</v>
      </c>
      <c r="J12" s="128" t="s">
        <v>3637</v>
      </c>
      <c r="K12" s="129" t="s">
        <v>9695</v>
      </c>
    </row>
    <row r="13" spans="1:11" ht="23.15">
      <c r="A13" s="122" t="s">
        <v>9696</v>
      </c>
      <c r="B13" s="14" t="s">
        <v>9697</v>
      </c>
      <c r="C13" s="14" t="s">
        <v>9698</v>
      </c>
      <c r="D13" s="14" t="s">
        <v>7559</v>
      </c>
      <c r="E13" s="14" t="s">
        <v>1615</v>
      </c>
      <c r="F13" s="14" t="s">
        <v>9699</v>
      </c>
      <c r="G13" s="14" t="s">
        <v>9700</v>
      </c>
      <c r="H13" s="14" t="s">
        <v>9701</v>
      </c>
      <c r="I13" s="14" t="s">
        <v>1109</v>
      </c>
      <c r="J13" s="14" t="s">
        <v>3637</v>
      </c>
      <c r="K13" s="123" t="s">
        <v>9702</v>
      </c>
    </row>
    <row r="14" spans="1:11" ht="23.15">
      <c r="A14" s="127" t="s">
        <v>9703</v>
      </c>
      <c r="B14" s="128" t="s">
        <v>9704</v>
      </c>
      <c r="C14" s="128" t="s">
        <v>9705</v>
      </c>
      <c r="D14" s="128" t="s">
        <v>9706</v>
      </c>
      <c r="E14" s="128" t="s">
        <v>9707</v>
      </c>
      <c r="F14" s="128" t="s">
        <v>9708</v>
      </c>
      <c r="G14" s="128" t="s">
        <v>9709</v>
      </c>
      <c r="H14" s="128" t="s">
        <v>9710</v>
      </c>
      <c r="I14" s="128" t="s">
        <v>1109</v>
      </c>
      <c r="J14" s="128" t="s">
        <v>3637</v>
      </c>
      <c r="K14" s="129" t="s">
        <v>9711</v>
      </c>
    </row>
    <row r="15" spans="1:11" ht="23.15">
      <c r="A15" s="122" t="s">
        <v>9712</v>
      </c>
      <c r="B15" s="14" t="s">
        <v>9713</v>
      </c>
      <c r="C15" s="14" t="s">
        <v>9714</v>
      </c>
      <c r="D15" s="14" t="s">
        <v>7559</v>
      </c>
      <c r="E15" s="14" t="s">
        <v>9715</v>
      </c>
      <c r="F15" s="14" t="s">
        <v>9716</v>
      </c>
      <c r="G15" s="14" t="s">
        <v>9717</v>
      </c>
      <c r="H15" s="14" t="s">
        <v>9718</v>
      </c>
      <c r="I15" s="14" t="s">
        <v>1238</v>
      </c>
      <c r="J15" s="14" t="s">
        <v>3637</v>
      </c>
      <c r="K15" s="123" t="s">
        <v>9719</v>
      </c>
    </row>
    <row r="16" spans="1:11">
      <c r="A16" s="127" t="s">
        <v>9720</v>
      </c>
      <c r="B16" s="128" t="s">
        <v>9721</v>
      </c>
      <c r="C16" s="128" t="s">
        <v>9722</v>
      </c>
      <c r="D16" s="128" t="s">
        <v>9723</v>
      </c>
      <c r="E16" s="128" t="s">
        <v>9724</v>
      </c>
      <c r="F16" s="128" t="s">
        <v>9725</v>
      </c>
      <c r="G16" s="128" t="s">
        <v>9726</v>
      </c>
      <c r="H16" s="128" t="s">
        <v>9727</v>
      </c>
      <c r="I16" s="128" t="s">
        <v>1238</v>
      </c>
      <c r="J16" s="128" t="s">
        <v>3637</v>
      </c>
      <c r="K16" s="129" t="s">
        <v>9728</v>
      </c>
    </row>
    <row r="17" spans="1:11" ht="23.15">
      <c r="A17" s="122" t="s">
        <v>9729</v>
      </c>
      <c r="B17" s="14" t="s">
        <v>9730</v>
      </c>
      <c r="C17" s="14" t="s">
        <v>9731</v>
      </c>
      <c r="D17" s="14" t="s">
        <v>7559</v>
      </c>
      <c r="E17" s="14" t="s">
        <v>9732</v>
      </c>
      <c r="F17" s="14" t="s">
        <v>9733</v>
      </c>
      <c r="G17" s="14" t="s">
        <v>9734</v>
      </c>
      <c r="H17" s="14" t="s">
        <v>9735</v>
      </c>
      <c r="I17" s="14" t="s">
        <v>1238</v>
      </c>
      <c r="J17" s="14" t="s">
        <v>3637</v>
      </c>
      <c r="K17" s="123" t="s">
        <v>9736</v>
      </c>
    </row>
    <row r="18" spans="1:11">
      <c r="A18" s="127" t="s">
        <v>9737</v>
      </c>
      <c r="B18" s="128" t="s">
        <v>9738</v>
      </c>
      <c r="C18" s="128" t="s">
        <v>9739</v>
      </c>
      <c r="D18" s="128" t="s">
        <v>9740</v>
      </c>
      <c r="E18" s="128" t="s">
        <v>5243</v>
      </c>
      <c r="F18" s="128" t="s">
        <v>9741</v>
      </c>
      <c r="G18" s="128" t="s">
        <v>9742</v>
      </c>
      <c r="H18" s="128" t="s">
        <v>9743</v>
      </c>
      <c r="I18" s="128" t="s">
        <v>1238</v>
      </c>
      <c r="J18" s="128" t="s">
        <v>3637</v>
      </c>
      <c r="K18" s="129" t="s">
        <v>9744</v>
      </c>
    </row>
    <row r="19" spans="1:11" ht="23.15">
      <c r="A19" s="122" t="s">
        <v>9745</v>
      </c>
      <c r="B19" s="14" t="s">
        <v>9746</v>
      </c>
      <c r="C19" s="14" t="s">
        <v>9747</v>
      </c>
      <c r="D19" s="14" t="s">
        <v>9748</v>
      </c>
      <c r="E19" s="14" t="s">
        <v>9749</v>
      </c>
      <c r="F19" s="14" t="s">
        <v>9750</v>
      </c>
      <c r="G19" s="14" t="s">
        <v>9751</v>
      </c>
      <c r="H19" s="14" t="s">
        <v>9752</v>
      </c>
      <c r="I19" s="14" t="s">
        <v>1109</v>
      </c>
      <c r="J19" s="14" t="s">
        <v>3637</v>
      </c>
      <c r="K19" s="123" t="s">
        <v>9753</v>
      </c>
    </row>
    <row r="20" spans="1:11" ht="23.15">
      <c r="A20" s="127" t="s">
        <v>9754</v>
      </c>
      <c r="B20" s="128" t="s">
        <v>9755</v>
      </c>
      <c r="C20" s="128" t="s">
        <v>9756</v>
      </c>
      <c r="D20" s="128" t="s">
        <v>9757</v>
      </c>
      <c r="E20" s="128" t="s">
        <v>9758</v>
      </c>
      <c r="F20" s="128" t="s">
        <v>9741</v>
      </c>
      <c r="G20" s="128" t="s">
        <v>9759</v>
      </c>
      <c r="H20" s="128" t="s">
        <v>9760</v>
      </c>
      <c r="I20" s="128" t="s">
        <v>1109</v>
      </c>
      <c r="J20" s="128" t="s">
        <v>3637</v>
      </c>
      <c r="K20" s="129" t="s">
        <v>9761</v>
      </c>
    </row>
    <row r="21" spans="1:11" ht="23.15">
      <c r="A21" s="122" t="s">
        <v>9762</v>
      </c>
      <c r="B21" s="14" t="s">
        <v>9763</v>
      </c>
      <c r="C21" s="14" t="s">
        <v>9764</v>
      </c>
      <c r="D21" s="14" t="s">
        <v>9765</v>
      </c>
      <c r="E21" s="14" t="s">
        <v>9766</v>
      </c>
      <c r="F21" s="14" t="s">
        <v>9767</v>
      </c>
      <c r="G21" s="14" t="s">
        <v>9768</v>
      </c>
      <c r="H21" s="14" t="s">
        <v>9769</v>
      </c>
      <c r="I21" s="14" t="s">
        <v>1109</v>
      </c>
      <c r="J21" s="14" t="s">
        <v>3637</v>
      </c>
      <c r="K21" s="123" t="s">
        <v>9770</v>
      </c>
    </row>
    <row r="22" spans="1:11">
      <c r="A22" s="127" t="s">
        <v>9771</v>
      </c>
      <c r="B22" s="128" t="s">
        <v>9772</v>
      </c>
      <c r="C22" s="128" t="s">
        <v>9773</v>
      </c>
      <c r="D22" s="128" t="s">
        <v>9774</v>
      </c>
      <c r="E22" s="128" t="s">
        <v>9775</v>
      </c>
      <c r="F22" s="128" t="s">
        <v>9776</v>
      </c>
      <c r="G22" s="128" t="s">
        <v>9777</v>
      </c>
      <c r="H22" s="128" t="s">
        <v>9778</v>
      </c>
      <c r="I22" s="128" t="s">
        <v>1109</v>
      </c>
      <c r="J22" s="128" t="s">
        <v>3637</v>
      </c>
      <c r="K22" s="129" t="s">
        <v>9779</v>
      </c>
    </row>
    <row r="23" spans="1:11">
      <c r="A23" s="122" t="s">
        <v>9780</v>
      </c>
      <c r="B23" s="14" t="s">
        <v>9781</v>
      </c>
      <c r="C23" s="14" t="s">
        <v>9782</v>
      </c>
      <c r="D23" s="14" t="s">
        <v>9783</v>
      </c>
      <c r="E23" s="14" t="s">
        <v>9784</v>
      </c>
      <c r="F23" s="14" t="s">
        <v>9785</v>
      </c>
      <c r="G23" s="14" t="s">
        <v>9786</v>
      </c>
      <c r="H23" s="14" t="s">
        <v>9787</v>
      </c>
      <c r="I23" s="14" t="s">
        <v>1109</v>
      </c>
      <c r="J23" s="14" t="s">
        <v>3637</v>
      </c>
      <c r="K23" s="123" t="s">
        <v>9788</v>
      </c>
    </row>
    <row r="24" spans="1:11" ht="23.15">
      <c r="A24" s="130" t="s">
        <v>9789</v>
      </c>
      <c r="B24" s="131" t="s">
        <v>9790</v>
      </c>
      <c r="C24" s="131" t="s">
        <v>9791</v>
      </c>
      <c r="D24" s="131" t="s">
        <v>9792</v>
      </c>
      <c r="E24" s="131" t="s">
        <v>27</v>
      </c>
      <c r="F24" s="131" t="s">
        <v>9793</v>
      </c>
      <c r="G24" s="131" t="s">
        <v>9794</v>
      </c>
      <c r="H24" s="131" t="s">
        <v>9795</v>
      </c>
      <c r="I24" s="131" t="s">
        <v>1238</v>
      </c>
      <c r="J24" s="131" t="s">
        <v>3637</v>
      </c>
      <c r="K24" s="132" t="s">
        <v>9796</v>
      </c>
    </row>
    <row r="28" spans="1:11" ht="13.75" customHeight="1">
      <c r="A28" s="580" t="s">
        <v>9797</v>
      </c>
      <c r="B28" s="580"/>
      <c r="C28" s="580"/>
      <c r="D28" s="580"/>
      <c r="E28" s="580"/>
      <c r="F28" s="580"/>
      <c r="G28" s="580"/>
      <c r="H28" s="580"/>
      <c r="I28" s="580"/>
      <c r="J28" s="580"/>
      <c r="K28" s="580"/>
    </row>
    <row r="29" spans="1:11" ht="17.149999999999999" customHeight="1">
      <c r="A29" s="293" t="s">
        <v>3410</v>
      </c>
      <c r="B29" s="294" t="s">
        <v>8043</v>
      </c>
      <c r="C29" s="294" t="s">
        <v>1591</v>
      </c>
      <c r="D29" s="294" t="s">
        <v>8045</v>
      </c>
      <c r="E29" s="294" t="s">
        <v>9627</v>
      </c>
      <c r="F29" s="294" t="s">
        <v>1594</v>
      </c>
      <c r="G29" s="294" t="s">
        <v>1595</v>
      </c>
      <c r="H29" s="294" t="s">
        <v>9628</v>
      </c>
      <c r="I29" s="294" t="s">
        <v>1509</v>
      </c>
      <c r="J29" s="294" t="s">
        <v>1818</v>
      </c>
      <c r="K29" s="295" t="s">
        <v>4953</v>
      </c>
    </row>
    <row r="30" spans="1:11" ht="23.15">
      <c r="A30" s="326" t="s">
        <v>9798</v>
      </c>
      <c r="B30" s="327" t="s">
        <v>9799</v>
      </c>
      <c r="C30" s="327" t="s">
        <v>9800</v>
      </c>
      <c r="D30" s="327" t="s">
        <v>9801</v>
      </c>
      <c r="E30" s="327" t="s">
        <v>9802</v>
      </c>
      <c r="F30" s="327" t="s">
        <v>9803</v>
      </c>
      <c r="G30" s="327" t="s">
        <v>9804</v>
      </c>
      <c r="H30" s="327" t="s">
        <v>9805</v>
      </c>
      <c r="I30" s="327" t="s">
        <v>1238</v>
      </c>
      <c r="J30" s="327" t="s">
        <v>3637</v>
      </c>
      <c r="K30" s="328" t="s">
        <v>9806</v>
      </c>
    </row>
    <row r="31" spans="1:11">
      <c r="A31" s="361" t="s">
        <v>9807</v>
      </c>
      <c r="B31" s="362" t="s">
        <v>9808</v>
      </c>
      <c r="C31" s="362" t="s">
        <v>9809</v>
      </c>
      <c r="D31" s="362" t="s">
        <v>9810</v>
      </c>
      <c r="E31" s="362" t="s">
        <v>9811</v>
      </c>
      <c r="F31" s="362" t="s">
        <v>9812</v>
      </c>
      <c r="G31" s="362" t="s">
        <v>9813</v>
      </c>
      <c r="H31" s="362" t="s">
        <v>9814</v>
      </c>
      <c r="I31" s="362" t="s">
        <v>1109</v>
      </c>
      <c r="J31" s="362" t="s">
        <v>3637</v>
      </c>
      <c r="K31" s="363" t="s">
        <v>9815</v>
      </c>
    </row>
  </sheetData>
  <mergeCells count="3">
    <mergeCell ref="A1:K1"/>
    <mergeCell ref="A2:K2"/>
    <mergeCell ref="A28:K28"/>
  </mergeCells>
  <dataValidations count="2">
    <dataValidation type="list" sqref="I5:I24" xr:uid="{00000000-0002-0000-3C00-000000000000}">
      <formula1>"Critical,High,Medium,Low"</formula1>
    </dataValidation>
    <dataValidation type="list" sqref="J5:J24" xr:uid="{00000000-0002-0000-3C00-000001000000}">
      <formula1>"Draft Complete,Needs Review,Approved,Deferred"</formula1>
    </dataValidation>
  </dataValidation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34"/>
  <sheetViews>
    <sheetView workbookViewId="0">
      <pane ySplit="4" topLeftCell="A5" activePane="bottomLeft" state="frozen"/>
      <selection pane="bottomLeft"/>
    </sheetView>
  </sheetViews>
  <sheetFormatPr defaultRowHeight="14.15"/>
  <cols>
    <col min="1" max="1" width="14" customWidth="1"/>
    <col min="2" max="2" width="28" customWidth="1"/>
    <col min="3" max="3" width="48" customWidth="1"/>
    <col min="4" max="5" width="20" customWidth="1"/>
    <col min="6" max="6" width="34" customWidth="1"/>
    <col min="7" max="7" width="52" customWidth="1"/>
    <col min="8" max="8" width="42" customWidth="1"/>
    <col min="9" max="9" width="18" customWidth="1"/>
  </cols>
  <sheetData>
    <row r="1" spans="1:9" ht="17.149999999999999" customHeight="1">
      <c r="A1" s="591" t="s">
        <v>9816</v>
      </c>
      <c r="B1" s="591"/>
      <c r="C1" s="591"/>
      <c r="D1" s="591"/>
      <c r="E1" s="591"/>
      <c r="F1" s="591"/>
      <c r="G1" s="591"/>
      <c r="H1" s="591"/>
      <c r="I1" s="591"/>
    </row>
    <row r="2" spans="1:9" ht="20.6" customHeight="1">
      <c r="A2" s="592" t="s">
        <v>9817</v>
      </c>
      <c r="B2" s="592"/>
      <c r="C2" s="592"/>
      <c r="D2" s="592"/>
      <c r="E2" s="592"/>
      <c r="F2" s="592"/>
      <c r="G2" s="592"/>
      <c r="H2" s="592"/>
      <c r="I2" s="592"/>
    </row>
    <row r="4" spans="1:9" ht="17.149999999999999" customHeight="1">
      <c r="A4" s="116" t="s">
        <v>3410</v>
      </c>
      <c r="B4" s="117" t="s">
        <v>9818</v>
      </c>
      <c r="C4" s="117" t="s">
        <v>6546</v>
      </c>
      <c r="D4" s="117" t="s">
        <v>2616</v>
      </c>
      <c r="E4" s="117" t="s">
        <v>5684</v>
      </c>
      <c r="F4" s="117" t="s">
        <v>3</v>
      </c>
      <c r="G4" s="117" t="s">
        <v>9819</v>
      </c>
      <c r="H4" s="117" t="s">
        <v>9820</v>
      </c>
      <c r="I4" s="118" t="s">
        <v>1818</v>
      </c>
    </row>
    <row r="5" spans="1:9">
      <c r="A5" s="119" t="s">
        <v>9821</v>
      </c>
      <c r="B5" s="120" t="s">
        <v>9822</v>
      </c>
      <c r="C5" s="120" t="s">
        <v>9823</v>
      </c>
      <c r="D5" s="120" t="s">
        <v>8573</v>
      </c>
      <c r="E5" s="120" t="s">
        <v>8561</v>
      </c>
      <c r="F5" s="120" t="s">
        <v>9824</v>
      </c>
      <c r="G5" s="120" t="s">
        <v>9825</v>
      </c>
      <c r="H5" s="120" t="s">
        <v>9826</v>
      </c>
      <c r="I5" s="121" t="s">
        <v>3637</v>
      </c>
    </row>
    <row r="6" spans="1:9">
      <c r="A6" s="127" t="s">
        <v>9827</v>
      </c>
      <c r="B6" s="128" t="s">
        <v>9828</v>
      </c>
      <c r="C6" s="128" t="s">
        <v>9829</v>
      </c>
      <c r="D6" s="128" t="s">
        <v>8573</v>
      </c>
      <c r="E6" s="128" t="s">
        <v>8561</v>
      </c>
      <c r="F6" s="128" t="s">
        <v>9830</v>
      </c>
      <c r="G6" s="128" t="s">
        <v>9831</v>
      </c>
      <c r="H6" s="128" t="s">
        <v>9832</v>
      </c>
      <c r="I6" s="129" t="s">
        <v>3637</v>
      </c>
    </row>
    <row r="7" spans="1:9">
      <c r="A7" s="122" t="s">
        <v>9833</v>
      </c>
      <c r="B7" s="14" t="s">
        <v>9834</v>
      </c>
      <c r="C7" s="14" t="s">
        <v>9835</v>
      </c>
      <c r="D7" s="14" t="s">
        <v>9836</v>
      </c>
      <c r="E7" s="14" t="s">
        <v>8561</v>
      </c>
      <c r="F7" s="14" t="s">
        <v>9837</v>
      </c>
      <c r="G7" s="14" t="s">
        <v>9838</v>
      </c>
      <c r="H7" s="14" t="s">
        <v>9839</v>
      </c>
      <c r="I7" s="123" t="s">
        <v>3637</v>
      </c>
    </row>
    <row r="8" spans="1:9">
      <c r="A8" s="127" t="s">
        <v>9840</v>
      </c>
      <c r="B8" s="128" t="s">
        <v>8571</v>
      </c>
      <c r="C8" s="128" t="s">
        <v>9841</v>
      </c>
      <c r="D8" s="128" t="s">
        <v>8573</v>
      </c>
      <c r="E8" s="128" t="s">
        <v>8561</v>
      </c>
      <c r="F8" s="128" t="s">
        <v>9842</v>
      </c>
      <c r="G8" s="128" t="s">
        <v>9843</v>
      </c>
      <c r="H8" s="128" t="s">
        <v>9844</v>
      </c>
      <c r="I8" s="129" t="s">
        <v>3637</v>
      </c>
    </row>
    <row r="9" spans="1:9">
      <c r="A9" s="122" t="s">
        <v>9845</v>
      </c>
      <c r="B9" s="14" t="s">
        <v>9846</v>
      </c>
      <c r="C9" s="14" t="s">
        <v>9847</v>
      </c>
      <c r="D9" s="14" t="s">
        <v>8573</v>
      </c>
      <c r="E9" s="14" t="s">
        <v>8561</v>
      </c>
      <c r="F9" s="14" t="s">
        <v>9848</v>
      </c>
      <c r="G9" s="14" t="s">
        <v>9849</v>
      </c>
      <c r="H9" s="14" t="s">
        <v>9850</v>
      </c>
      <c r="I9" s="123" t="s">
        <v>3637</v>
      </c>
    </row>
    <row r="10" spans="1:9">
      <c r="A10" s="127" t="s">
        <v>9851</v>
      </c>
      <c r="B10" s="128" t="s">
        <v>9852</v>
      </c>
      <c r="C10" s="128" t="s">
        <v>9853</v>
      </c>
      <c r="D10" s="128" t="s">
        <v>8573</v>
      </c>
      <c r="E10" s="128" t="s">
        <v>8561</v>
      </c>
      <c r="F10" s="128" t="s">
        <v>9854</v>
      </c>
      <c r="G10" s="128" t="s">
        <v>9855</v>
      </c>
      <c r="H10" s="128" t="s">
        <v>9856</v>
      </c>
      <c r="I10" s="129" t="s">
        <v>3637</v>
      </c>
    </row>
    <row r="11" spans="1:9">
      <c r="A11" s="122" t="s">
        <v>9857</v>
      </c>
      <c r="B11" s="14" t="s">
        <v>9858</v>
      </c>
      <c r="C11" s="14" t="s">
        <v>9859</v>
      </c>
      <c r="D11" s="14" t="s">
        <v>9860</v>
      </c>
      <c r="E11" s="14" t="s">
        <v>9861</v>
      </c>
      <c r="F11" s="14" t="s">
        <v>9862</v>
      </c>
      <c r="G11" s="14" t="s">
        <v>9863</v>
      </c>
      <c r="H11" s="14" t="s">
        <v>9864</v>
      </c>
      <c r="I11" s="123" t="s">
        <v>3637</v>
      </c>
    </row>
    <row r="12" spans="1:9">
      <c r="A12" s="127" t="s">
        <v>9865</v>
      </c>
      <c r="B12" s="128" t="s">
        <v>9866</v>
      </c>
      <c r="C12" s="128" t="s">
        <v>9867</v>
      </c>
      <c r="D12" s="128" t="s">
        <v>8573</v>
      </c>
      <c r="E12" s="128" t="s">
        <v>9868</v>
      </c>
      <c r="F12" s="128" t="s">
        <v>9869</v>
      </c>
      <c r="G12" s="128" t="s">
        <v>9870</v>
      </c>
      <c r="H12" s="128" t="s">
        <v>9871</v>
      </c>
      <c r="I12" s="129" t="s">
        <v>3637</v>
      </c>
    </row>
    <row r="13" spans="1:9">
      <c r="A13" s="122" t="s">
        <v>9872</v>
      </c>
      <c r="B13" s="14" t="s">
        <v>9873</v>
      </c>
      <c r="C13" s="14" t="s">
        <v>9874</v>
      </c>
      <c r="D13" s="14" t="s">
        <v>8573</v>
      </c>
      <c r="E13" s="14" t="s">
        <v>9861</v>
      </c>
      <c r="F13" s="14" t="s">
        <v>9875</v>
      </c>
      <c r="G13" s="14" t="s">
        <v>9876</v>
      </c>
      <c r="H13" s="14" t="s">
        <v>9877</v>
      </c>
      <c r="I13" s="123" t="s">
        <v>3637</v>
      </c>
    </row>
    <row r="14" spans="1:9">
      <c r="A14" s="127" t="s">
        <v>9878</v>
      </c>
      <c r="B14" s="128" t="s">
        <v>9879</v>
      </c>
      <c r="C14" s="128" t="s">
        <v>9880</v>
      </c>
      <c r="D14" s="128" t="s">
        <v>8573</v>
      </c>
      <c r="E14" s="128" t="s">
        <v>9861</v>
      </c>
      <c r="F14" s="128" t="s">
        <v>9881</v>
      </c>
      <c r="G14" s="128" t="s">
        <v>9882</v>
      </c>
      <c r="H14" s="128" t="s">
        <v>9883</v>
      </c>
      <c r="I14" s="129" t="s">
        <v>3637</v>
      </c>
    </row>
    <row r="15" spans="1:9">
      <c r="A15" s="122" t="s">
        <v>9884</v>
      </c>
      <c r="B15" s="14" t="s">
        <v>9885</v>
      </c>
      <c r="C15" s="14" t="s">
        <v>9886</v>
      </c>
      <c r="D15" s="14" t="s">
        <v>8573</v>
      </c>
      <c r="E15" s="14" t="s">
        <v>8561</v>
      </c>
      <c r="F15" s="14" t="s">
        <v>9887</v>
      </c>
      <c r="G15" s="14" t="s">
        <v>9888</v>
      </c>
      <c r="H15" s="14" t="s">
        <v>9889</v>
      </c>
      <c r="I15" s="123" t="s">
        <v>3637</v>
      </c>
    </row>
    <row r="16" spans="1:9">
      <c r="A16" s="127" t="s">
        <v>9890</v>
      </c>
      <c r="B16" s="128" t="s">
        <v>9891</v>
      </c>
      <c r="C16" s="128" t="s">
        <v>9892</v>
      </c>
      <c r="D16" s="128" t="s">
        <v>9893</v>
      </c>
      <c r="E16" s="128" t="s">
        <v>8561</v>
      </c>
      <c r="F16" s="128" t="s">
        <v>9894</v>
      </c>
      <c r="G16" s="128" t="s">
        <v>9895</v>
      </c>
      <c r="H16" s="128" t="s">
        <v>9896</v>
      </c>
      <c r="I16" s="129" t="s">
        <v>3637</v>
      </c>
    </row>
    <row r="17" spans="1:9">
      <c r="A17" s="122" t="s">
        <v>9897</v>
      </c>
      <c r="B17" s="14" t="s">
        <v>9898</v>
      </c>
      <c r="C17" s="14" t="s">
        <v>9899</v>
      </c>
      <c r="D17" s="14" t="s">
        <v>9900</v>
      </c>
      <c r="E17" s="14" t="s">
        <v>8561</v>
      </c>
      <c r="F17" s="14" t="s">
        <v>9901</v>
      </c>
      <c r="G17" s="14" t="s">
        <v>9902</v>
      </c>
      <c r="H17" s="14" t="s">
        <v>9903</v>
      </c>
      <c r="I17" s="123" t="s">
        <v>3637</v>
      </c>
    </row>
    <row r="18" spans="1:9">
      <c r="A18" s="127" t="s">
        <v>9904</v>
      </c>
      <c r="B18" s="128" t="s">
        <v>9905</v>
      </c>
      <c r="C18" s="128" t="s">
        <v>9906</v>
      </c>
      <c r="D18" s="128" t="s">
        <v>9900</v>
      </c>
      <c r="E18" s="128" t="s">
        <v>8561</v>
      </c>
      <c r="F18" s="128" t="s">
        <v>9901</v>
      </c>
      <c r="G18" s="128" t="s">
        <v>9907</v>
      </c>
      <c r="H18" s="128" t="s">
        <v>9908</v>
      </c>
      <c r="I18" s="129" t="s">
        <v>3637</v>
      </c>
    </row>
    <row r="19" spans="1:9">
      <c r="A19" s="122" t="s">
        <v>9909</v>
      </c>
      <c r="B19" s="14" t="s">
        <v>9910</v>
      </c>
      <c r="C19" s="14" t="s">
        <v>9911</v>
      </c>
      <c r="D19" s="14" t="s">
        <v>9912</v>
      </c>
      <c r="E19" s="14" t="s">
        <v>8561</v>
      </c>
      <c r="F19" s="14" t="s">
        <v>9913</v>
      </c>
      <c r="G19" s="14" t="s">
        <v>9914</v>
      </c>
      <c r="H19" s="14" t="s">
        <v>9844</v>
      </c>
      <c r="I19" s="123" t="s">
        <v>3637</v>
      </c>
    </row>
    <row r="20" spans="1:9">
      <c r="A20" s="127" t="s">
        <v>9915</v>
      </c>
      <c r="B20" s="128" t="s">
        <v>9916</v>
      </c>
      <c r="C20" s="128" t="s">
        <v>9917</v>
      </c>
      <c r="D20" s="128" t="s">
        <v>9918</v>
      </c>
      <c r="E20" s="128" t="s">
        <v>8561</v>
      </c>
      <c r="F20" s="128" t="s">
        <v>9919</v>
      </c>
      <c r="G20" s="128" t="s">
        <v>9920</v>
      </c>
      <c r="H20" s="128" t="s">
        <v>9921</v>
      </c>
      <c r="I20" s="129" t="s">
        <v>3637</v>
      </c>
    </row>
    <row r="21" spans="1:9">
      <c r="A21" s="122" t="s">
        <v>9922</v>
      </c>
      <c r="B21" s="14" t="s">
        <v>9923</v>
      </c>
      <c r="C21" s="14" t="s">
        <v>9924</v>
      </c>
      <c r="D21" s="14" t="s">
        <v>9912</v>
      </c>
      <c r="E21" s="14" t="s">
        <v>8634</v>
      </c>
      <c r="F21" s="14" t="s">
        <v>9925</v>
      </c>
      <c r="G21" s="14" t="s">
        <v>9926</v>
      </c>
      <c r="H21" s="14" t="s">
        <v>9927</v>
      </c>
      <c r="I21" s="123" t="s">
        <v>3637</v>
      </c>
    </row>
    <row r="22" spans="1:9">
      <c r="A22" s="127" t="s">
        <v>9928</v>
      </c>
      <c r="B22" s="128" t="s">
        <v>9929</v>
      </c>
      <c r="C22" s="128" t="s">
        <v>9930</v>
      </c>
      <c r="D22" s="128" t="s">
        <v>9931</v>
      </c>
      <c r="E22" s="128" t="s">
        <v>8561</v>
      </c>
      <c r="F22" s="128" t="s">
        <v>9932</v>
      </c>
      <c r="G22" s="128" t="s">
        <v>9933</v>
      </c>
      <c r="H22" s="128" t="s">
        <v>9934</v>
      </c>
      <c r="I22" s="129" t="s">
        <v>3637</v>
      </c>
    </row>
    <row r="23" spans="1:9">
      <c r="A23" s="122" t="s">
        <v>9935</v>
      </c>
      <c r="B23" s="14" t="s">
        <v>9936</v>
      </c>
      <c r="C23" s="14" t="s">
        <v>9937</v>
      </c>
      <c r="D23" s="14" t="s">
        <v>9931</v>
      </c>
      <c r="E23" s="14" t="s">
        <v>8561</v>
      </c>
      <c r="F23" s="14" t="s">
        <v>9938</v>
      </c>
      <c r="G23" s="14" t="s">
        <v>9939</v>
      </c>
      <c r="H23" s="14" t="s">
        <v>9940</v>
      </c>
      <c r="I23" s="123" t="s">
        <v>3637</v>
      </c>
    </row>
    <row r="24" spans="1:9">
      <c r="A24" s="127" t="s">
        <v>9941</v>
      </c>
      <c r="B24" s="128" t="s">
        <v>9942</v>
      </c>
      <c r="C24" s="128" t="s">
        <v>9943</v>
      </c>
      <c r="D24" s="128" t="s">
        <v>9944</v>
      </c>
      <c r="E24" s="128" t="s">
        <v>8561</v>
      </c>
      <c r="F24" s="128" t="s">
        <v>9945</v>
      </c>
      <c r="G24" s="128" t="s">
        <v>9946</v>
      </c>
      <c r="H24" s="128" t="s">
        <v>9844</v>
      </c>
      <c r="I24" s="129" t="s">
        <v>3637</v>
      </c>
    </row>
    <row r="25" spans="1:9">
      <c r="A25" s="122" t="s">
        <v>9947</v>
      </c>
      <c r="B25" s="14" t="s">
        <v>9948</v>
      </c>
      <c r="C25" s="14" t="s">
        <v>9949</v>
      </c>
      <c r="D25" s="14" t="s">
        <v>9944</v>
      </c>
      <c r="E25" s="14" t="s">
        <v>9950</v>
      </c>
      <c r="F25" s="14" t="s">
        <v>9951</v>
      </c>
      <c r="G25" s="14" t="s">
        <v>9952</v>
      </c>
      <c r="H25" s="14" t="s">
        <v>9953</v>
      </c>
      <c r="I25" s="123" t="s">
        <v>3637</v>
      </c>
    </row>
    <row r="26" spans="1:9">
      <c r="A26" s="127" t="s">
        <v>9954</v>
      </c>
      <c r="B26" s="128" t="s">
        <v>9955</v>
      </c>
      <c r="C26" s="128" t="s">
        <v>9956</v>
      </c>
      <c r="D26" s="128" t="s">
        <v>9957</v>
      </c>
      <c r="E26" s="128" t="s">
        <v>9861</v>
      </c>
      <c r="F26" s="128" t="s">
        <v>9958</v>
      </c>
      <c r="G26" s="128" t="s">
        <v>9959</v>
      </c>
      <c r="H26" s="128" t="s">
        <v>9960</v>
      </c>
      <c r="I26" s="129" t="s">
        <v>3637</v>
      </c>
    </row>
    <row r="27" spans="1:9">
      <c r="A27" s="122" t="s">
        <v>9961</v>
      </c>
      <c r="B27" s="14" t="s">
        <v>9962</v>
      </c>
      <c r="C27" s="14" t="s">
        <v>9963</v>
      </c>
      <c r="D27" s="14" t="s">
        <v>9931</v>
      </c>
      <c r="E27" s="14" t="s">
        <v>8561</v>
      </c>
      <c r="F27" s="14" t="s">
        <v>9964</v>
      </c>
      <c r="G27" s="14" t="s">
        <v>9965</v>
      </c>
      <c r="H27" s="14" t="s">
        <v>9966</v>
      </c>
      <c r="I27" s="123" t="s">
        <v>3637</v>
      </c>
    </row>
    <row r="28" spans="1:9">
      <c r="A28" s="127" t="s">
        <v>9967</v>
      </c>
      <c r="B28" s="128" t="s">
        <v>9968</v>
      </c>
      <c r="C28" s="128" t="s">
        <v>9969</v>
      </c>
      <c r="D28" s="128" t="s">
        <v>8573</v>
      </c>
      <c r="E28" s="128" t="s">
        <v>8561</v>
      </c>
      <c r="F28" s="128" t="s">
        <v>9970</v>
      </c>
      <c r="G28" s="128" t="s">
        <v>9971</v>
      </c>
      <c r="H28" s="128" t="s">
        <v>9972</v>
      </c>
      <c r="I28" s="129" t="s">
        <v>3637</v>
      </c>
    </row>
    <row r="29" spans="1:9">
      <c r="A29" s="122" t="s">
        <v>9973</v>
      </c>
      <c r="B29" s="14" t="s">
        <v>8590</v>
      </c>
      <c r="C29" s="14" t="s">
        <v>9974</v>
      </c>
      <c r="D29" s="14" t="s">
        <v>9975</v>
      </c>
      <c r="E29" s="14" t="s">
        <v>8561</v>
      </c>
      <c r="F29" s="14" t="s">
        <v>9976</v>
      </c>
      <c r="G29" s="14" t="s">
        <v>9977</v>
      </c>
      <c r="H29" s="14" t="s">
        <v>9978</v>
      </c>
      <c r="I29" s="123" t="s">
        <v>3637</v>
      </c>
    </row>
    <row r="30" spans="1:9">
      <c r="A30" s="127" t="s">
        <v>9979</v>
      </c>
      <c r="B30" s="128" t="s">
        <v>9980</v>
      </c>
      <c r="C30" s="128" t="s">
        <v>9981</v>
      </c>
      <c r="D30" s="128" t="s">
        <v>9912</v>
      </c>
      <c r="E30" s="128" t="s">
        <v>8634</v>
      </c>
      <c r="F30" s="128" t="s">
        <v>9982</v>
      </c>
      <c r="G30" s="128" t="s">
        <v>9983</v>
      </c>
      <c r="H30" s="128" t="s">
        <v>9984</v>
      </c>
      <c r="I30" s="129" t="s">
        <v>3637</v>
      </c>
    </row>
    <row r="31" spans="1:9">
      <c r="A31" s="122" t="s">
        <v>9985</v>
      </c>
      <c r="B31" s="14" t="s">
        <v>9986</v>
      </c>
      <c r="C31" s="14" t="s">
        <v>9987</v>
      </c>
      <c r="D31" s="14" t="s">
        <v>8573</v>
      </c>
      <c r="E31" s="14" t="s">
        <v>8561</v>
      </c>
      <c r="F31" s="14" t="s">
        <v>9988</v>
      </c>
      <c r="G31" s="14" t="s">
        <v>9989</v>
      </c>
      <c r="H31" s="14" t="s">
        <v>9990</v>
      </c>
      <c r="I31" s="123" t="s">
        <v>3637</v>
      </c>
    </row>
    <row r="32" spans="1:9">
      <c r="A32" s="127" t="s">
        <v>9991</v>
      </c>
      <c r="B32" s="128" t="s">
        <v>9992</v>
      </c>
      <c r="C32" s="128" t="s">
        <v>9993</v>
      </c>
      <c r="D32" s="128" t="s">
        <v>9994</v>
      </c>
      <c r="E32" s="128" t="s">
        <v>8634</v>
      </c>
      <c r="F32" s="128" t="s">
        <v>9995</v>
      </c>
      <c r="G32" s="128" t="s">
        <v>9996</v>
      </c>
      <c r="H32" s="128" t="s">
        <v>9997</v>
      </c>
      <c r="I32" s="129" t="s">
        <v>3637</v>
      </c>
    </row>
    <row r="33" spans="1:9">
      <c r="A33" s="122" t="s">
        <v>9998</v>
      </c>
      <c r="B33" s="14" t="s">
        <v>9999</v>
      </c>
      <c r="C33" s="14" t="s">
        <v>10000</v>
      </c>
      <c r="D33" s="14" t="s">
        <v>8598</v>
      </c>
      <c r="E33" s="14" t="s">
        <v>10001</v>
      </c>
      <c r="F33" s="14" t="s">
        <v>10002</v>
      </c>
      <c r="G33" s="14" t="s">
        <v>10003</v>
      </c>
      <c r="H33" s="14" t="s">
        <v>10004</v>
      </c>
      <c r="I33" s="123" t="s">
        <v>3637</v>
      </c>
    </row>
    <row r="34" spans="1:9" ht="23.15">
      <c r="A34" s="130" t="s">
        <v>10005</v>
      </c>
      <c r="B34" s="131" t="s">
        <v>10006</v>
      </c>
      <c r="C34" s="131" t="s">
        <v>10007</v>
      </c>
      <c r="D34" s="131" t="s">
        <v>10008</v>
      </c>
      <c r="E34" s="131" t="s">
        <v>8561</v>
      </c>
      <c r="F34" s="131" t="s">
        <v>10009</v>
      </c>
      <c r="G34" s="131" t="s">
        <v>10010</v>
      </c>
      <c r="H34" s="131" t="s">
        <v>10011</v>
      </c>
      <c r="I34" s="132" t="s">
        <v>3637</v>
      </c>
    </row>
  </sheetData>
  <mergeCells count="2">
    <mergeCell ref="A1:I1"/>
    <mergeCell ref="A2:I2"/>
  </mergeCells>
  <dataValidations count="2">
    <dataValidation type="list" sqref="E5:E34" xr:uid="{00000000-0002-0000-3D00-000000000000}">
      <formula1>"Required,Conditional,Optional,Recommended,Required for work events,Required when applicable"</formula1>
    </dataValidation>
    <dataValidation type="list" sqref="I5:I34" xr:uid="{00000000-0002-0000-3D00-000001000000}">
      <formula1>"Draft Complete,Needs Review,Approved,Deferred"</formula1>
    </dataValidation>
  </dataValidation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20"/>
  <sheetViews>
    <sheetView workbookViewId="0">
      <pane ySplit="4" topLeftCell="A5" activePane="bottomLeft" state="frozen"/>
      <selection pane="bottomLeft"/>
    </sheetView>
  </sheetViews>
  <sheetFormatPr defaultRowHeight="14.15"/>
  <cols>
    <col min="1" max="1" width="14" customWidth="1"/>
    <col min="2" max="2" width="38" customWidth="1"/>
    <col min="3" max="3" width="48" customWidth="1"/>
    <col min="4" max="4" width="28" customWidth="1"/>
    <col min="5" max="5" width="24" customWidth="1"/>
    <col min="6" max="6" width="38" customWidth="1"/>
    <col min="7" max="7" width="52" customWidth="1"/>
    <col min="8" max="8" width="12" customWidth="1"/>
    <col min="9" max="9" width="18" customWidth="1"/>
  </cols>
  <sheetData>
    <row r="1" spans="1:9" ht="17.149999999999999" customHeight="1">
      <c r="A1" s="591" t="s">
        <v>10012</v>
      </c>
      <c r="B1" s="591"/>
      <c r="C1" s="591"/>
      <c r="D1" s="591"/>
      <c r="E1" s="591"/>
      <c r="F1" s="591"/>
      <c r="G1" s="591"/>
      <c r="H1" s="591"/>
      <c r="I1" s="591"/>
    </row>
    <row r="2" spans="1:9" ht="20.6" customHeight="1">
      <c r="A2" s="592" t="s">
        <v>10013</v>
      </c>
      <c r="B2" s="592"/>
      <c r="C2" s="592"/>
      <c r="D2" s="592"/>
      <c r="E2" s="592"/>
      <c r="F2" s="592"/>
      <c r="G2" s="592"/>
      <c r="H2" s="592"/>
      <c r="I2" s="592"/>
    </row>
    <row r="4" spans="1:9" ht="17.149999999999999" customHeight="1">
      <c r="A4" s="116" t="s">
        <v>3410</v>
      </c>
      <c r="B4" s="117" t="s">
        <v>10014</v>
      </c>
      <c r="C4" s="117" t="s">
        <v>3</v>
      </c>
      <c r="D4" s="117" t="s">
        <v>10015</v>
      </c>
      <c r="E4" s="117" t="s">
        <v>10016</v>
      </c>
      <c r="F4" s="117" t="s">
        <v>10017</v>
      </c>
      <c r="G4" s="117" t="s">
        <v>10018</v>
      </c>
      <c r="H4" s="117" t="s">
        <v>1509</v>
      </c>
      <c r="I4" s="118" t="s">
        <v>1818</v>
      </c>
    </row>
    <row r="5" spans="1:9">
      <c r="A5" s="119" t="s">
        <v>10019</v>
      </c>
      <c r="B5" s="120" t="s">
        <v>10020</v>
      </c>
      <c r="C5" s="120" t="s">
        <v>10021</v>
      </c>
      <c r="D5" s="120" t="s">
        <v>10022</v>
      </c>
      <c r="E5" s="120" t="s">
        <v>10023</v>
      </c>
      <c r="F5" s="120" t="s">
        <v>10024</v>
      </c>
      <c r="G5" s="120" t="s">
        <v>10025</v>
      </c>
      <c r="H5" s="120" t="s">
        <v>1238</v>
      </c>
      <c r="I5" s="121" t="s">
        <v>3637</v>
      </c>
    </row>
    <row r="6" spans="1:9">
      <c r="A6" s="127" t="s">
        <v>10026</v>
      </c>
      <c r="B6" s="128" t="s">
        <v>10027</v>
      </c>
      <c r="C6" s="128" t="s">
        <v>10028</v>
      </c>
      <c r="D6" s="128" t="s">
        <v>10022</v>
      </c>
      <c r="E6" s="128" t="s">
        <v>10029</v>
      </c>
      <c r="F6" s="128" t="s">
        <v>10030</v>
      </c>
      <c r="G6" s="128" t="s">
        <v>10031</v>
      </c>
      <c r="H6" s="128" t="s">
        <v>1109</v>
      </c>
      <c r="I6" s="129" t="s">
        <v>3637</v>
      </c>
    </row>
    <row r="7" spans="1:9">
      <c r="A7" s="122" t="s">
        <v>10032</v>
      </c>
      <c r="B7" s="14" t="s">
        <v>10033</v>
      </c>
      <c r="C7" s="14" t="s">
        <v>10034</v>
      </c>
      <c r="D7" s="14" t="s">
        <v>10035</v>
      </c>
      <c r="E7" s="14" t="s">
        <v>10036</v>
      </c>
      <c r="F7" s="14" t="s">
        <v>10037</v>
      </c>
      <c r="G7" s="14" t="s">
        <v>10038</v>
      </c>
      <c r="H7" s="14" t="s">
        <v>1238</v>
      </c>
      <c r="I7" s="123" t="s">
        <v>3637</v>
      </c>
    </row>
    <row r="8" spans="1:9">
      <c r="A8" s="127" t="s">
        <v>10039</v>
      </c>
      <c r="B8" s="128" t="s">
        <v>10040</v>
      </c>
      <c r="C8" s="128" t="s">
        <v>10041</v>
      </c>
      <c r="D8" s="128" t="s">
        <v>10042</v>
      </c>
      <c r="E8" s="128" t="s">
        <v>10029</v>
      </c>
      <c r="F8" s="128" t="s">
        <v>10043</v>
      </c>
      <c r="G8" s="128" t="s">
        <v>10044</v>
      </c>
      <c r="H8" s="128" t="s">
        <v>1109</v>
      </c>
      <c r="I8" s="129" t="s">
        <v>3637</v>
      </c>
    </row>
    <row r="9" spans="1:9">
      <c r="A9" s="122" t="s">
        <v>10045</v>
      </c>
      <c r="B9" s="14" t="s">
        <v>10046</v>
      </c>
      <c r="C9" s="14" t="s">
        <v>10047</v>
      </c>
      <c r="D9" s="14" t="s">
        <v>10048</v>
      </c>
      <c r="E9" s="14" t="s">
        <v>10049</v>
      </c>
      <c r="F9" s="14" t="s">
        <v>10050</v>
      </c>
      <c r="G9" s="14" t="s">
        <v>10051</v>
      </c>
      <c r="H9" s="14" t="s">
        <v>1109</v>
      </c>
      <c r="I9" s="123" t="s">
        <v>3637</v>
      </c>
    </row>
    <row r="10" spans="1:9">
      <c r="A10" s="127" t="s">
        <v>10052</v>
      </c>
      <c r="B10" s="128" t="s">
        <v>10053</v>
      </c>
      <c r="C10" s="128" t="s">
        <v>10054</v>
      </c>
      <c r="D10" s="128" t="s">
        <v>10022</v>
      </c>
      <c r="E10" s="128" t="s">
        <v>10049</v>
      </c>
      <c r="F10" s="128" t="s">
        <v>10055</v>
      </c>
      <c r="G10" s="128" t="s">
        <v>10056</v>
      </c>
      <c r="H10" s="128" t="s">
        <v>1109</v>
      </c>
      <c r="I10" s="129" t="s">
        <v>3637</v>
      </c>
    </row>
    <row r="11" spans="1:9">
      <c r="A11" s="122" t="s">
        <v>10057</v>
      </c>
      <c r="B11" s="14" t="s">
        <v>10058</v>
      </c>
      <c r="C11" s="14" t="s">
        <v>10059</v>
      </c>
      <c r="D11" s="14" t="s">
        <v>10060</v>
      </c>
      <c r="E11" s="14" t="s">
        <v>10061</v>
      </c>
      <c r="F11" s="14" t="s">
        <v>10062</v>
      </c>
      <c r="G11" s="14" t="s">
        <v>10063</v>
      </c>
      <c r="H11" s="14" t="s">
        <v>1109</v>
      </c>
      <c r="I11" s="123" t="s">
        <v>3637</v>
      </c>
    </row>
    <row r="12" spans="1:9">
      <c r="A12" s="127" t="s">
        <v>10064</v>
      </c>
      <c r="B12" s="128" t="s">
        <v>10065</v>
      </c>
      <c r="C12" s="128" t="s">
        <v>10066</v>
      </c>
      <c r="D12" s="128" t="s">
        <v>10042</v>
      </c>
      <c r="E12" s="128" t="s">
        <v>10061</v>
      </c>
      <c r="F12" s="128" t="s">
        <v>10067</v>
      </c>
      <c r="G12" s="128" t="s">
        <v>10068</v>
      </c>
      <c r="H12" s="128" t="s">
        <v>1109</v>
      </c>
      <c r="I12" s="129" t="s">
        <v>3637</v>
      </c>
    </row>
    <row r="13" spans="1:9">
      <c r="A13" s="122" t="s">
        <v>10069</v>
      </c>
      <c r="B13" s="14" t="s">
        <v>10070</v>
      </c>
      <c r="C13" s="14" t="s">
        <v>10071</v>
      </c>
      <c r="D13" s="14" t="s">
        <v>10035</v>
      </c>
      <c r="E13" s="14" t="s">
        <v>10061</v>
      </c>
      <c r="F13" s="14" t="s">
        <v>10072</v>
      </c>
      <c r="G13" s="14" t="s">
        <v>10073</v>
      </c>
      <c r="H13" s="14" t="s">
        <v>1238</v>
      </c>
      <c r="I13" s="123" t="s">
        <v>3637</v>
      </c>
    </row>
    <row r="14" spans="1:9">
      <c r="A14" s="127" t="s">
        <v>10074</v>
      </c>
      <c r="B14" s="128" t="s">
        <v>10075</v>
      </c>
      <c r="C14" s="128" t="s">
        <v>10076</v>
      </c>
      <c r="D14" s="128" t="s">
        <v>10022</v>
      </c>
      <c r="E14" s="128" t="s">
        <v>10029</v>
      </c>
      <c r="F14" s="128" t="s">
        <v>8812</v>
      </c>
      <c r="G14" s="128" t="s">
        <v>10077</v>
      </c>
      <c r="H14" s="128" t="s">
        <v>1141</v>
      </c>
      <c r="I14" s="129" t="s">
        <v>3637</v>
      </c>
    </row>
    <row r="15" spans="1:9">
      <c r="A15" s="122" t="s">
        <v>10078</v>
      </c>
      <c r="B15" s="14" t="s">
        <v>10079</v>
      </c>
      <c r="C15" s="14" t="s">
        <v>10080</v>
      </c>
      <c r="D15" s="14" t="s">
        <v>10081</v>
      </c>
      <c r="E15" s="14" t="s">
        <v>10082</v>
      </c>
      <c r="F15" s="14" t="s">
        <v>10083</v>
      </c>
      <c r="G15" s="14" t="s">
        <v>10084</v>
      </c>
      <c r="H15" s="14" t="s">
        <v>1109</v>
      </c>
      <c r="I15" s="123" t="s">
        <v>3637</v>
      </c>
    </row>
    <row r="16" spans="1:9">
      <c r="A16" s="127" t="s">
        <v>10085</v>
      </c>
      <c r="B16" s="128" t="s">
        <v>10086</v>
      </c>
      <c r="C16" s="128" t="s">
        <v>10087</v>
      </c>
      <c r="D16" s="128" t="s">
        <v>10081</v>
      </c>
      <c r="E16" s="128" t="s">
        <v>10082</v>
      </c>
      <c r="F16" s="128" t="s">
        <v>10088</v>
      </c>
      <c r="G16" s="128" t="s">
        <v>10089</v>
      </c>
      <c r="H16" s="128" t="s">
        <v>1109</v>
      </c>
      <c r="I16" s="129" t="s">
        <v>3637</v>
      </c>
    </row>
    <row r="17" spans="1:9">
      <c r="A17" s="122" t="s">
        <v>10090</v>
      </c>
      <c r="B17" s="14" t="s">
        <v>10091</v>
      </c>
      <c r="C17" s="14" t="s">
        <v>10092</v>
      </c>
      <c r="D17" s="14" t="s">
        <v>10093</v>
      </c>
      <c r="E17" s="14" t="s">
        <v>10094</v>
      </c>
      <c r="F17" s="14" t="s">
        <v>10095</v>
      </c>
      <c r="G17" s="14" t="s">
        <v>10096</v>
      </c>
      <c r="H17" s="14" t="s">
        <v>1238</v>
      </c>
      <c r="I17" s="123" t="s">
        <v>3637</v>
      </c>
    </row>
    <row r="18" spans="1:9">
      <c r="A18" s="127" t="s">
        <v>10097</v>
      </c>
      <c r="B18" s="128" t="s">
        <v>10098</v>
      </c>
      <c r="C18" s="128" t="s">
        <v>10099</v>
      </c>
      <c r="D18" s="128" t="s">
        <v>10048</v>
      </c>
      <c r="E18" s="128" t="s">
        <v>10094</v>
      </c>
      <c r="F18" s="128" t="s">
        <v>10088</v>
      </c>
      <c r="G18" s="128" t="s">
        <v>10100</v>
      </c>
      <c r="H18" s="128" t="s">
        <v>1238</v>
      </c>
      <c r="I18" s="129" t="s">
        <v>3637</v>
      </c>
    </row>
    <row r="19" spans="1:9">
      <c r="A19" s="122" t="s">
        <v>10101</v>
      </c>
      <c r="B19" s="14" t="s">
        <v>10102</v>
      </c>
      <c r="C19" s="14" t="s">
        <v>10103</v>
      </c>
      <c r="D19" s="14" t="s">
        <v>10104</v>
      </c>
      <c r="E19" s="14" t="s">
        <v>10105</v>
      </c>
      <c r="F19" s="14" t="s">
        <v>10106</v>
      </c>
      <c r="G19" s="14" t="s">
        <v>10107</v>
      </c>
      <c r="H19" s="14" t="s">
        <v>1141</v>
      </c>
      <c r="I19" s="123" t="s">
        <v>3637</v>
      </c>
    </row>
    <row r="20" spans="1:9">
      <c r="A20" s="130" t="s">
        <v>10108</v>
      </c>
      <c r="B20" s="131" t="s">
        <v>10109</v>
      </c>
      <c r="C20" s="131" t="s">
        <v>10110</v>
      </c>
      <c r="D20" s="131" t="s">
        <v>10111</v>
      </c>
      <c r="E20" s="131" t="s">
        <v>10029</v>
      </c>
      <c r="F20" s="131" t="s">
        <v>10112</v>
      </c>
      <c r="G20" s="131" t="s">
        <v>10113</v>
      </c>
      <c r="H20" s="131" t="s">
        <v>1109</v>
      </c>
      <c r="I20" s="132" t="s">
        <v>3637</v>
      </c>
    </row>
  </sheetData>
  <mergeCells count="2">
    <mergeCell ref="A1:I1"/>
    <mergeCell ref="A2:I2"/>
  </mergeCells>
  <dataValidations count="2">
    <dataValidation type="list" sqref="H5:H20" xr:uid="{00000000-0002-0000-3E00-000000000000}">
      <formula1>"Critical,High,Medium,Low"</formula1>
    </dataValidation>
    <dataValidation type="list" sqref="I5:I20" xr:uid="{00000000-0002-0000-3E00-000001000000}">
      <formula1>"Draft Complete,Needs Review,Approved,Deferred"</formula1>
    </dataValidation>
  </dataValidation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K22"/>
  <sheetViews>
    <sheetView workbookViewId="0">
      <pane ySplit="4" topLeftCell="A5" activePane="bottomLeft" state="frozen"/>
      <selection pane="bottomLeft"/>
    </sheetView>
  </sheetViews>
  <sheetFormatPr defaultRowHeight="14.15"/>
  <cols>
    <col min="1" max="1" width="14" customWidth="1"/>
    <col min="2" max="2" width="28" customWidth="1"/>
    <col min="3" max="3" width="24" customWidth="1"/>
    <col min="4" max="4" width="48" customWidth="1"/>
    <col min="5" max="5" width="60" customWidth="1"/>
    <col min="6" max="6" width="48" customWidth="1"/>
    <col min="7" max="7" width="44" customWidth="1"/>
    <col min="8" max="8" width="36" customWidth="1"/>
    <col min="9" max="9" width="48" customWidth="1"/>
    <col min="10" max="10" width="12" customWidth="1"/>
    <col min="11" max="11" width="18" customWidth="1"/>
  </cols>
  <sheetData>
    <row r="1" spans="1:11" ht="17.149999999999999" customHeight="1">
      <c r="A1" s="591" t="s">
        <v>10114</v>
      </c>
      <c r="B1" s="591"/>
      <c r="C1" s="591"/>
      <c r="D1" s="591"/>
      <c r="E1" s="591"/>
      <c r="F1" s="591"/>
      <c r="G1" s="591"/>
      <c r="H1" s="591"/>
      <c r="I1" s="591"/>
      <c r="J1" s="591"/>
      <c r="K1" s="591"/>
    </row>
    <row r="2" spans="1:11" ht="20.6" customHeight="1">
      <c r="A2" s="592" t="s">
        <v>10115</v>
      </c>
      <c r="B2" s="592"/>
      <c r="C2" s="592"/>
      <c r="D2" s="592"/>
      <c r="E2" s="592"/>
      <c r="F2" s="592"/>
      <c r="G2" s="592"/>
      <c r="H2" s="592"/>
      <c r="I2" s="592"/>
      <c r="J2" s="592"/>
      <c r="K2" s="592"/>
    </row>
    <row r="4" spans="1:11" ht="17.149999999999999" customHeight="1">
      <c r="A4" s="116" t="s">
        <v>3410</v>
      </c>
      <c r="B4" s="117" t="s">
        <v>10116</v>
      </c>
      <c r="C4" s="117" t="s">
        <v>10117</v>
      </c>
      <c r="D4" s="117" t="s">
        <v>3</v>
      </c>
      <c r="E4" s="117" t="s">
        <v>1945</v>
      </c>
      <c r="F4" s="117" t="s">
        <v>10118</v>
      </c>
      <c r="G4" s="117" t="s">
        <v>10119</v>
      </c>
      <c r="H4" s="117" t="s">
        <v>10016</v>
      </c>
      <c r="I4" s="117" t="s">
        <v>10120</v>
      </c>
      <c r="J4" s="117" t="s">
        <v>1509</v>
      </c>
      <c r="K4" s="118" t="s">
        <v>1818</v>
      </c>
    </row>
    <row r="5" spans="1:11" ht="23.15">
      <c r="A5" s="119" t="s">
        <v>10121</v>
      </c>
      <c r="B5" s="120" t="s">
        <v>10122</v>
      </c>
      <c r="C5" s="120" t="s">
        <v>10123</v>
      </c>
      <c r="D5" s="120" t="s">
        <v>10124</v>
      </c>
      <c r="E5" s="120" t="s">
        <v>10125</v>
      </c>
      <c r="F5" s="120" t="s">
        <v>10126</v>
      </c>
      <c r="G5" s="120" t="s">
        <v>10127</v>
      </c>
      <c r="H5" s="120" t="s">
        <v>10128</v>
      </c>
      <c r="I5" s="120" t="s">
        <v>10129</v>
      </c>
      <c r="J5" s="120" t="s">
        <v>1238</v>
      </c>
      <c r="K5" s="121" t="s">
        <v>3637</v>
      </c>
    </row>
    <row r="6" spans="1:11" ht="23.15">
      <c r="A6" s="127" t="s">
        <v>10130</v>
      </c>
      <c r="B6" s="128" t="s">
        <v>10131</v>
      </c>
      <c r="C6" s="128" t="s">
        <v>10132</v>
      </c>
      <c r="D6" s="128" t="s">
        <v>10133</v>
      </c>
      <c r="E6" s="128" t="s">
        <v>10134</v>
      </c>
      <c r="F6" s="128" t="s">
        <v>10135</v>
      </c>
      <c r="G6" s="128" t="s">
        <v>10136</v>
      </c>
      <c r="H6" s="128" t="s">
        <v>10137</v>
      </c>
      <c r="I6" s="128" t="s">
        <v>10138</v>
      </c>
      <c r="J6" s="128" t="s">
        <v>1238</v>
      </c>
      <c r="K6" s="129" t="s">
        <v>3637</v>
      </c>
    </row>
    <row r="7" spans="1:11" ht="23.15">
      <c r="A7" s="122" t="s">
        <v>10139</v>
      </c>
      <c r="B7" s="14" t="s">
        <v>10140</v>
      </c>
      <c r="C7" s="14" t="s">
        <v>10141</v>
      </c>
      <c r="D7" s="14" t="s">
        <v>10142</v>
      </c>
      <c r="E7" s="14" t="s">
        <v>10143</v>
      </c>
      <c r="F7" s="14" t="s">
        <v>10144</v>
      </c>
      <c r="G7" s="14" t="s">
        <v>10145</v>
      </c>
      <c r="H7" s="14" t="s">
        <v>10146</v>
      </c>
      <c r="I7" s="14" t="s">
        <v>10147</v>
      </c>
      <c r="J7" s="14" t="s">
        <v>1109</v>
      </c>
      <c r="K7" s="123" t="s">
        <v>3637</v>
      </c>
    </row>
    <row r="8" spans="1:11" ht="34.75">
      <c r="A8" s="127" t="s">
        <v>10148</v>
      </c>
      <c r="B8" s="128" t="s">
        <v>10149</v>
      </c>
      <c r="C8" s="128" t="s">
        <v>10123</v>
      </c>
      <c r="D8" s="128" t="s">
        <v>10150</v>
      </c>
      <c r="E8" s="128" t="s">
        <v>10151</v>
      </c>
      <c r="F8" s="128" t="s">
        <v>10152</v>
      </c>
      <c r="G8" s="128" t="s">
        <v>10153</v>
      </c>
      <c r="H8" s="128" t="s">
        <v>10154</v>
      </c>
      <c r="I8" s="128" t="s">
        <v>10155</v>
      </c>
      <c r="J8" s="128" t="s">
        <v>1109</v>
      </c>
      <c r="K8" s="129" t="s">
        <v>3637</v>
      </c>
    </row>
    <row r="9" spans="1:11" ht="23.15">
      <c r="A9" s="122" t="s">
        <v>10156</v>
      </c>
      <c r="B9" s="14" t="s">
        <v>10157</v>
      </c>
      <c r="C9" s="14" t="s">
        <v>10158</v>
      </c>
      <c r="D9" s="14" t="s">
        <v>10159</v>
      </c>
      <c r="E9" s="14" t="s">
        <v>10160</v>
      </c>
      <c r="F9" s="14" t="s">
        <v>10161</v>
      </c>
      <c r="G9" s="14" t="s">
        <v>10162</v>
      </c>
      <c r="H9" s="14" t="s">
        <v>10163</v>
      </c>
      <c r="I9" s="14" t="s">
        <v>10164</v>
      </c>
      <c r="J9" s="14" t="s">
        <v>1238</v>
      </c>
      <c r="K9" s="123" t="s">
        <v>3637</v>
      </c>
    </row>
    <row r="10" spans="1:11" ht="23.15">
      <c r="A10" s="127" t="s">
        <v>10165</v>
      </c>
      <c r="B10" s="128" t="s">
        <v>10166</v>
      </c>
      <c r="C10" s="128" t="s">
        <v>10123</v>
      </c>
      <c r="D10" s="128" t="s">
        <v>10167</v>
      </c>
      <c r="E10" s="128" t="s">
        <v>10168</v>
      </c>
      <c r="F10" s="128" t="s">
        <v>10169</v>
      </c>
      <c r="G10" s="128" t="s">
        <v>10170</v>
      </c>
      <c r="H10" s="128" t="s">
        <v>10171</v>
      </c>
      <c r="I10" s="128" t="s">
        <v>10172</v>
      </c>
      <c r="J10" s="128" t="s">
        <v>1109</v>
      </c>
      <c r="K10" s="129" t="s">
        <v>3637</v>
      </c>
    </row>
    <row r="11" spans="1:11" ht="23.15">
      <c r="A11" s="122" t="s">
        <v>10173</v>
      </c>
      <c r="B11" s="14" t="s">
        <v>6843</v>
      </c>
      <c r="C11" s="14" t="s">
        <v>10123</v>
      </c>
      <c r="D11" s="14" t="s">
        <v>10174</v>
      </c>
      <c r="E11" s="14" t="s">
        <v>10175</v>
      </c>
      <c r="F11" s="14" t="s">
        <v>10176</v>
      </c>
      <c r="G11" s="14" t="s">
        <v>10177</v>
      </c>
      <c r="H11" s="14" t="s">
        <v>10178</v>
      </c>
      <c r="I11" s="14" t="s">
        <v>10179</v>
      </c>
      <c r="J11" s="14" t="s">
        <v>1109</v>
      </c>
      <c r="K11" s="123" t="s">
        <v>3637</v>
      </c>
    </row>
    <row r="12" spans="1:11" ht="23.15">
      <c r="A12" s="127" t="s">
        <v>10180</v>
      </c>
      <c r="B12" s="128" t="s">
        <v>10181</v>
      </c>
      <c r="C12" s="128" t="s">
        <v>10182</v>
      </c>
      <c r="D12" s="128" t="s">
        <v>10183</v>
      </c>
      <c r="E12" s="128" t="s">
        <v>10184</v>
      </c>
      <c r="F12" s="128" t="s">
        <v>10185</v>
      </c>
      <c r="G12" s="128" t="s">
        <v>10186</v>
      </c>
      <c r="H12" s="128" t="s">
        <v>10187</v>
      </c>
      <c r="I12" s="128" t="s">
        <v>10188</v>
      </c>
      <c r="J12" s="128" t="s">
        <v>1109</v>
      </c>
      <c r="K12" s="129" t="s">
        <v>3637</v>
      </c>
    </row>
    <row r="13" spans="1:11" ht="23.15">
      <c r="A13" s="122" t="s">
        <v>10189</v>
      </c>
      <c r="B13" s="14" t="s">
        <v>10190</v>
      </c>
      <c r="C13" s="14" t="s">
        <v>10123</v>
      </c>
      <c r="D13" s="14" t="s">
        <v>10191</v>
      </c>
      <c r="E13" s="14" t="s">
        <v>10192</v>
      </c>
      <c r="F13" s="14" t="s">
        <v>10193</v>
      </c>
      <c r="G13" s="14" t="s">
        <v>10194</v>
      </c>
      <c r="H13" s="14" t="s">
        <v>10195</v>
      </c>
      <c r="I13" s="14" t="s">
        <v>10196</v>
      </c>
      <c r="J13" s="14" t="s">
        <v>1238</v>
      </c>
      <c r="K13" s="123" t="s">
        <v>3637</v>
      </c>
    </row>
    <row r="14" spans="1:11" ht="23.15">
      <c r="A14" s="127" t="s">
        <v>10197</v>
      </c>
      <c r="B14" s="128" t="s">
        <v>10198</v>
      </c>
      <c r="C14" s="128" t="s">
        <v>10123</v>
      </c>
      <c r="D14" s="128" t="s">
        <v>10199</v>
      </c>
      <c r="E14" s="128" t="s">
        <v>10200</v>
      </c>
      <c r="F14" s="128" t="s">
        <v>10201</v>
      </c>
      <c r="G14" s="128" t="s">
        <v>10202</v>
      </c>
      <c r="H14" s="128" t="s">
        <v>10203</v>
      </c>
      <c r="I14" s="128" t="s">
        <v>10204</v>
      </c>
      <c r="J14" s="128" t="s">
        <v>1141</v>
      </c>
      <c r="K14" s="129" t="s">
        <v>3637</v>
      </c>
    </row>
    <row r="15" spans="1:11" ht="23.15">
      <c r="A15" s="122" t="s">
        <v>10205</v>
      </c>
      <c r="B15" s="14" t="s">
        <v>10206</v>
      </c>
      <c r="C15" s="14" t="s">
        <v>10123</v>
      </c>
      <c r="D15" s="14" t="s">
        <v>10207</v>
      </c>
      <c r="E15" s="14" t="s">
        <v>10208</v>
      </c>
      <c r="F15" s="14" t="s">
        <v>10209</v>
      </c>
      <c r="G15" s="14" t="s">
        <v>10210</v>
      </c>
      <c r="H15" s="14" t="s">
        <v>10211</v>
      </c>
      <c r="I15" s="14" t="s">
        <v>10212</v>
      </c>
      <c r="J15" s="14" t="s">
        <v>1238</v>
      </c>
      <c r="K15" s="123" t="s">
        <v>3637</v>
      </c>
    </row>
    <row r="16" spans="1:11" ht="23.15">
      <c r="A16" s="127" t="s">
        <v>10213</v>
      </c>
      <c r="B16" s="128" t="s">
        <v>10214</v>
      </c>
      <c r="C16" s="128" t="s">
        <v>10123</v>
      </c>
      <c r="D16" s="128" t="s">
        <v>10215</v>
      </c>
      <c r="E16" s="128" t="s">
        <v>10216</v>
      </c>
      <c r="F16" s="128" t="s">
        <v>10217</v>
      </c>
      <c r="G16" s="128" t="s">
        <v>10218</v>
      </c>
      <c r="H16" s="128" t="s">
        <v>10219</v>
      </c>
      <c r="I16" s="128" t="s">
        <v>10220</v>
      </c>
      <c r="J16" s="128" t="s">
        <v>1238</v>
      </c>
      <c r="K16" s="129" t="s">
        <v>3637</v>
      </c>
    </row>
    <row r="17" spans="1:11" ht="23.15">
      <c r="A17" s="122" t="s">
        <v>10221</v>
      </c>
      <c r="B17" s="14" t="s">
        <v>10222</v>
      </c>
      <c r="C17" s="14" t="s">
        <v>10223</v>
      </c>
      <c r="D17" s="14" t="s">
        <v>10224</v>
      </c>
      <c r="E17" s="14" t="s">
        <v>10225</v>
      </c>
      <c r="F17" s="14" t="s">
        <v>10226</v>
      </c>
      <c r="G17" s="14" t="s">
        <v>10227</v>
      </c>
      <c r="H17" s="14" t="s">
        <v>10228</v>
      </c>
      <c r="I17" s="14" t="s">
        <v>10229</v>
      </c>
      <c r="J17" s="14" t="s">
        <v>1238</v>
      </c>
      <c r="K17" s="123" t="s">
        <v>3637</v>
      </c>
    </row>
    <row r="18" spans="1:11" ht="23.15">
      <c r="A18" s="127" t="s">
        <v>10230</v>
      </c>
      <c r="B18" s="128" t="s">
        <v>10231</v>
      </c>
      <c r="C18" s="128" t="s">
        <v>10232</v>
      </c>
      <c r="D18" s="128" t="s">
        <v>10233</v>
      </c>
      <c r="E18" s="128" t="s">
        <v>10234</v>
      </c>
      <c r="F18" s="128" t="s">
        <v>10235</v>
      </c>
      <c r="G18" s="128" t="s">
        <v>10236</v>
      </c>
      <c r="H18" s="128" t="s">
        <v>10237</v>
      </c>
      <c r="I18" s="128" t="s">
        <v>10238</v>
      </c>
      <c r="J18" s="128" t="s">
        <v>1109</v>
      </c>
      <c r="K18" s="129" t="s">
        <v>3637</v>
      </c>
    </row>
    <row r="19" spans="1:11" ht="23.15">
      <c r="A19" s="122" t="s">
        <v>10239</v>
      </c>
      <c r="B19" s="14" t="s">
        <v>10240</v>
      </c>
      <c r="C19" s="14" t="s">
        <v>10241</v>
      </c>
      <c r="D19" s="14" t="s">
        <v>10242</v>
      </c>
      <c r="E19" s="14" t="s">
        <v>10243</v>
      </c>
      <c r="F19" s="14" t="s">
        <v>10244</v>
      </c>
      <c r="G19" s="14" t="s">
        <v>10245</v>
      </c>
      <c r="H19" s="14" t="s">
        <v>10246</v>
      </c>
      <c r="I19" s="14" t="s">
        <v>10247</v>
      </c>
      <c r="J19" s="14" t="s">
        <v>1109</v>
      </c>
      <c r="K19" s="123" t="s">
        <v>3637</v>
      </c>
    </row>
    <row r="20" spans="1:11" ht="23.15">
      <c r="A20" s="127" t="s">
        <v>10248</v>
      </c>
      <c r="B20" s="128" t="s">
        <v>10249</v>
      </c>
      <c r="C20" s="128" t="s">
        <v>10250</v>
      </c>
      <c r="D20" s="128" t="s">
        <v>10251</v>
      </c>
      <c r="E20" s="128" t="s">
        <v>10252</v>
      </c>
      <c r="F20" s="128" t="s">
        <v>10253</v>
      </c>
      <c r="G20" s="128" t="s">
        <v>10254</v>
      </c>
      <c r="H20" s="128" t="s">
        <v>10255</v>
      </c>
      <c r="I20" s="128" t="s">
        <v>10256</v>
      </c>
      <c r="J20" s="128" t="s">
        <v>1109</v>
      </c>
      <c r="K20" s="129" t="s">
        <v>3637</v>
      </c>
    </row>
    <row r="21" spans="1:11" ht="23.15">
      <c r="A21" s="122" t="s">
        <v>10257</v>
      </c>
      <c r="B21" s="14" t="s">
        <v>10258</v>
      </c>
      <c r="C21" s="14" t="s">
        <v>10259</v>
      </c>
      <c r="D21" s="14" t="s">
        <v>10260</v>
      </c>
      <c r="E21" s="14" t="s">
        <v>10261</v>
      </c>
      <c r="F21" s="14" t="s">
        <v>10262</v>
      </c>
      <c r="G21" s="14" t="s">
        <v>10263</v>
      </c>
      <c r="H21" s="14" t="s">
        <v>10264</v>
      </c>
      <c r="I21" s="14" t="s">
        <v>10265</v>
      </c>
      <c r="J21" s="14" t="s">
        <v>1238</v>
      </c>
      <c r="K21" s="123" t="s">
        <v>3637</v>
      </c>
    </row>
    <row r="22" spans="1:11" ht="23.15">
      <c r="A22" s="130" t="s">
        <v>10266</v>
      </c>
      <c r="B22" s="131" t="s">
        <v>10267</v>
      </c>
      <c r="C22" s="131" t="s">
        <v>10268</v>
      </c>
      <c r="D22" s="131" t="s">
        <v>10269</v>
      </c>
      <c r="E22" s="131" t="s">
        <v>10270</v>
      </c>
      <c r="F22" s="131" t="s">
        <v>10271</v>
      </c>
      <c r="G22" s="131" t="s">
        <v>10272</v>
      </c>
      <c r="H22" s="131" t="s">
        <v>10273</v>
      </c>
      <c r="I22" s="131" t="s">
        <v>10274</v>
      </c>
      <c r="J22" s="131" t="s">
        <v>1141</v>
      </c>
      <c r="K22" s="132" t="s">
        <v>3637</v>
      </c>
    </row>
  </sheetData>
  <mergeCells count="2">
    <mergeCell ref="A1:K1"/>
    <mergeCell ref="A2:K2"/>
  </mergeCells>
  <dataValidations count="2">
    <dataValidation type="list" sqref="J5:J22" xr:uid="{00000000-0002-0000-3F00-000000000000}">
      <formula1>"Critical,High,Medium,Low"</formula1>
    </dataValidation>
    <dataValidation type="list" sqref="K5:K22" xr:uid="{00000000-0002-0000-3F00-000001000000}">
      <formula1>"Draft Complete,Needs Review,Approved,Deferred"</formula1>
    </dataValidation>
  </dataValidation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J22"/>
  <sheetViews>
    <sheetView workbookViewId="0">
      <pane ySplit="4" topLeftCell="A5" activePane="bottomLeft" state="frozen"/>
      <selection pane="bottomLeft"/>
    </sheetView>
  </sheetViews>
  <sheetFormatPr defaultRowHeight="14.15"/>
  <cols>
    <col min="1" max="1" width="14" customWidth="1"/>
    <col min="2" max="2" width="40" customWidth="1"/>
    <col min="3" max="3" width="48" customWidth="1"/>
    <col min="4" max="4" width="26" customWidth="1"/>
    <col min="5" max="5" width="28" customWidth="1"/>
    <col min="6" max="7" width="38" customWidth="1"/>
    <col min="8" max="8" width="54" customWidth="1"/>
    <col min="9" max="9" width="12" customWidth="1"/>
    <col min="10" max="10" width="18" customWidth="1"/>
  </cols>
  <sheetData>
    <row r="1" spans="1:10" ht="17.149999999999999" customHeight="1">
      <c r="A1" s="591" t="s">
        <v>10275</v>
      </c>
      <c r="B1" s="591"/>
      <c r="C1" s="591"/>
      <c r="D1" s="591"/>
      <c r="E1" s="591"/>
      <c r="F1" s="591"/>
      <c r="G1" s="591"/>
      <c r="H1" s="591"/>
      <c r="I1" s="591"/>
      <c r="J1" s="591"/>
    </row>
    <row r="2" spans="1:10" ht="20.6" customHeight="1">
      <c r="A2" s="592" t="s">
        <v>10276</v>
      </c>
      <c r="B2" s="592"/>
      <c r="C2" s="592"/>
      <c r="D2" s="592"/>
      <c r="E2" s="592"/>
      <c r="F2" s="592"/>
      <c r="G2" s="592"/>
      <c r="H2" s="592"/>
      <c r="I2" s="592"/>
      <c r="J2" s="592"/>
    </row>
    <row r="4" spans="1:10" ht="17.149999999999999" customHeight="1">
      <c r="A4" s="116" t="s">
        <v>3410</v>
      </c>
      <c r="B4" s="117" t="s">
        <v>10277</v>
      </c>
      <c r="C4" s="117" t="s">
        <v>3</v>
      </c>
      <c r="D4" s="117" t="s">
        <v>10278</v>
      </c>
      <c r="E4" s="117" t="s">
        <v>7550</v>
      </c>
      <c r="F4" s="117" t="s">
        <v>2063</v>
      </c>
      <c r="G4" s="117" t="s">
        <v>2066</v>
      </c>
      <c r="H4" s="117" t="s">
        <v>7553</v>
      </c>
      <c r="I4" s="117" t="s">
        <v>1509</v>
      </c>
      <c r="J4" s="118" t="s">
        <v>1818</v>
      </c>
    </row>
    <row r="5" spans="1:10" ht="23.15">
      <c r="A5" s="119" t="s">
        <v>10279</v>
      </c>
      <c r="B5" s="120" t="s">
        <v>10280</v>
      </c>
      <c r="C5" s="120" t="s">
        <v>10281</v>
      </c>
      <c r="D5" s="120" t="s">
        <v>10282</v>
      </c>
      <c r="E5" s="120" t="s">
        <v>8125</v>
      </c>
      <c r="F5" s="120" t="s">
        <v>10283</v>
      </c>
      <c r="G5" s="120" t="s">
        <v>10284</v>
      </c>
      <c r="H5" s="120" t="s">
        <v>10285</v>
      </c>
      <c r="I5" s="120" t="s">
        <v>1238</v>
      </c>
      <c r="J5" s="121" t="s">
        <v>3637</v>
      </c>
    </row>
    <row r="6" spans="1:10">
      <c r="A6" s="127" t="s">
        <v>10286</v>
      </c>
      <c r="B6" s="128" t="s">
        <v>10287</v>
      </c>
      <c r="C6" s="128" t="s">
        <v>10288</v>
      </c>
      <c r="D6" s="128" t="s">
        <v>10289</v>
      </c>
      <c r="E6" s="128" t="s">
        <v>8125</v>
      </c>
      <c r="F6" s="128" t="s">
        <v>10290</v>
      </c>
      <c r="G6" s="128" t="s">
        <v>10291</v>
      </c>
      <c r="H6" s="128" t="s">
        <v>10292</v>
      </c>
      <c r="I6" s="128" t="s">
        <v>1109</v>
      </c>
      <c r="J6" s="129" t="s">
        <v>3637</v>
      </c>
    </row>
    <row r="7" spans="1:10">
      <c r="A7" s="122" t="s">
        <v>10293</v>
      </c>
      <c r="B7" s="14" t="s">
        <v>10294</v>
      </c>
      <c r="C7" s="14" t="s">
        <v>10295</v>
      </c>
      <c r="D7" s="14" t="s">
        <v>10282</v>
      </c>
      <c r="E7" s="14" t="s">
        <v>10296</v>
      </c>
      <c r="F7" s="14" t="s">
        <v>10297</v>
      </c>
      <c r="G7" s="14" t="s">
        <v>10298</v>
      </c>
      <c r="H7" s="14" t="s">
        <v>10299</v>
      </c>
      <c r="I7" s="14" t="s">
        <v>1238</v>
      </c>
      <c r="J7" s="123" t="s">
        <v>3637</v>
      </c>
    </row>
    <row r="8" spans="1:10">
      <c r="A8" s="127" t="s">
        <v>10300</v>
      </c>
      <c r="B8" s="128" t="s">
        <v>10301</v>
      </c>
      <c r="C8" s="128" t="s">
        <v>10302</v>
      </c>
      <c r="D8" s="128" t="s">
        <v>10282</v>
      </c>
      <c r="E8" s="128" t="s">
        <v>10296</v>
      </c>
      <c r="F8" s="128" t="s">
        <v>10303</v>
      </c>
      <c r="G8" s="128" t="s">
        <v>10304</v>
      </c>
      <c r="H8" s="128" t="s">
        <v>10305</v>
      </c>
      <c r="I8" s="128" t="s">
        <v>1238</v>
      </c>
      <c r="J8" s="129" t="s">
        <v>3637</v>
      </c>
    </row>
    <row r="9" spans="1:10">
      <c r="A9" s="122" t="s">
        <v>10306</v>
      </c>
      <c r="B9" s="14" t="s">
        <v>10307</v>
      </c>
      <c r="C9" s="14" t="s">
        <v>10308</v>
      </c>
      <c r="D9" s="14" t="s">
        <v>10309</v>
      </c>
      <c r="E9" s="14" t="s">
        <v>9713</v>
      </c>
      <c r="F9" s="14" t="s">
        <v>10310</v>
      </c>
      <c r="G9" s="14" t="s">
        <v>10311</v>
      </c>
      <c r="H9" s="14" t="s">
        <v>10312</v>
      </c>
      <c r="I9" s="14" t="s">
        <v>1238</v>
      </c>
      <c r="J9" s="123" t="s">
        <v>3637</v>
      </c>
    </row>
    <row r="10" spans="1:10">
      <c r="A10" s="127" t="s">
        <v>10313</v>
      </c>
      <c r="B10" s="128" t="s">
        <v>10314</v>
      </c>
      <c r="C10" s="128" t="s">
        <v>10315</v>
      </c>
      <c r="D10" s="128" t="s">
        <v>10309</v>
      </c>
      <c r="E10" s="128" t="s">
        <v>9713</v>
      </c>
      <c r="F10" s="128" t="s">
        <v>10316</v>
      </c>
      <c r="G10" s="128" t="s">
        <v>10317</v>
      </c>
      <c r="H10" s="128" t="s">
        <v>10318</v>
      </c>
      <c r="I10" s="128" t="s">
        <v>1238</v>
      </c>
      <c r="J10" s="129" t="s">
        <v>3637</v>
      </c>
    </row>
    <row r="11" spans="1:10">
      <c r="A11" s="122" t="s">
        <v>10319</v>
      </c>
      <c r="B11" s="14" t="s">
        <v>10320</v>
      </c>
      <c r="C11" s="14" t="s">
        <v>10321</v>
      </c>
      <c r="D11" s="14" t="s">
        <v>10322</v>
      </c>
      <c r="E11" s="14" t="s">
        <v>1974</v>
      </c>
      <c r="F11" s="14" t="s">
        <v>10323</v>
      </c>
      <c r="G11" s="14" t="s">
        <v>10324</v>
      </c>
      <c r="H11" s="14" t="s">
        <v>10325</v>
      </c>
      <c r="I11" s="14" t="s">
        <v>1109</v>
      </c>
      <c r="J11" s="123" t="s">
        <v>3637</v>
      </c>
    </row>
    <row r="12" spans="1:10">
      <c r="A12" s="127" t="s">
        <v>10326</v>
      </c>
      <c r="B12" s="128" t="s">
        <v>10327</v>
      </c>
      <c r="C12" s="128" t="s">
        <v>10328</v>
      </c>
      <c r="D12" s="128" t="s">
        <v>10329</v>
      </c>
      <c r="E12" s="128" t="s">
        <v>9730</v>
      </c>
      <c r="F12" s="128" t="s">
        <v>10330</v>
      </c>
      <c r="G12" s="128" t="s">
        <v>10331</v>
      </c>
      <c r="H12" s="128" t="s">
        <v>10332</v>
      </c>
      <c r="I12" s="128" t="s">
        <v>1238</v>
      </c>
      <c r="J12" s="129" t="s">
        <v>3637</v>
      </c>
    </row>
    <row r="13" spans="1:10">
      <c r="A13" s="122" t="s">
        <v>10333</v>
      </c>
      <c r="B13" s="14" t="s">
        <v>10334</v>
      </c>
      <c r="C13" s="14" t="s">
        <v>10335</v>
      </c>
      <c r="D13" s="14" t="s">
        <v>10336</v>
      </c>
      <c r="E13" s="14" t="s">
        <v>9730</v>
      </c>
      <c r="F13" s="14" t="s">
        <v>10337</v>
      </c>
      <c r="G13" s="14" t="s">
        <v>10338</v>
      </c>
      <c r="H13" s="14" t="s">
        <v>10339</v>
      </c>
      <c r="I13" s="14" t="s">
        <v>1238</v>
      </c>
      <c r="J13" s="123" t="s">
        <v>3637</v>
      </c>
    </row>
    <row r="14" spans="1:10">
      <c r="A14" s="127" t="s">
        <v>10340</v>
      </c>
      <c r="B14" s="128" t="s">
        <v>10341</v>
      </c>
      <c r="C14" s="128" t="s">
        <v>10342</v>
      </c>
      <c r="D14" s="128" t="s">
        <v>968</v>
      </c>
      <c r="E14" s="128" t="s">
        <v>9730</v>
      </c>
      <c r="F14" s="128" t="s">
        <v>10343</v>
      </c>
      <c r="G14" s="128" t="s">
        <v>10344</v>
      </c>
      <c r="H14" s="128" t="s">
        <v>10345</v>
      </c>
      <c r="I14" s="128" t="s">
        <v>1109</v>
      </c>
      <c r="J14" s="129" t="s">
        <v>3637</v>
      </c>
    </row>
    <row r="15" spans="1:10">
      <c r="A15" s="122" t="s">
        <v>10346</v>
      </c>
      <c r="B15" s="14" t="s">
        <v>10347</v>
      </c>
      <c r="C15" s="14" t="s">
        <v>10348</v>
      </c>
      <c r="D15" s="14" t="s">
        <v>10349</v>
      </c>
      <c r="E15" s="14" t="s">
        <v>9721</v>
      </c>
      <c r="F15" s="14" t="s">
        <v>10350</v>
      </c>
      <c r="G15" s="14" t="s">
        <v>10351</v>
      </c>
      <c r="H15" s="14" t="s">
        <v>10352</v>
      </c>
      <c r="I15" s="14" t="s">
        <v>1238</v>
      </c>
      <c r="J15" s="123" t="s">
        <v>3637</v>
      </c>
    </row>
    <row r="16" spans="1:10">
      <c r="A16" s="127" t="s">
        <v>10353</v>
      </c>
      <c r="B16" s="128" t="s">
        <v>10354</v>
      </c>
      <c r="C16" s="128" t="s">
        <v>10355</v>
      </c>
      <c r="D16" s="128" t="s">
        <v>10356</v>
      </c>
      <c r="E16" s="128" t="s">
        <v>9721</v>
      </c>
      <c r="F16" s="128" t="s">
        <v>10357</v>
      </c>
      <c r="G16" s="128" t="s">
        <v>10358</v>
      </c>
      <c r="H16" s="128" t="s">
        <v>10359</v>
      </c>
      <c r="I16" s="128" t="s">
        <v>1109</v>
      </c>
      <c r="J16" s="129" t="s">
        <v>3637</v>
      </c>
    </row>
    <row r="17" spans="1:10">
      <c r="A17" s="122" t="s">
        <v>10360</v>
      </c>
      <c r="B17" s="14" t="s">
        <v>10361</v>
      </c>
      <c r="C17" s="14" t="s">
        <v>10362</v>
      </c>
      <c r="D17" s="14" t="s">
        <v>10363</v>
      </c>
      <c r="E17" s="14" t="s">
        <v>9713</v>
      </c>
      <c r="F17" s="14" t="s">
        <v>10364</v>
      </c>
      <c r="G17" s="14" t="s">
        <v>10365</v>
      </c>
      <c r="H17" s="14" t="s">
        <v>10366</v>
      </c>
      <c r="I17" s="14" t="s">
        <v>1109</v>
      </c>
      <c r="J17" s="123" t="s">
        <v>3637</v>
      </c>
    </row>
    <row r="18" spans="1:10">
      <c r="A18" s="127" t="s">
        <v>10367</v>
      </c>
      <c r="B18" s="128" t="s">
        <v>10368</v>
      </c>
      <c r="C18" s="128" t="s">
        <v>10369</v>
      </c>
      <c r="D18" s="128" t="s">
        <v>10363</v>
      </c>
      <c r="E18" s="128" t="s">
        <v>9713</v>
      </c>
      <c r="F18" s="128" t="s">
        <v>10370</v>
      </c>
      <c r="G18" s="128" t="s">
        <v>10371</v>
      </c>
      <c r="H18" s="128" t="s">
        <v>10372</v>
      </c>
      <c r="I18" s="128" t="s">
        <v>1141</v>
      </c>
      <c r="J18" s="129" t="s">
        <v>3637</v>
      </c>
    </row>
    <row r="19" spans="1:10" ht="23.15">
      <c r="A19" s="122" t="s">
        <v>10373</v>
      </c>
      <c r="B19" s="14" t="s">
        <v>10374</v>
      </c>
      <c r="C19" s="14" t="s">
        <v>10375</v>
      </c>
      <c r="D19" s="14" t="s">
        <v>10376</v>
      </c>
      <c r="E19" s="14" t="s">
        <v>1974</v>
      </c>
      <c r="F19" s="14" t="s">
        <v>10377</v>
      </c>
      <c r="G19" s="14" t="s">
        <v>10378</v>
      </c>
      <c r="H19" s="14" t="s">
        <v>10379</v>
      </c>
      <c r="I19" s="14" t="s">
        <v>1238</v>
      </c>
      <c r="J19" s="123" t="s">
        <v>3637</v>
      </c>
    </row>
    <row r="20" spans="1:10">
      <c r="A20" s="127" t="s">
        <v>10380</v>
      </c>
      <c r="B20" s="128" t="s">
        <v>10381</v>
      </c>
      <c r="C20" s="128" t="s">
        <v>10382</v>
      </c>
      <c r="D20" s="128" t="s">
        <v>10383</v>
      </c>
      <c r="E20" s="128" t="s">
        <v>10384</v>
      </c>
      <c r="F20" s="128" t="s">
        <v>10385</v>
      </c>
      <c r="G20" s="128" t="s">
        <v>10386</v>
      </c>
      <c r="H20" s="128" t="s">
        <v>10387</v>
      </c>
      <c r="I20" s="128" t="s">
        <v>1109</v>
      </c>
      <c r="J20" s="129" t="s">
        <v>3637</v>
      </c>
    </row>
    <row r="21" spans="1:10">
      <c r="A21" s="122" t="s">
        <v>10388</v>
      </c>
      <c r="B21" s="14" t="s">
        <v>10389</v>
      </c>
      <c r="C21" s="14" t="s">
        <v>10390</v>
      </c>
      <c r="D21" s="14" t="s">
        <v>10391</v>
      </c>
      <c r="E21" s="14" t="s">
        <v>10392</v>
      </c>
      <c r="F21" s="14" t="s">
        <v>10393</v>
      </c>
      <c r="G21" s="14" t="s">
        <v>10394</v>
      </c>
      <c r="H21" s="14" t="s">
        <v>10395</v>
      </c>
      <c r="I21" s="14" t="s">
        <v>1109</v>
      </c>
      <c r="J21" s="123" t="s">
        <v>3637</v>
      </c>
    </row>
    <row r="22" spans="1:10">
      <c r="A22" s="130" t="s">
        <v>10396</v>
      </c>
      <c r="B22" s="131" t="s">
        <v>10397</v>
      </c>
      <c r="C22" s="131" t="s">
        <v>10398</v>
      </c>
      <c r="D22" s="131" t="s">
        <v>10309</v>
      </c>
      <c r="E22" s="131" t="s">
        <v>9713</v>
      </c>
      <c r="F22" s="131" t="s">
        <v>10399</v>
      </c>
      <c r="G22" s="131" t="s">
        <v>10400</v>
      </c>
      <c r="H22" s="131" t="s">
        <v>10401</v>
      </c>
      <c r="I22" s="131" t="s">
        <v>1109</v>
      </c>
      <c r="J22" s="132" t="s">
        <v>3637</v>
      </c>
    </row>
  </sheetData>
  <mergeCells count="2">
    <mergeCell ref="A1:J1"/>
    <mergeCell ref="A2:J2"/>
  </mergeCells>
  <dataValidations count="2">
    <dataValidation type="list" sqref="I5:I22" xr:uid="{00000000-0002-0000-4000-000000000000}">
      <formula1>"Critical,High,Medium,Low"</formula1>
    </dataValidation>
    <dataValidation type="list" sqref="J5:J22" xr:uid="{00000000-0002-0000-4000-000001000000}">
      <formula1>"Draft Complete,Needs Review,Approved,Deferred"</formula1>
    </dataValidation>
  </dataValidation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G24"/>
  <sheetViews>
    <sheetView workbookViewId="0">
      <pane ySplit="4" topLeftCell="A5" activePane="bottomLeft" state="frozen"/>
      <selection pane="bottomLeft"/>
    </sheetView>
  </sheetViews>
  <sheetFormatPr defaultRowHeight="14.15"/>
  <cols>
    <col min="1" max="1" width="14" customWidth="1"/>
    <col min="2" max="2" width="28" customWidth="1"/>
    <col min="3" max="3" width="58" customWidth="1"/>
    <col min="4" max="4" width="48" customWidth="1"/>
    <col min="5" max="5" width="52" customWidth="1"/>
    <col min="6" max="6" width="12" customWidth="1"/>
    <col min="7" max="7" width="18" customWidth="1"/>
  </cols>
  <sheetData>
    <row r="1" spans="1:7" ht="17.149999999999999" customHeight="1">
      <c r="A1" s="591" t="s">
        <v>10402</v>
      </c>
      <c r="B1" s="591"/>
      <c r="C1" s="591"/>
      <c r="D1" s="591"/>
      <c r="E1" s="591"/>
      <c r="F1" s="591"/>
      <c r="G1" s="591"/>
    </row>
    <row r="2" spans="1:7" ht="20.6" customHeight="1">
      <c r="A2" s="592" t="s">
        <v>10403</v>
      </c>
      <c r="B2" s="592"/>
      <c r="C2" s="592"/>
      <c r="D2" s="592"/>
      <c r="E2" s="592"/>
      <c r="F2" s="592"/>
      <c r="G2" s="592"/>
    </row>
    <row r="4" spans="1:7" ht="17.149999999999999" customHeight="1">
      <c r="A4" s="116" t="s">
        <v>3410</v>
      </c>
      <c r="B4" s="117" t="s">
        <v>10404</v>
      </c>
      <c r="C4" s="117" t="s">
        <v>5373</v>
      </c>
      <c r="D4" s="117" t="s">
        <v>4163</v>
      </c>
      <c r="E4" s="117" t="s">
        <v>10405</v>
      </c>
      <c r="F4" s="117" t="s">
        <v>1509</v>
      </c>
      <c r="G4" s="118" t="s">
        <v>1818</v>
      </c>
    </row>
    <row r="5" spans="1:7">
      <c r="A5" s="119" t="s">
        <v>10406</v>
      </c>
      <c r="B5" s="120" t="s">
        <v>10407</v>
      </c>
      <c r="C5" s="120" t="s">
        <v>10408</v>
      </c>
      <c r="D5" s="120" t="s">
        <v>10409</v>
      </c>
      <c r="E5" s="120" t="s">
        <v>10410</v>
      </c>
      <c r="F5" s="120" t="s">
        <v>1238</v>
      </c>
      <c r="G5" s="121" t="s">
        <v>3637</v>
      </c>
    </row>
    <row r="6" spans="1:7">
      <c r="A6" s="127" t="s">
        <v>10411</v>
      </c>
      <c r="B6" s="128" t="s">
        <v>10412</v>
      </c>
      <c r="C6" s="128" t="s">
        <v>10413</v>
      </c>
      <c r="D6" s="128" t="s">
        <v>10414</v>
      </c>
      <c r="E6" s="128" t="s">
        <v>10415</v>
      </c>
      <c r="F6" s="128" t="s">
        <v>1109</v>
      </c>
      <c r="G6" s="129" t="s">
        <v>3637</v>
      </c>
    </row>
    <row r="7" spans="1:7">
      <c r="A7" s="122" t="s">
        <v>10416</v>
      </c>
      <c r="B7" s="14" t="s">
        <v>10417</v>
      </c>
      <c r="C7" s="14" t="s">
        <v>10418</v>
      </c>
      <c r="D7" s="14" t="s">
        <v>10419</v>
      </c>
      <c r="E7" s="14" t="s">
        <v>10420</v>
      </c>
      <c r="F7" s="14" t="s">
        <v>1109</v>
      </c>
      <c r="G7" s="123" t="s">
        <v>3637</v>
      </c>
    </row>
    <row r="8" spans="1:7" ht="23.15">
      <c r="A8" s="127" t="s">
        <v>10421</v>
      </c>
      <c r="B8" s="128" t="s">
        <v>10422</v>
      </c>
      <c r="C8" s="128" t="s">
        <v>10423</v>
      </c>
      <c r="D8" s="128" t="s">
        <v>10424</v>
      </c>
      <c r="E8" s="128" t="s">
        <v>10425</v>
      </c>
      <c r="F8" s="128" t="s">
        <v>1238</v>
      </c>
      <c r="G8" s="129" t="s">
        <v>3637</v>
      </c>
    </row>
    <row r="9" spans="1:7">
      <c r="A9" s="122" t="s">
        <v>10426</v>
      </c>
      <c r="B9" s="14" t="s">
        <v>10427</v>
      </c>
      <c r="C9" s="14" t="s">
        <v>10428</v>
      </c>
      <c r="D9" s="14" t="s">
        <v>10429</v>
      </c>
      <c r="E9" s="14" t="s">
        <v>10430</v>
      </c>
      <c r="F9" s="14" t="s">
        <v>1238</v>
      </c>
      <c r="G9" s="123" t="s">
        <v>3637</v>
      </c>
    </row>
    <row r="10" spans="1:7">
      <c r="A10" s="127" t="s">
        <v>10431</v>
      </c>
      <c r="B10" s="128" t="s">
        <v>10432</v>
      </c>
      <c r="C10" s="128" t="s">
        <v>10433</v>
      </c>
      <c r="D10" s="128" t="s">
        <v>10434</v>
      </c>
      <c r="E10" s="128" t="s">
        <v>10435</v>
      </c>
      <c r="F10" s="128" t="s">
        <v>1109</v>
      </c>
      <c r="G10" s="129" t="s">
        <v>3637</v>
      </c>
    </row>
    <row r="11" spans="1:7" ht="23.15">
      <c r="A11" s="122" t="s">
        <v>10436</v>
      </c>
      <c r="B11" s="14" t="s">
        <v>10437</v>
      </c>
      <c r="C11" s="14" t="s">
        <v>10438</v>
      </c>
      <c r="D11" s="14" t="s">
        <v>10439</v>
      </c>
      <c r="E11" s="14" t="s">
        <v>10440</v>
      </c>
      <c r="F11" s="14" t="s">
        <v>1141</v>
      </c>
      <c r="G11" s="123" t="s">
        <v>3637</v>
      </c>
    </row>
    <row r="12" spans="1:7" ht="23.15">
      <c r="A12" s="127" t="s">
        <v>10441</v>
      </c>
      <c r="B12" s="128" t="s">
        <v>10442</v>
      </c>
      <c r="C12" s="128" t="s">
        <v>10443</v>
      </c>
      <c r="D12" s="128" t="s">
        <v>10444</v>
      </c>
      <c r="E12" s="128" t="s">
        <v>10445</v>
      </c>
      <c r="F12" s="128" t="s">
        <v>1238</v>
      </c>
      <c r="G12" s="129" t="s">
        <v>3637</v>
      </c>
    </row>
    <row r="13" spans="1:7" ht="23.15">
      <c r="A13" s="122" t="s">
        <v>10446</v>
      </c>
      <c r="B13" s="14" t="s">
        <v>10447</v>
      </c>
      <c r="C13" s="14" t="s">
        <v>10448</v>
      </c>
      <c r="D13" s="14" t="s">
        <v>10449</v>
      </c>
      <c r="E13" s="14" t="s">
        <v>10450</v>
      </c>
      <c r="F13" s="14" t="s">
        <v>1238</v>
      </c>
      <c r="G13" s="123" t="s">
        <v>3637</v>
      </c>
    </row>
    <row r="14" spans="1:7" ht="23.15">
      <c r="A14" s="127" t="s">
        <v>10451</v>
      </c>
      <c r="B14" s="128" t="s">
        <v>10452</v>
      </c>
      <c r="C14" s="128" t="s">
        <v>10453</v>
      </c>
      <c r="D14" s="128" t="s">
        <v>10454</v>
      </c>
      <c r="E14" s="128" t="s">
        <v>10455</v>
      </c>
      <c r="F14" s="128" t="s">
        <v>1109</v>
      </c>
      <c r="G14" s="129" t="s">
        <v>3637</v>
      </c>
    </row>
    <row r="15" spans="1:7">
      <c r="A15" s="122" t="s">
        <v>10456</v>
      </c>
      <c r="B15" s="14" t="s">
        <v>10457</v>
      </c>
      <c r="C15" s="14" t="s">
        <v>10458</v>
      </c>
      <c r="D15" s="14" t="s">
        <v>10459</v>
      </c>
      <c r="E15" s="14" t="s">
        <v>10460</v>
      </c>
      <c r="F15" s="14" t="s">
        <v>1238</v>
      </c>
      <c r="G15" s="123" t="s">
        <v>3637</v>
      </c>
    </row>
    <row r="16" spans="1:7" ht="23.15">
      <c r="A16" s="127" t="s">
        <v>10461</v>
      </c>
      <c r="B16" s="128" t="s">
        <v>10462</v>
      </c>
      <c r="C16" s="128" t="s">
        <v>10463</v>
      </c>
      <c r="D16" s="128" t="s">
        <v>10464</v>
      </c>
      <c r="E16" s="128" t="s">
        <v>10465</v>
      </c>
      <c r="F16" s="128" t="s">
        <v>1238</v>
      </c>
      <c r="G16" s="129" t="s">
        <v>3637</v>
      </c>
    </row>
    <row r="17" spans="1:7">
      <c r="A17" s="122" t="s">
        <v>10466</v>
      </c>
      <c r="B17" s="14" t="s">
        <v>10467</v>
      </c>
      <c r="C17" s="14" t="s">
        <v>10468</v>
      </c>
      <c r="D17" s="14" t="s">
        <v>10469</v>
      </c>
      <c r="E17" s="14" t="s">
        <v>10470</v>
      </c>
      <c r="F17" s="14" t="s">
        <v>1109</v>
      </c>
      <c r="G17" s="123" t="s">
        <v>3637</v>
      </c>
    </row>
    <row r="18" spans="1:7">
      <c r="A18" s="127" t="s">
        <v>10471</v>
      </c>
      <c r="B18" s="128" t="s">
        <v>10472</v>
      </c>
      <c r="C18" s="128" t="s">
        <v>10473</v>
      </c>
      <c r="D18" s="128" t="s">
        <v>10474</v>
      </c>
      <c r="E18" s="128" t="s">
        <v>10475</v>
      </c>
      <c r="F18" s="128" t="s">
        <v>1238</v>
      </c>
      <c r="G18" s="129" t="s">
        <v>3637</v>
      </c>
    </row>
    <row r="19" spans="1:7">
      <c r="A19" s="122" t="s">
        <v>10476</v>
      </c>
      <c r="B19" s="14" t="s">
        <v>10477</v>
      </c>
      <c r="C19" s="14" t="s">
        <v>10478</v>
      </c>
      <c r="D19" s="14" t="s">
        <v>10479</v>
      </c>
      <c r="E19" s="14" t="s">
        <v>10480</v>
      </c>
      <c r="F19" s="14" t="s">
        <v>1238</v>
      </c>
      <c r="G19" s="123" t="s">
        <v>3637</v>
      </c>
    </row>
    <row r="20" spans="1:7" ht="23.15">
      <c r="A20" s="127" t="s">
        <v>10481</v>
      </c>
      <c r="B20" s="128" t="s">
        <v>10482</v>
      </c>
      <c r="C20" s="128" t="s">
        <v>10483</v>
      </c>
      <c r="D20" s="128" t="s">
        <v>10484</v>
      </c>
      <c r="E20" s="128" t="s">
        <v>10485</v>
      </c>
      <c r="F20" s="128" t="s">
        <v>1109</v>
      </c>
      <c r="G20" s="129" t="s">
        <v>3637</v>
      </c>
    </row>
    <row r="21" spans="1:7">
      <c r="A21" s="122" t="s">
        <v>10486</v>
      </c>
      <c r="B21" s="14" t="s">
        <v>10487</v>
      </c>
      <c r="C21" s="14" t="s">
        <v>10488</v>
      </c>
      <c r="D21" s="14" t="s">
        <v>10489</v>
      </c>
      <c r="E21" s="14" t="s">
        <v>10490</v>
      </c>
      <c r="F21" s="14" t="s">
        <v>1109</v>
      </c>
      <c r="G21" s="123" t="s">
        <v>3637</v>
      </c>
    </row>
    <row r="22" spans="1:7" ht="23.15">
      <c r="A22" s="127" t="s">
        <v>10491</v>
      </c>
      <c r="B22" s="128" t="s">
        <v>10492</v>
      </c>
      <c r="C22" s="128" t="s">
        <v>10493</v>
      </c>
      <c r="D22" s="128" t="s">
        <v>10494</v>
      </c>
      <c r="E22" s="128" t="s">
        <v>10495</v>
      </c>
      <c r="F22" s="128" t="s">
        <v>1238</v>
      </c>
      <c r="G22" s="129" t="s">
        <v>3637</v>
      </c>
    </row>
    <row r="23" spans="1:7">
      <c r="A23" s="122" t="s">
        <v>10496</v>
      </c>
      <c r="B23" s="14" t="s">
        <v>10497</v>
      </c>
      <c r="C23" s="14" t="s">
        <v>10498</v>
      </c>
      <c r="D23" s="14" t="s">
        <v>10499</v>
      </c>
      <c r="E23" s="14" t="s">
        <v>10500</v>
      </c>
      <c r="F23" s="14" t="s">
        <v>1141</v>
      </c>
      <c r="G23" s="123" t="s">
        <v>3637</v>
      </c>
    </row>
    <row r="24" spans="1:7" ht="23.15">
      <c r="A24" s="130" t="s">
        <v>10501</v>
      </c>
      <c r="B24" s="131" t="s">
        <v>10502</v>
      </c>
      <c r="C24" s="131" t="s">
        <v>10503</v>
      </c>
      <c r="D24" s="131" t="s">
        <v>10504</v>
      </c>
      <c r="E24" s="131" t="s">
        <v>10505</v>
      </c>
      <c r="F24" s="131" t="s">
        <v>1238</v>
      </c>
      <c r="G24" s="132" t="s">
        <v>3637</v>
      </c>
    </row>
  </sheetData>
  <mergeCells count="2">
    <mergeCell ref="A1:G1"/>
    <mergeCell ref="A2:G2"/>
  </mergeCells>
  <dataValidations count="2">
    <dataValidation type="list" sqref="F5:F24" xr:uid="{00000000-0002-0000-4100-000000000000}">
      <formula1>"Critical,High,Medium,Low"</formula1>
    </dataValidation>
    <dataValidation type="list" sqref="G5:G24" xr:uid="{00000000-0002-0000-4100-000001000000}">
      <formula1>"Draft Complete,Needs Review,Approved,Deferred"</formula1>
    </dataValidation>
  </dataValidation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26"/>
  <sheetViews>
    <sheetView workbookViewId="0">
      <pane ySplit="4" topLeftCell="A5" activePane="bottomLeft" state="frozen"/>
      <selection pane="bottomLeft"/>
    </sheetView>
  </sheetViews>
  <sheetFormatPr defaultRowHeight="14.15"/>
  <cols>
    <col min="1" max="1" width="12" customWidth="1"/>
    <col min="2" max="2" width="28" customWidth="1"/>
    <col min="3" max="3" width="58" customWidth="1"/>
    <col min="4" max="4" width="54" customWidth="1"/>
    <col min="5" max="5" width="24" customWidth="1"/>
    <col min="6" max="6" width="12" customWidth="1"/>
    <col min="7" max="7" width="18" customWidth="1"/>
    <col min="8" max="8" width="34" customWidth="1"/>
  </cols>
  <sheetData>
    <row r="1" spans="1:8" ht="17.149999999999999" customHeight="1">
      <c r="A1" s="591" t="s">
        <v>10506</v>
      </c>
      <c r="B1" s="591"/>
      <c r="C1" s="591"/>
      <c r="D1" s="591"/>
      <c r="E1" s="591"/>
      <c r="F1" s="591"/>
      <c r="G1" s="591"/>
      <c r="H1" s="591"/>
    </row>
    <row r="2" spans="1:8" ht="20.6" customHeight="1">
      <c r="A2" s="592" t="s">
        <v>10507</v>
      </c>
      <c r="B2" s="592"/>
      <c r="C2" s="592"/>
      <c r="D2" s="592"/>
      <c r="E2" s="592"/>
      <c r="F2" s="592"/>
      <c r="G2" s="592"/>
      <c r="H2" s="592"/>
    </row>
    <row r="4" spans="1:8" ht="17.149999999999999" customHeight="1">
      <c r="A4" s="116" t="s">
        <v>3410</v>
      </c>
      <c r="B4" s="117" t="s">
        <v>2121</v>
      </c>
      <c r="C4" s="117" t="s">
        <v>5684</v>
      </c>
      <c r="D4" s="117" t="s">
        <v>10508</v>
      </c>
      <c r="E4" s="117" t="s">
        <v>1817</v>
      </c>
      <c r="F4" s="117" t="s">
        <v>1509</v>
      </c>
      <c r="G4" s="117" t="s">
        <v>1818</v>
      </c>
      <c r="H4" s="118" t="s">
        <v>2129</v>
      </c>
    </row>
    <row r="5" spans="1:8" ht="34.75">
      <c r="A5" s="119" t="s">
        <v>10509</v>
      </c>
      <c r="B5" s="120" t="s">
        <v>10510</v>
      </c>
      <c r="C5" s="120" t="s">
        <v>10511</v>
      </c>
      <c r="D5" s="120" t="s">
        <v>10512</v>
      </c>
      <c r="E5" s="120" t="s">
        <v>10513</v>
      </c>
      <c r="F5" s="120" t="s">
        <v>1238</v>
      </c>
      <c r="G5" s="120" t="s">
        <v>3637</v>
      </c>
      <c r="H5" s="121" t="s">
        <v>10514</v>
      </c>
    </row>
    <row r="6" spans="1:8" ht="23.15">
      <c r="A6" s="127" t="s">
        <v>10515</v>
      </c>
      <c r="B6" s="128" t="s">
        <v>10516</v>
      </c>
      <c r="C6" s="128" t="s">
        <v>10517</v>
      </c>
      <c r="D6" s="128" t="s">
        <v>10518</v>
      </c>
      <c r="E6" s="128" t="s">
        <v>4900</v>
      </c>
      <c r="F6" s="128" t="s">
        <v>1238</v>
      </c>
      <c r="G6" s="128" t="s">
        <v>3637</v>
      </c>
      <c r="H6" s="129" t="s">
        <v>10519</v>
      </c>
    </row>
    <row r="7" spans="1:8" ht="23.15">
      <c r="A7" s="122" t="s">
        <v>10520</v>
      </c>
      <c r="B7" s="14" t="s">
        <v>10521</v>
      </c>
      <c r="C7" s="14" t="s">
        <v>10522</v>
      </c>
      <c r="D7" s="14" t="s">
        <v>10523</v>
      </c>
      <c r="E7" s="14" t="s">
        <v>893</v>
      </c>
      <c r="F7" s="14" t="s">
        <v>1238</v>
      </c>
      <c r="G7" s="14" t="s">
        <v>3637</v>
      </c>
      <c r="H7" s="123" t="s">
        <v>10524</v>
      </c>
    </row>
    <row r="8" spans="1:8" ht="23.15">
      <c r="A8" s="127" t="s">
        <v>10525</v>
      </c>
      <c r="B8" s="128" t="s">
        <v>10526</v>
      </c>
      <c r="C8" s="128" t="s">
        <v>10527</v>
      </c>
      <c r="D8" s="128" t="s">
        <v>10528</v>
      </c>
      <c r="E8" s="128" t="s">
        <v>5976</v>
      </c>
      <c r="F8" s="128" t="s">
        <v>1238</v>
      </c>
      <c r="G8" s="128" t="s">
        <v>3637</v>
      </c>
      <c r="H8" s="129" t="s">
        <v>10529</v>
      </c>
    </row>
    <row r="9" spans="1:8" ht="23.15">
      <c r="A9" s="122" t="s">
        <v>10530</v>
      </c>
      <c r="B9" s="14" t="s">
        <v>10531</v>
      </c>
      <c r="C9" s="14" t="s">
        <v>10532</v>
      </c>
      <c r="D9" s="14" t="s">
        <v>10533</v>
      </c>
      <c r="E9" s="14" t="s">
        <v>138</v>
      </c>
      <c r="F9" s="14" t="s">
        <v>1109</v>
      </c>
      <c r="G9" s="14" t="s">
        <v>3637</v>
      </c>
      <c r="H9" s="123"/>
    </row>
    <row r="10" spans="1:8">
      <c r="A10" s="127" t="s">
        <v>10534</v>
      </c>
      <c r="B10" s="128" t="s">
        <v>10535</v>
      </c>
      <c r="C10" s="128" t="s">
        <v>10536</v>
      </c>
      <c r="D10" s="128" t="s">
        <v>10537</v>
      </c>
      <c r="E10" s="128" t="s">
        <v>3833</v>
      </c>
      <c r="F10" s="128" t="s">
        <v>1109</v>
      </c>
      <c r="G10" s="128" t="s">
        <v>3637</v>
      </c>
      <c r="H10" s="129"/>
    </row>
    <row r="11" spans="1:8" ht="23.15">
      <c r="A11" s="122" t="s">
        <v>10538</v>
      </c>
      <c r="B11" s="14" t="s">
        <v>10539</v>
      </c>
      <c r="C11" s="14" t="s">
        <v>10540</v>
      </c>
      <c r="D11" s="14" t="s">
        <v>10541</v>
      </c>
      <c r="E11" s="14" t="s">
        <v>10542</v>
      </c>
      <c r="F11" s="14" t="s">
        <v>1238</v>
      </c>
      <c r="G11" s="14" t="s">
        <v>3637</v>
      </c>
      <c r="H11" s="123"/>
    </row>
    <row r="12" spans="1:8">
      <c r="A12" s="127" t="s">
        <v>10543</v>
      </c>
      <c r="B12" s="128" t="s">
        <v>10544</v>
      </c>
      <c r="C12" s="128" t="s">
        <v>10545</v>
      </c>
      <c r="D12" s="128" t="s">
        <v>10546</v>
      </c>
      <c r="E12" s="128" t="s">
        <v>3857</v>
      </c>
      <c r="F12" s="128" t="s">
        <v>1238</v>
      </c>
      <c r="G12" s="128" t="s">
        <v>3637</v>
      </c>
      <c r="H12" s="129"/>
    </row>
    <row r="13" spans="1:8">
      <c r="A13" s="122" t="s">
        <v>10547</v>
      </c>
      <c r="B13" s="14" t="s">
        <v>10548</v>
      </c>
      <c r="C13" s="14" t="s">
        <v>10549</v>
      </c>
      <c r="D13" s="14" t="s">
        <v>10550</v>
      </c>
      <c r="E13" s="14" t="s">
        <v>3732</v>
      </c>
      <c r="F13" s="14" t="s">
        <v>1238</v>
      </c>
      <c r="G13" s="14" t="s">
        <v>3637</v>
      </c>
      <c r="H13" s="123"/>
    </row>
    <row r="14" spans="1:8">
      <c r="A14" s="127" t="s">
        <v>10551</v>
      </c>
      <c r="B14" s="128" t="s">
        <v>10552</v>
      </c>
      <c r="C14" s="128" t="s">
        <v>10553</v>
      </c>
      <c r="D14" s="128" t="s">
        <v>10554</v>
      </c>
      <c r="E14" s="128" t="s">
        <v>10555</v>
      </c>
      <c r="F14" s="128" t="s">
        <v>1109</v>
      </c>
      <c r="G14" s="128" t="s">
        <v>2169</v>
      </c>
      <c r="H14" s="129" t="s">
        <v>10556</v>
      </c>
    </row>
    <row r="15" spans="1:8">
      <c r="A15" s="122" t="s">
        <v>10557</v>
      </c>
      <c r="B15" s="14" t="s">
        <v>10558</v>
      </c>
      <c r="C15" s="14" t="s">
        <v>10559</v>
      </c>
      <c r="D15" s="14" t="s">
        <v>10560</v>
      </c>
      <c r="E15" s="14" t="s">
        <v>10555</v>
      </c>
      <c r="F15" s="14" t="s">
        <v>1238</v>
      </c>
      <c r="G15" s="14" t="s">
        <v>2169</v>
      </c>
      <c r="H15" s="123" t="s">
        <v>10556</v>
      </c>
    </row>
    <row r="16" spans="1:8">
      <c r="A16" s="127" t="s">
        <v>10561</v>
      </c>
      <c r="B16" s="128" t="s">
        <v>10562</v>
      </c>
      <c r="C16" s="128" t="s">
        <v>10563</v>
      </c>
      <c r="D16" s="128" t="s">
        <v>10564</v>
      </c>
      <c r="E16" s="128" t="s">
        <v>10565</v>
      </c>
      <c r="F16" s="128" t="s">
        <v>1109</v>
      </c>
      <c r="G16" s="128" t="s">
        <v>3637</v>
      </c>
      <c r="H16" s="129"/>
    </row>
    <row r="17" spans="1:8" ht="23.15">
      <c r="A17" s="122" t="s">
        <v>10566</v>
      </c>
      <c r="B17" s="14" t="s">
        <v>10567</v>
      </c>
      <c r="C17" s="14" t="s">
        <v>10568</v>
      </c>
      <c r="D17" s="14" t="s">
        <v>10569</v>
      </c>
      <c r="E17" s="14" t="s">
        <v>3749</v>
      </c>
      <c r="F17" s="14" t="s">
        <v>1238</v>
      </c>
      <c r="G17" s="14" t="s">
        <v>2169</v>
      </c>
      <c r="H17" s="123"/>
    </row>
    <row r="18" spans="1:8">
      <c r="A18" s="127" t="s">
        <v>10570</v>
      </c>
      <c r="B18" s="128" t="s">
        <v>10571</v>
      </c>
      <c r="C18" s="128" t="s">
        <v>10572</v>
      </c>
      <c r="D18" s="128" t="s">
        <v>10573</v>
      </c>
      <c r="E18" s="128" t="s">
        <v>10574</v>
      </c>
      <c r="F18" s="128" t="s">
        <v>1238</v>
      </c>
      <c r="G18" s="128" t="s">
        <v>2169</v>
      </c>
      <c r="H18" s="129"/>
    </row>
    <row r="19" spans="1:8">
      <c r="A19" s="122" t="s">
        <v>10575</v>
      </c>
      <c r="B19" s="14" t="s">
        <v>10576</v>
      </c>
      <c r="C19" s="14" t="s">
        <v>10577</v>
      </c>
      <c r="D19" s="14" t="s">
        <v>10578</v>
      </c>
      <c r="E19" s="14" t="s">
        <v>6329</v>
      </c>
      <c r="F19" s="14" t="s">
        <v>1109</v>
      </c>
      <c r="G19" s="14" t="s">
        <v>3637</v>
      </c>
      <c r="H19" s="123" t="s">
        <v>10579</v>
      </c>
    </row>
    <row r="20" spans="1:8" ht="23.15">
      <c r="A20" s="127" t="s">
        <v>10580</v>
      </c>
      <c r="B20" s="128" t="s">
        <v>10581</v>
      </c>
      <c r="C20" s="128" t="s">
        <v>10582</v>
      </c>
      <c r="D20" s="128" t="s">
        <v>10583</v>
      </c>
      <c r="E20" s="128" t="s">
        <v>10584</v>
      </c>
      <c r="F20" s="128" t="s">
        <v>1238</v>
      </c>
      <c r="G20" s="128" t="s">
        <v>3637</v>
      </c>
      <c r="H20" s="129"/>
    </row>
    <row r="21" spans="1:8" ht="23.15">
      <c r="A21" s="122" t="s">
        <v>10585</v>
      </c>
      <c r="B21" s="14" t="s">
        <v>10586</v>
      </c>
      <c r="C21" s="14" t="s">
        <v>10587</v>
      </c>
      <c r="D21" s="14" t="s">
        <v>10588</v>
      </c>
      <c r="E21" s="14" t="s">
        <v>10589</v>
      </c>
      <c r="F21" s="14" t="s">
        <v>1238</v>
      </c>
      <c r="G21" s="14" t="s">
        <v>3637</v>
      </c>
      <c r="H21" s="123"/>
    </row>
    <row r="22" spans="1:8" ht="23.15">
      <c r="A22" s="127" t="s">
        <v>10590</v>
      </c>
      <c r="B22" s="128" t="s">
        <v>10591</v>
      </c>
      <c r="C22" s="128" t="s">
        <v>10592</v>
      </c>
      <c r="D22" s="128" t="s">
        <v>10593</v>
      </c>
      <c r="E22" s="128" t="s">
        <v>10594</v>
      </c>
      <c r="F22" s="128" t="s">
        <v>1109</v>
      </c>
      <c r="G22" s="128" t="s">
        <v>3637</v>
      </c>
      <c r="H22" s="129"/>
    </row>
    <row r="23" spans="1:8" ht="23.15">
      <c r="A23" s="122" t="s">
        <v>10595</v>
      </c>
      <c r="B23" s="14" t="s">
        <v>10596</v>
      </c>
      <c r="C23" s="14" t="s">
        <v>10597</v>
      </c>
      <c r="D23" s="14" t="s">
        <v>10598</v>
      </c>
      <c r="E23" s="14" t="s">
        <v>3765</v>
      </c>
      <c r="F23" s="14" t="s">
        <v>1109</v>
      </c>
      <c r="G23" s="14" t="s">
        <v>3637</v>
      </c>
      <c r="H23" s="123" t="s">
        <v>10599</v>
      </c>
    </row>
    <row r="24" spans="1:8" ht="23.15">
      <c r="A24" s="127" t="s">
        <v>10600</v>
      </c>
      <c r="B24" s="128" t="s">
        <v>10601</v>
      </c>
      <c r="C24" s="128" t="s">
        <v>10602</v>
      </c>
      <c r="D24" s="128" t="s">
        <v>10603</v>
      </c>
      <c r="E24" s="128" t="s">
        <v>9455</v>
      </c>
      <c r="F24" s="128" t="s">
        <v>1238</v>
      </c>
      <c r="G24" s="128" t="s">
        <v>3637</v>
      </c>
      <c r="H24" s="129" t="s">
        <v>10604</v>
      </c>
    </row>
    <row r="25" spans="1:8">
      <c r="A25" s="122" t="s">
        <v>10605</v>
      </c>
      <c r="B25" s="14" t="s">
        <v>10606</v>
      </c>
      <c r="C25" s="14" t="s">
        <v>10607</v>
      </c>
      <c r="D25" s="14" t="s">
        <v>10608</v>
      </c>
      <c r="E25" s="14" t="s">
        <v>968</v>
      </c>
      <c r="F25" s="14" t="s">
        <v>1109</v>
      </c>
      <c r="G25" s="14" t="s">
        <v>3637</v>
      </c>
      <c r="H25" s="123"/>
    </row>
    <row r="26" spans="1:8" ht="23.15">
      <c r="A26" s="130" t="s">
        <v>10609</v>
      </c>
      <c r="B26" s="131" t="s">
        <v>10610</v>
      </c>
      <c r="C26" s="131" t="s">
        <v>10611</v>
      </c>
      <c r="D26" s="131" t="s">
        <v>10612</v>
      </c>
      <c r="E26" s="131" t="s">
        <v>3833</v>
      </c>
      <c r="F26" s="131" t="s">
        <v>1109</v>
      </c>
      <c r="G26" s="131" t="s">
        <v>3637</v>
      </c>
      <c r="H26" s="132"/>
    </row>
  </sheetData>
  <mergeCells count="2">
    <mergeCell ref="A1:H1"/>
    <mergeCell ref="A2:H2"/>
  </mergeCells>
  <dataValidations count="2">
    <dataValidation type="list" sqref="F5:F26" xr:uid="{00000000-0002-0000-4200-000000000000}">
      <formula1>"Critical,High,Medium,Low"</formula1>
    </dataValidation>
    <dataValidation type="list" sqref="G5:G26" xr:uid="{00000000-0002-0000-4200-000001000000}">
      <formula1>"Draft Complete,Needs Review,Owner Input,Approved,Deferred"</formula1>
    </dataValidation>
  </dataValidation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O22"/>
  <sheetViews>
    <sheetView workbookViewId="0">
      <pane ySplit="4" topLeftCell="A5" activePane="bottomLeft" state="frozen"/>
      <selection pane="bottomLeft"/>
    </sheetView>
  </sheetViews>
  <sheetFormatPr defaultRowHeight="14.15"/>
  <cols>
    <col min="1" max="1" width="14" customWidth="1"/>
    <col min="2" max="2" width="18" customWidth="1"/>
    <col min="3" max="3" width="36" customWidth="1"/>
    <col min="4" max="4" width="56" customWidth="1"/>
    <col min="5" max="5" width="24" customWidth="1"/>
    <col min="6" max="6" width="30" customWidth="1"/>
    <col min="7" max="7" width="28" customWidth="1"/>
    <col min="8" max="8" width="12" customWidth="1"/>
    <col min="9" max="9" width="18" customWidth="1"/>
    <col min="10" max="11" width="12" customWidth="1"/>
    <col min="12" max="12" width="30" customWidth="1"/>
    <col min="13" max="13" width="54" customWidth="1"/>
    <col min="14" max="14" width="44" customWidth="1"/>
    <col min="15" max="15" width="28" customWidth="1"/>
  </cols>
  <sheetData>
    <row r="1" spans="1:15" ht="17.149999999999999" customHeight="1">
      <c r="A1" s="591" t="s">
        <v>10613</v>
      </c>
      <c r="B1" s="591"/>
      <c r="C1" s="591"/>
      <c r="D1" s="591"/>
      <c r="E1" s="591"/>
      <c r="F1" s="591"/>
      <c r="G1" s="591"/>
      <c r="H1" s="591"/>
      <c r="I1" s="591"/>
      <c r="J1" s="591"/>
      <c r="K1" s="591"/>
      <c r="L1" s="591"/>
      <c r="M1" s="591"/>
      <c r="N1" s="591"/>
      <c r="O1" s="591"/>
    </row>
    <row r="2" spans="1:15" ht="20.6" customHeight="1">
      <c r="A2" s="592" t="s">
        <v>10614</v>
      </c>
      <c r="B2" s="592"/>
      <c r="C2" s="592"/>
      <c r="D2" s="592"/>
      <c r="E2" s="592"/>
      <c r="F2" s="592"/>
      <c r="G2" s="592"/>
      <c r="H2" s="592"/>
      <c r="I2" s="592"/>
      <c r="J2" s="592"/>
      <c r="K2" s="592"/>
      <c r="L2" s="592"/>
      <c r="M2" s="592"/>
      <c r="N2" s="592"/>
      <c r="O2" s="592"/>
    </row>
    <row r="4" spans="1:15" ht="17.149999999999999" customHeight="1">
      <c r="A4" s="116" t="s">
        <v>3410</v>
      </c>
      <c r="B4" s="117" t="s">
        <v>3595</v>
      </c>
      <c r="C4" s="117" t="s">
        <v>7712</v>
      </c>
      <c r="D4" s="117" t="s">
        <v>3597</v>
      </c>
      <c r="E4" s="117" t="s">
        <v>1817</v>
      </c>
      <c r="F4" s="117" t="s">
        <v>3598</v>
      </c>
      <c r="G4" s="117" t="s">
        <v>1506</v>
      </c>
      <c r="H4" s="117" t="s">
        <v>1509</v>
      </c>
      <c r="I4" s="117" t="s">
        <v>1818</v>
      </c>
      <c r="J4" s="117" t="s">
        <v>7713</v>
      </c>
      <c r="K4" s="117" t="s">
        <v>3600</v>
      </c>
      <c r="L4" s="117" t="s">
        <v>3574</v>
      </c>
      <c r="M4" s="117" t="s">
        <v>1820</v>
      </c>
      <c r="N4" s="117" t="s">
        <v>10615</v>
      </c>
      <c r="O4" s="118" t="s">
        <v>4953</v>
      </c>
    </row>
    <row r="5" spans="1:15" ht="23.15">
      <c r="A5" s="119" t="s">
        <v>10616</v>
      </c>
      <c r="B5" s="120" t="s">
        <v>1071</v>
      </c>
      <c r="C5" s="120" t="s">
        <v>10617</v>
      </c>
      <c r="D5" s="120" t="s">
        <v>10618</v>
      </c>
      <c r="E5" s="120" t="s">
        <v>7764</v>
      </c>
      <c r="F5" s="120" t="s">
        <v>10619</v>
      </c>
      <c r="G5" s="120" t="s">
        <v>10620</v>
      </c>
      <c r="H5" s="120" t="s">
        <v>1238</v>
      </c>
      <c r="I5" s="120" t="s">
        <v>1825</v>
      </c>
      <c r="J5" s="133">
        <f t="shared" ref="J5:J22" si="0">IF(I5="Approved",1,IF(I5="Draft Complete",0.8,IF(I5="In Review",0.6,IF(I5="In Progress",0.4,IF(I5="Blocked",0,0)))))</f>
        <v>0</v>
      </c>
      <c r="K5" s="120">
        <v>5</v>
      </c>
      <c r="L5" s="120" t="s">
        <v>10621</v>
      </c>
      <c r="M5" s="120" t="s">
        <v>10622</v>
      </c>
      <c r="N5" s="120" t="s">
        <v>10623</v>
      </c>
      <c r="O5" s="121" t="s">
        <v>292</v>
      </c>
    </row>
    <row r="6" spans="1:15">
      <c r="A6" s="127" t="s">
        <v>10624</v>
      </c>
      <c r="B6" s="128" t="s">
        <v>9269</v>
      </c>
      <c r="C6" s="128" t="s">
        <v>10625</v>
      </c>
      <c r="D6" s="128" t="s">
        <v>10626</v>
      </c>
      <c r="E6" s="128" t="s">
        <v>4026</v>
      </c>
      <c r="F6" s="128" t="s">
        <v>10627</v>
      </c>
      <c r="G6" s="128" t="s">
        <v>10616</v>
      </c>
      <c r="H6" s="128" t="s">
        <v>1238</v>
      </c>
      <c r="I6" s="128" t="s">
        <v>1825</v>
      </c>
      <c r="J6" s="134">
        <f t="shared" si="0"/>
        <v>0</v>
      </c>
      <c r="K6" s="128">
        <v>5</v>
      </c>
      <c r="L6" s="128" t="s">
        <v>10628</v>
      </c>
      <c r="M6" s="128" t="s">
        <v>10629</v>
      </c>
      <c r="N6" s="128" t="s">
        <v>10630</v>
      </c>
      <c r="O6" s="129" t="s">
        <v>298</v>
      </c>
    </row>
    <row r="7" spans="1:15" ht="23.15">
      <c r="A7" s="122" t="s">
        <v>10631</v>
      </c>
      <c r="B7" s="14" t="s">
        <v>3857</v>
      </c>
      <c r="C7" s="14" t="s">
        <v>10632</v>
      </c>
      <c r="D7" s="14" t="s">
        <v>10633</v>
      </c>
      <c r="E7" s="14" t="s">
        <v>8291</v>
      </c>
      <c r="F7" s="14" t="s">
        <v>10634</v>
      </c>
      <c r="G7" s="14" t="s">
        <v>10624</v>
      </c>
      <c r="H7" s="14" t="s">
        <v>1238</v>
      </c>
      <c r="I7" s="14" t="s">
        <v>1825</v>
      </c>
      <c r="J7" s="27">
        <f t="shared" si="0"/>
        <v>0</v>
      </c>
      <c r="K7" s="14">
        <v>8</v>
      </c>
      <c r="L7" s="14" t="s">
        <v>10635</v>
      </c>
      <c r="M7" s="14" t="s">
        <v>10636</v>
      </c>
      <c r="N7" s="14" t="s">
        <v>10637</v>
      </c>
      <c r="O7" s="123" t="s">
        <v>10638</v>
      </c>
    </row>
    <row r="8" spans="1:15">
      <c r="A8" s="127" t="s">
        <v>10639</v>
      </c>
      <c r="B8" s="128" t="s">
        <v>8840</v>
      </c>
      <c r="C8" s="128" t="s">
        <v>10640</v>
      </c>
      <c r="D8" s="128" t="s">
        <v>10641</v>
      </c>
      <c r="E8" s="128" t="s">
        <v>10642</v>
      </c>
      <c r="F8" s="128" t="s">
        <v>10643</v>
      </c>
      <c r="G8" s="128" t="s">
        <v>10624</v>
      </c>
      <c r="H8" s="128" t="s">
        <v>1109</v>
      </c>
      <c r="I8" s="128" t="s">
        <v>1825</v>
      </c>
      <c r="J8" s="134">
        <f t="shared" si="0"/>
        <v>0</v>
      </c>
      <c r="K8" s="128">
        <v>6</v>
      </c>
      <c r="L8" s="128" t="s">
        <v>10644</v>
      </c>
      <c r="M8" s="128" t="s">
        <v>10645</v>
      </c>
      <c r="N8" s="128" t="s">
        <v>10646</v>
      </c>
      <c r="O8" s="129" t="s">
        <v>9788</v>
      </c>
    </row>
    <row r="9" spans="1:15" ht="23.15">
      <c r="A9" s="122" t="s">
        <v>10647</v>
      </c>
      <c r="B9" s="14" t="s">
        <v>10648</v>
      </c>
      <c r="C9" s="14" t="s">
        <v>10649</v>
      </c>
      <c r="D9" s="14" t="s">
        <v>10650</v>
      </c>
      <c r="E9" s="14" t="s">
        <v>7764</v>
      </c>
      <c r="F9" s="14" t="s">
        <v>7794</v>
      </c>
      <c r="G9" s="14" t="s">
        <v>10651</v>
      </c>
      <c r="H9" s="14" t="s">
        <v>1238</v>
      </c>
      <c r="I9" s="14" t="s">
        <v>1825</v>
      </c>
      <c r="J9" s="27">
        <f t="shared" si="0"/>
        <v>0</v>
      </c>
      <c r="K9" s="14">
        <v>10</v>
      </c>
      <c r="L9" s="14" t="s">
        <v>10652</v>
      </c>
      <c r="M9" s="14" t="s">
        <v>10653</v>
      </c>
      <c r="N9" s="14" t="s">
        <v>10654</v>
      </c>
      <c r="O9" s="123" t="s">
        <v>9662</v>
      </c>
    </row>
    <row r="10" spans="1:15">
      <c r="A10" s="127" t="s">
        <v>10655</v>
      </c>
      <c r="B10" s="128" t="s">
        <v>7769</v>
      </c>
      <c r="C10" s="128" t="s">
        <v>10656</v>
      </c>
      <c r="D10" s="128" t="s">
        <v>10657</v>
      </c>
      <c r="E10" s="128" t="s">
        <v>194</v>
      </c>
      <c r="F10" s="128" t="s">
        <v>10658</v>
      </c>
      <c r="G10" s="128" t="s">
        <v>10659</v>
      </c>
      <c r="H10" s="128" t="s">
        <v>1238</v>
      </c>
      <c r="I10" s="128" t="s">
        <v>1825</v>
      </c>
      <c r="J10" s="134">
        <f t="shared" si="0"/>
        <v>0</v>
      </c>
      <c r="K10" s="128">
        <v>10</v>
      </c>
      <c r="L10" s="128" t="s">
        <v>10660</v>
      </c>
      <c r="M10" s="128" t="s">
        <v>10661</v>
      </c>
      <c r="N10" s="128" t="s">
        <v>10662</v>
      </c>
      <c r="O10" s="129" t="s">
        <v>302</v>
      </c>
    </row>
    <row r="11" spans="1:15" ht="23.15">
      <c r="A11" s="122" t="s">
        <v>10663</v>
      </c>
      <c r="B11" s="14" t="s">
        <v>10664</v>
      </c>
      <c r="C11" s="14" t="s">
        <v>10665</v>
      </c>
      <c r="D11" s="14" t="s">
        <v>10666</v>
      </c>
      <c r="E11" s="14" t="s">
        <v>10667</v>
      </c>
      <c r="F11" s="14" t="s">
        <v>6189</v>
      </c>
      <c r="G11" s="14" t="s">
        <v>10639</v>
      </c>
      <c r="H11" s="14" t="s">
        <v>1238</v>
      </c>
      <c r="I11" s="14" t="s">
        <v>1825</v>
      </c>
      <c r="J11" s="27">
        <f t="shared" si="0"/>
        <v>0</v>
      </c>
      <c r="K11" s="14">
        <v>6</v>
      </c>
      <c r="L11" s="14" t="s">
        <v>10668</v>
      </c>
      <c r="M11" s="14" t="s">
        <v>10669</v>
      </c>
      <c r="N11" s="14" t="s">
        <v>10670</v>
      </c>
      <c r="O11" s="123" t="s">
        <v>302</v>
      </c>
    </row>
    <row r="12" spans="1:15">
      <c r="A12" s="127" t="s">
        <v>10671</v>
      </c>
      <c r="B12" s="128" t="s">
        <v>10672</v>
      </c>
      <c r="C12" s="128" t="s">
        <v>10673</v>
      </c>
      <c r="D12" s="128" t="s">
        <v>10674</v>
      </c>
      <c r="E12" s="128" t="s">
        <v>4026</v>
      </c>
      <c r="F12" s="128" t="s">
        <v>10675</v>
      </c>
      <c r="G12" s="128" t="s">
        <v>10655</v>
      </c>
      <c r="H12" s="128" t="s">
        <v>1238</v>
      </c>
      <c r="I12" s="128" t="s">
        <v>1825</v>
      </c>
      <c r="J12" s="134">
        <f t="shared" si="0"/>
        <v>0</v>
      </c>
      <c r="K12" s="128">
        <v>12</v>
      </c>
      <c r="L12" s="128" t="s">
        <v>10676</v>
      </c>
      <c r="M12" s="128" t="s">
        <v>10677</v>
      </c>
      <c r="N12" s="128" t="s">
        <v>10678</v>
      </c>
      <c r="O12" s="129" t="s">
        <v>306</v>
      </c>
    </row>
    <row r="13" spans="1:15" ht="23.15">
      <c r="A13" s="122" t="s">
        <v>10679</v>
      </c>
      <c r="B13" s="14" t="s">
        <v>10680</v>
      </c>
      <c r="C13" s="14" t="s">
        <v>10681</v>
      </c>
      <c r="D13" s="14" t="s">
        <v>10682</v>
      </c>
      <c r="E13" s="14" t="s">
        <v>10683</v>
      </c>
      <c r="F13" s="14" t="s">
        <v>10684</v>
      </c>
      <c r="G13" s="14" t="s">
        <v>10685</v>
      </c>
      <c r="H13" s="14" t="s">
        <v>1238</v>
      </c>
      <c r="I13" s="14" t="s">
        <v>1825</v>
      </c>
      <c r="J13" s="27">
        <f t="shared" si="0"/>
        <v>0</v>
      </c>
      <c r="K13" s="14">
        <v>12</v>
      </c>
      <c r="L13" s="14" t="s">
        <v>10686</v>
      </c>
      <c r="M13" s="14" t="s">
        <v>10687</v>
      </c>
      <c r="N13" s="14" t="s">
        <v>10688</v>
      </c>
      <c r="O13" s="123" t="s">
        <v>10689</v>
      </c>
    </row>
    <row r="14" spans="1:15" ht="23.15">
      <c r="A14" s="127" t="s">
        <v>10690</v>
      </c>
      <c r="B14" s="128" t="s">
        <v>10691</v>
      </c>
      <c r="C14" s="128" t="s">
        <v>10692</v>
      </c>
      <c r="D14" s="128" t="s">
        <v>10693</v>
      </c>
      <c r="E14" s="128" t="s">
        <v>10694</v>
      </c>
      <c r="F14" s="128" t="s">
        <v>10695</v>
      </c>
      <c r="G14" s="128" t="s">
        <v>10696</v>
      </c>
      <c r="H14" s="128" t="s">
        <v>1238</v>
      </c>
      <c r="I14" s="128" t="s">
        <v>1825</v>
      </c>
      <c r="J14" s="134">
        <f t="shared" si="0"/>
        <v>0</v>
      </c>
      <c r="K14" s="128">
        <v>12</v>
      </c>
      <c r="L14" s="128" t="s">
        <v>10697</v>
      </c>
      <c r="M14" s="128" t="s">
        <v>10698</v>
      </c>
      <c r="N14" s="128" t="s">
        <v>10699</v>
      </c>
      <c r="O14" s="129" t="s">
        <v>10700</v>
      </c>
    </row>
    <row r="15" spans="1:15">
      <c r="A15" s="122" t="s">
        <v>10701</v>
      </c>
      <c r="B15" s="14" t="s">
        <v>10702</v>
      </c>
      <c r="C15" s="14" t="s">
        <v>10703</v>
      </c>
      <c r="D15" s="14" t="s">
        <v>10704</v>
      </c>
      <c r="E15" s="14" t="s">
        <v>10705</v>
      </c>
      <c r="F15" s="14" t="s">
        <v>10706</v>
      </c>
      <c r="G15" s="14" t="s">
        <v>10707</v>
      </c>
      <c r="H15" s="14" t="s">
        <v>1109</v>
      </c>
      <c r="I15" s="14" t="s">
        <v>1825</v>
      </c>
      <c r="J15" s="27">
        <f t="shared" si="0"/>
        <v>0</v>
      </c>
      <c r="K15" s="14">
        <v>8</v>
      </c>
      <c r="L15" s="14" t="s">
        <v>10708</v>
      </c>
      <c r="M15" s="14" t="s">
        <v>10709</v>
      </c>
      <c r="N15" s="14" t="s">
        <v>10710</v>
      </c>
      <c r="O15" s="123" t="s">
        <v>310</v>
      </c>
    </row>
    <row r="16" spans="1:15">
      <c r="A16" s="127" t="s">
        <v>10711</v>
      </c>
      <c r="B16" s="128" t="s">
        <v>10712</v>
      </c>
      <c r="C16" s="128" t="s">
        <v>10713</v>
      </c>
      <c r="D16" s="128" t="s">
        <v>10714</v>
      </c>
      <c r="E16" s="128" t="s">
        <v>10715</v>
      </c>
      <c r="F16" s="128" t="s">
        <v>10716</v>
      </c>
      <c r="G16" s="128" t="s">
        <v>10717</v>
      </c>
      <c r="H16" s="128" t="s">
        <v>1238</v>
      </c>
      <c r="I16" s="128" t="s">
        <v>1825</v>
      </c>
      <c r="J16" s="134">
        <f t="shared" si="0"/>
        <v>0</v>
      </c>
      <c r="K16" s="128">
        <v>10</v>
      </c>
      <c r="L16" s="128" t="s">
        <v>10718</v>
      </c>
      <c r="M16" s="128" t="s">
        <v>10719</v>
      </c>
      <c r="N16" s="128" t="s">
        <v>10720</v>
      </c>
      <c r="O16" s="129" t="s">
        <v>318</v>
      </c>
    </row>
    <row r="17" spans="1:15" ht="23.15">
      <c r="A17" s="122" t="s">
        <v>10721</v>
      </c>
      <c r="B17" s="14" t="s">
        <v>10722</v>
      </c>
      <c r="C17" s="14" t="s">
        <v>10723</v>
      </c>
      <c r="D17" s="14" t="s">
        <v>10724</v>
      </c>
      <c r="E17" s="14" t="s">
        <v>10725</v>
      </c>
      <c r="F17" s="14" t="s">
        <v>10726</v>
      </c>
      <c r="G17" s="14" t="s">
        <v>10727</v>
      </c>
      <c r="H17" s="14" t="s">
        <v>1238</v>
      </c>
      <c r="I17" s="14" t="s">
        <v>1825</v>
      </c>
      <c r="J17" s="27">
        <f t="shared" si="0"/>
        <v>0</v>
      </c>
      <c r="K17" s="14">
        <v>12</v>
      </c>
      <c r="L17" s="14" t="s">
        <v>10728</v>
      </c>
      <c r="M17" s="14" t="s">
        <v>10729</v>
      </c>
      <c r="N17" s="14" t="s">
        <v>10730</v>
      </c>
      <c r="O17" s="123" t="s">
        <v>10579</v>
      </c>
    </row>
    <row r="18" spans="1:15" ht="23.15">
      <c r="A18" s="127" t="s">
        <v>10731</v>
      </c>
      <c r="B18" s="128" t="s">
        <v>10477</v>
      </c>
      <c r="C18" s="128" t="s">
        <v>10732</v>
      </c>
      <c r="D18" s="128" t="s">
        <v>10733</v>
      </c>
      <c r="E18" s="128" t="s">
        <v>3781</v>
      </c>
      <c r="F18" s="128" t="s">
        <v>10734</v>
      </c>
      <c r="G18" s="128" t="s">
        <v>10701</v>
      </c>
      <c r="H18" s="128" t="s">
        <v>1109</v>
      </c>
      <c r="I18" s="128" t="s">
        <v>1825</v>
      </c>
      <c r="J18" s="134">
        <f t="shared" si="0"/>
        <v>0</v>
      </c>
      <c r="K18" s="128">
        <v>7</v>
      </c>
      <c r="L18" s="128" t="s">
        <v>10735</v>
      </c>
      <c r="M18" s="128" t="s">
        <v>10736</v>
      </c>
      <c r="N18" s="128" t="s">
        <v>10737</v>
      </c>
      <c r="O18" s="129" t="s">
        <v>10529</v>
      </c>
    </row>
    <row r="19" spans="1:15">
      <c r="A19" s="122" t="s">
        <v>10738</v>
      </c>
      <c r="B19" s="14" t="s">
        <v>9257</v>
      </c>
      <c r="C19" s="14" t="s">
        <v>10739</v>
      </c>
      <c r="D19" s="14" t="s">
        <v>10740</v>
      </c>
      <c r="E19" s="14" t="s">
        <v>10363</v>
      </c>
      <c r="F19" s="14" t="s">
        <v>10741</v>
      </c>
      <c r="G19" s="14" t="s">
        <v>10742</v>
      </c>
      <c r="H19" s="14" t="s">
        <v>1109</v>
      </c>
      <c r="I19" s="14" t="s">
        <v>1825</v>
      </c>
      <c r="J19" s="27">
        <f t="shared" si="0"/>
        <v>0</v>
      </c>
      <c r="K19" s="14">
        <v>6</v>
      </c>
      <c r="L19" s="14" t="s">
        <v>10743</v>
      </c>
      <c r="M19" s="14" t="s">
        <v>10744</v>
      </c>
      <c r="N19" s="14" t="s">
        <v>10745</v>
      </c>
      <c r="O19" s="123" t="s">
        <v>292</v>
      </c>
    </row>
    <row r="20" spans="1:15" ht="23.15">
      <c r="A20" s="127" t="s">
        <v>10746</v>
      </c>
      <c r="B20" s="128" t="s">
        <v>9193</v>
      </c>
      <c r="C20" s="128" t="s">
        <v>10747</v>
      </c>
      <c r="D20" s="128" t="s">
        <v>10748</v>
      </c>
      <c r="E20" s="128" t="s">
        <v>10749</v>
      </c>
      <c r="F20" s="128" t="s">
        <v>10750</v>
      </c>
      <c r="G20" s="128" t="s">
        <v>10751</v>
      </c>
      <c r="H20" s="128" t="s">
        <v>1109</v>
      </c>
      <c r="I20" s="128" t="s">
        <v>1825</v>
      </c>
      <c r="J20" s="134">
        <f t="shared" si="0"/>
        <v>0</v>
      </c>
      <c r="K20" s="128">
        <v>6</v>
      </c>
      <c r="L20" s="128" t="s">
        <v>10752</v>
      </c>
      <c r="M20" s="128" t="s">
        <v>10753</v>
      </c>
      <c r="N20" s="128" t="s">
        <v>10754</v>
      </c>
      <c r="O20" s="129" t="s">
        <v>4904</v>
      </c>
    </row>
    <row r="21" spans="1:15" ht="23.15">
      <c r="A21" s="122" t="s">
        <v>10755</v>
      </c>
      <c r="B21" s="14" t="s">
        <v>9242</v>
      </c>
      <c r="C21" s="14" t="s">
        <v>10756</v>
      </c>
      <c r="D21" s="14" t="s">
        <v>10757</v>
      </c>
      <c r="E21" s="14" t="s">
        <v>9355</v>
      </c>
      <c r="F21" s="14" t="s">
        <v>10758</v>
      </c>
      <c r="G21" s="14" t="s">
        <v>10759</v>
      </c>
      <c r="H21" s="14" t="s">
        <v>1238</v>
      </c>
      <c r="I21" s="14" t="s">
        <v>1825</v>
      </c>
      <c r="J21" s="27">
        <f t="shared" si="0"/>
        <v>0</v>
      </c>
      <c r="K21" s="14">
        <v>12</v>
      </c>
      <c r="L21" s="14" t="s">
        <v>10760</v>
      </c>
      <c r="M21" s="14" t="s">
        <v>10761</v>
      </c>
      <c r="N21" s="14" t="s">
        <v>10762</v>
      </c>
      <c r="O21" s="123" t="s">
        <v>331</v>
      </c>
    </row>
    <row r="22" spans="1:15" ht="23.15">
      <c r="A22" s="130" t="s">
        <v>10763</v>
      </c>
      <c r="B22" s="131" t="s">
        <v>7807</v>
      </c>
      <c r="C22" s="131" t="s">
        <v>10764</v>
      </c>
      <c r="D22" s="131" t="s">
        <v>10765</v>
      </c>
      <c r="E22" s="131" t="s">
        <v>3849</v>
      </c>
      <c r="F22" s="131" t="s">
        <v>99</v>
      </c>
      <c r="G22" s="131" t="s">
        <v>10766</v>
      </c>
      <c r="H22" s="131" t="s">
        <v>1109</v>
      </c>
      <c r="I22" s="131" t="s">
        <v>1825</v>
      </c>
      <c r="J22" s="135">
        <f t="shared" si="0"/>
        <v>0</v>
      </c>
      <c r="K22" s="131">
        <v>4</v>
      </c>
      <c r="L22" s="131" t="s">
        <v>10767</v>
      </c>
      <c r="M22" s="131" t="s">
        <v>10768</v>
      </c>
      <c r="N22" s="131" t="s">
        <v>10769</v>
      </c>
      <c r="O22" s="132" t="s">
        <v>331</v>
      </c>
    </row>
  </sheetData>
  <mergeCells count="2">
    <mergeCell ref="A1:O1"/>
    <mergeCell ref="A2:O2"/>
  </mergeCells>
  <dataValidations count="2">
    <dataValidation type="list" sqref="H5:H22" xr:uid="{00000000-0002-0000-4300-000000000000}">
      <formula1>"Critical,High,Medium,Low"</formula1>
    </dataValidation>
    <dataValidation type="list" sqref="I5:I22" xr:uid="{00000000-0002-0000-4300-000001000000}">
      <formula1>"Not Started,In Progress,Draft Complete,In Review,Approved,Blocked,Deferred"</formula1>
    </dataValidation>
  </dataValidation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J16"/>
  <sheetViews>
    <sheetView workbookViewId="0">
      <pane ySplit="4" topLeftCell="A5" activePane="bottomLeft" state="frozen"/>
      <selection pane="bottomLeft"/>
    </sheetView>
  </sheetViews>
  <sheetFormatPr defaultRowHeight="14.15"/>
  <cols>
    <col min="1" max="1" width="14" customWidth="1"/>
    <col min="2" max="2" width="58" customWidth="1"/>
    <col min="3" max="3" width="26" customWidth="1"/>
    <col min="4" max="6" width="12" customWidth="1"/>
    <col min="7" max="7" width="62" customWidth="1"/>
    <col min="8" max="8" width="26" customWidth="1"/>
    <col min="9" max="9" width="14" customWidth="1"/>
    <col min="10" max="10" width="34" customWidth="1"/>
  </cols>
  <sheetData>
    <row r="1" spans="1:10" ht="17.149999999999999" customHeight="1">
      <c r="A1" s="591" t="s">
        <v>10770</v>
      </c>
      <c r="B1" s="591"/>
      <c r="C1" s="591"/>
      <c r="D1" s="591"/>
      <c r="E1" s="591"/>
      <c r="F1" s="591"/>
      <c r="G1" s="591"/>
      <c r="H1" s="591"/>
      <c r="I1" s="591"/>
      <c r="J1" s="591"/>
    </row>
    <row r="2" spans="1:10" ht="20.6" customHeight="1">
      <c r="A2" s="592" t="s">
        <v>10771</v>
      </c>
      <c r="B2" s="592"/>
      <c r="C2" s="592"/>
      <c r="D2" s="592"/>
      <c r="E2" s="592"/>
      <c r="F2" s="592"/>
      <c r="G2" s="592"/>
      <c r="H2" s="592"/>
      <c r="I2" s="592"/>
      <c r="J2" s="592"/>
    </row>
    <row r="4" spans="1:10" ht="17.149999999999999" customHeight="1">
      <c r="A4" s="116" t="s">
        <v>2332</v>
      </c>
      <c r="B4" s="117" t="s">
        <v>1510</v>
      </c>
      <c r="C4" s="117" t="s">
        <v>1095</v>
      </c>
      <c r="D4" s="117" t="s">
        <v>2333</v>
      </c>
      <c r="E4" s="117" t="s">
        <v>2334</v>
      </c>
      <c r="F4" s="117" t="s">
        <v>7815</v>
      </c>
      <c r="G4" s="117" t="s">
        <v>7816</v>
      </c>
      <c r="H4" s="117" t="s">
        <v>1817</v>
      </c>
      <c r="I4" s="117" t="s">
        <v>1818</v>
      </c>
      <c r="J4" s="118" t="s">
        <v>9</v>
      </c>
    </row>
    <row r="5" spans="1:10">
      <c r="A5" s="119" t="s">
        <v>10772</v>
      </c>
      <c r="B5" s="120" t="s">
        <v>10773</v>
      </c>
      <c r="C5" s="120" t="s">
        <v>10774</v>
      </c>
      <c r="D5" s="120">
        <v>4</v>
      </c>
      <c r="E5" s="120">
        <v>5</v>
      </c>
      <c r="F5" s="120">
        <f t="shared" ref="F5:F16" si="0">D5*E5</f>
        <v>20</v>
      </c>
      <c r="G5" s="120" t="s">
        <v>10775</v>
      </c>
      <c r="H5" s="120" t="s">
        <v>4026</v>
      </c>
      <c r="I5" s="120" t="s">
        <v>2345</v>
      </c>
      <c r="J5" s="121" t="s">
        <v>10776</v>
      </c>
    </row>
    <row r="6" spans="1:10">
      <c r="A6" s="127" t="s">
        <v>10777</v>
      </c>
      <c r="B6" s="128" t="s">
        <v>10778</v>
      </c>
      <c r="C6" s="128" t="s">
        <v>10779</v>
      </c>
      <c r="D6" s="128">
        <v>4</v>
      </c>
      <c r="E6" s="128">
        <v>5</v>
      </c>
      <c r="F6" s="128">
        <f t="shared" si="0"/>
        <v>20</v>
      </c>
      <c r="G6" s="128" t="s">
        <v>10780</v>
      </c>
      <c r="H6" s="128" t="s">
        <v>10781</v>
      </c>
      <c r="I6" s="128" t="s">
        <v>2345</v>
      </c>
      <c r="J6" s="129"/>
    </row>
    <row r="7" spans="1:10">
      <c r="A7" s="122" t="s">
        <v>10782</v>
      </c>
      <c r="B7" s="14" t="s">
        <v>10783</v>
      </c>
      <c r="C7" s="14" t="s">
        <v>10784</v>
      </c>
      <c r="D7" s="14">
        <v>4</v>
      </c>
      <c r="E7" s="14">
        <v>5</v>
      </c>
      <c r="F7" s="14">
        <f t="shared" si="0"/>
        <v>20</v>
      </c>
      <c r="G7" s="14" t="s">
        <v>10785</v>
      </c>
      <c r="H7" s="14" t="s">
        <v>10786</v>
      </c>
      <c r="I7" s="14" t="s">
        <v>2345</v>
      </c>
      <c r="J7" s="123" t="s">
        <v>10787</v>
      </c>
    </row>
    <row r="8" spans="1:10" ht="23.15">
      <c r="A8" s="127" t="s">
        <v>10788</v>
      </c>
      <c r="B8" s="128" t="s">
        <v>10789</v>
      </c>
      <c r="C8" s="128" t="s">
        <v>10790</v>
      </c>
      <c r="D8" s="128">
        <v>3</v>
      </c>
      <c r="E8" s="128">
        <v>5</v>
      </c>
      <c r="F8" s="128">
        <f t="shared" si="0"/>
        <v>15</v>
      </c>
      <c r="G8" s="128" t="s">
        <v>10791</v>
      </c>
      <c r="H8" s="128" t="s">
        <v>10792</v>
      </c>
      <c r="I8" s="128" t="s">
        <v>2345</v>
      </c>
      <c r="J8" s="129" t="s">
        <v>6516</v>
      </c>
    </row>
    <row r="9" spans="1:10">
      <c r="A9" s="122" t="s">
        <v>10793</v>
      </c>
      <c r="B9" s="14" t="s">
        <v>10794</v>
      </c>
      <c r="C9" s="14" t="s">
        <v>10795</v>
      </c>
      <c r="D9" s="14">
        <v>3</v>
      </c>
      <c r="E9" s="14">
        <v>5</v>
      </c>
      <c r="F9" s="14">
        <f t="shared" si="0"/>
        <v>15</v>
      </c>
      <c r="G9" s="14" t="s">
        <v>10796</v>
      </c>
      <c r="H9" s="14" t="s">
        <v>10594</v>
      </c>
      <c r="I9" s="14" t="s">
        <v>2345</v>
      </c>
      <c r="J9" s="123" t="s">
        <v>6516</v>
      </c>
    </row>
    <row r="10" spans="1:10" ht="23.15">
      <c r="A10" s="127" t="s">
        <v>10797</v>
      </c>
      <c r="B10" s="128" t="s">
        <v>10798</v>
      </c>
      <c r="C10" s="128" t="s">
        <v>10799</v>
      </c>
      <c r="D10" s="128">
        <v>3</v>
      </c>
      <c r="E10" s="128">
        <v>5</v>
      </c>
      <c r="F10" s="128">
        <f t="shared" si="0"/>
        <v>15</v>
      </c>
      <c r="G10" s="128" t="s">
        <v>10800</v>
      </c>
      <c r="H10" s="128" t="s">
        <v>3808</v>
      </c>
      <c r="I10" s="128" t="s">
        <v>2345</v>
      </c>
      <c r="J10" s="129"/>
    </row>
    <row r="11" spans="1:10">
      <c r="A11" s="122" t="s">
        <v>10801</v>
      </c>
      <c r="B11" s="14" t="s">
        <v>10802</v>
      </c>
      <c r="C11" s="14" t="s">
        <v>10803</v>
      </c>
      <c r="D11" s="14">
        <v>4</v>
      </c>
      <c r="E11" s="14">
        <v>5</v>
      </c>
      <c r="F11" s="14">
        <f t="shared" si="0"/>
        <v>20</v>
      </c>
      <c r="G11" s="14" t="s">
        <v>10804</v>
      </c>
      <c r="H11" s="14" t="s">
        <v>10589</v>
      </c>
      <c r="I11" s="14" t="s">
        <v>2345</v>
      </c>
      <c r="J11" s="123" t="s">
        <v>6516</v>
      </c>
    </row>
    <row r="12" spans="1:10" ht="23.15">
      <c r="A12" s="127" t="s">
        <v>10805</v>
      </c>
      <c r="B12" s="128" t="s">
        <v>10806</v>
      </c>
      <c r="C12" s="128" t="s">
        <v>10807</v>
      </c>
      <c r="D12" s="128">
        <v>3</v>
      </c>
      <c r="E12" s="128">
        <v>4</v>
      </c>
      <c r="F12" s="128">
        <f t="shared" si="0"/>
        <v>12</v>
      </c>
      <c r="G12" s="128" t="s">
        <v>10808</v>
      </c>
      <c r="H12" s="128" t="s">
        <v>4026</v>
      </c>
      <c r="I12" s="128" t="s">
        <v>2345</v>
      </c>
      <c r="J12" s="129"/>
    </row>
    <row r="13" spans="1:10">
      <c r="A13" s="122" t="s">
        <v>10809</v>
      </c>
      <c r="B13" s="14" t="s">
        <v>10810</v>
      </c>
      <c r="C13" s="14" t="s">
        <v>10811</v>
      </c>
      <c r="D13" s="14">
        <v>4</v>
      </c>
      <c r="E13" s="14">
        <v>4</v>
      </c>
      <c r="F13" s="14">
        <f t="shared" si="0"/>
        <v>16</v>
      </c>
      <c r="G13" s="14" t="s">
        <v>10812</v>
      </c>
      <c r="H13" s="14" t="s">
        <v>10813</v>
      </c>
      <c r="I13" s="14" t="s">
        <v>2345</v>
      </c>
      <c r="J13" s="123"/>
    </row>
    <row r="14" spans="1:10">
      <c r="A14" s="127" t="s">
        <v>10814</v>
      </c>
      <c r="B14" s="128" t="s">
        <v>10815</v>
      </c>
      <c r="C14" s="128" t="s">
        <v>10816</v>
      </c>
      <c r="D14" s="128">
        <v>3</v>
      </c>
      <c r="E14" s="128">
        <v>5</v>
      </c>
      <c r="F14" s="128">
        <f t="shared" si="0"/>
        <v>15</v>
      </c>
      <c r="G14" s="128" t="s">
        <v>10817</v>
      </c>
      <c r="H14" s="128" t="s">
        <v>6048</v>
      </c>
      <c r="I14" s="128" t="s">
        <v>2345</v>
      </c>
      <c r="J14" s="129" t="s">
        <v>6516</v>
      </c>
    </row>
    <row r="15" spans="1:10">
      <c r="A15" s="122" t="s">
        <v>10818</v>
      </c>
      <c r="B15" s="14" t="s">
        <v>10819</v>
      </c>
      <c r="C15" s="14" t="s">
        <v>10795</v>
      </c>
      <c r="D15" s="14">
        <v>3</v>
      </c>
      <c r="E15" s="14">
        <v>5</v>
      </c>
      <c r="F15" s="14">
        <f t="shared" si="0"/>
        <v>15</v>
      </c>
      <c r="G15" s="14" t="s">
        <v>10820</v>
      </c>
      <c r="H15" s="14" t="s">
        <v>10821</v>
      </c>
      <c r="I15" s="14" t="s">
        <v>2345</v>
      </c>
      <c r="J15" s="123"/>
    </row>
    <row r="16" spans="1:10" ht="23.15">
      <c r="A16" s="130" t="s">
        <v>10822</v>
      </c>
      <c r="B16" s="131" t="s">
        <v>10823</v>
      </c>
      <c r="C16" s="131" t="s">
        <v>10824</v>
      </c>
      <c r="D16" s="131">
        <v>3</v>
      </c>
      <c r="E16" s="131">
        <v>4</v>
      </c>
      <c r="F16" s="131">
        <f t="shared" si="0"/>
        <v>12</v>
      </c>
      <c r="G16" s="131" t="s">
        <v>10825</v>
      </c>
      <c r="H16" s="131" t="s">
        <v>84</v>
      </c>
      <c r="I16" s="131" t="s">
        <v>2345</v>
      </c>
      <c r="J16" s="132" t="s">
        <v>10826</v>
      </c>
    </row>
  </sheetData>
  <mergeCells count="2">
    <mergeCell ref="A1:J1"/>
    <mergeCell ref="A2:J2"/>
  </mergeCells>
  <conditionalFormatting sqref="F5:F16">
    <cfRule type="colorScale" priority="1">
      <colorScale>
        <cfvo type="min"/>
        <cfvo type="percentile" val="50"/>
        <cfvo type="max"/>
        <color rgb="FFE2F0D9"/>
        <color rgb="FFFFF2CC"/>
        <color rgb="FFFCE4D6"/>
      </colorScale>
    </cfRule>
  </conditionalFormatting>
  <dataValidations count="1">
    <dataValidation type="list" sqref="I5:I16" xr:uid="{00000000-0002-0000-4400-000000000000}">
      <formula1>"Open,Mitigating,Accepted,Closed,Blocked"</formula1>
    </dataValidation>
  </dataValidation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K16"/>
  <sheetViews>
    <sheetView workbookViewId="0">
      <pane ySplit="4" topLeftCell="A5" activePane="bottomLeft" state="frozen"/>
      <selection pane="bottomLeft"/>
    </sheetView>
  </sheetViews>
  <sheetFormatPr defaultRowHeight="14.15"/>
  <cols>
    <col min="1" max="1" width="14" customWidth="1"/>
    <col min="2" max="2" width="34" customWidth="1"/>
    <col min="3" max="3" width="20" customWidth="1"/>
    <col min="4" max="4" width="48" customWidth="1"/>
    <col min="5" max="5" width="58" customWidth="1"/>
    <col min="6" max="6" width="38" customWidth="1"/>
    <col min="7" max="8" width="42" customWidth="1"/>
    <col min="9" max="9" width="34" customWidth="1"/>
    <col min="10" max="10" width="24" customWidth="1"/>
    <col min="11" max="11" width="30" customWidth="1"/>
  </cols>
  <sheetData>
    <row r="1" spans="1:11" ht="17.149999999999999" customHeight="1">
      <c r="A1" s="591" t="s">
        <v>10827</v>
      </c>
      <c r="B1" s="591"/>
      <c r="C1" s="591"/>
      <c r="D1" s="591"/>
      <c r="E1" s="591"/>
      <c r="F1" s="591"/>
      <c r="G1" s="591"/>
      <c r="H1" s="591"/>
      <c r="I1" s="591"/>
      <c r="J1" s="591"/>
      <c r="K1" s="591"/>
    </row>
    <row r="2" spans="1:11" ht="20.6" customHeight="1">
      <c r="A2" s="592" t="s">
        <v>10828</v>
      </c>
      <c r="B2" s="592"/>
      <c r="C2" s="592"/>
      <c r="D2" s="592"/>
      <c r="E2" s="592"/>
      <c r="F2" s="592"/>
      <c r="G2" s="592"/>
      <c r="H2" s="592"/>
      <c r="I2" s="592"/>
      <c r="J2" s="592"/>
      <c r="K2" s="592"/>
    </row>
    <row r="4" spans="1:11" ht="17.149999999999999" customHeight="1">
      <c r="A4" s="116" t="s">
        <v>5429</v>
      </c>
      <c r="B4" s="117" t="s">
        <v>5430</v>
      </c>
      <c r="C4" s="117" t="s">
        <v>1818</v>
      </c>
      <c r="D4" s="117" t="s">
        <v>7848</v>
      </c>
      <c r="E4" s="117" t="s">
        <v>3414</v>
      </c>
      <c r="F4" s="117" t="s">
        <v>7849</v>
      </c>
      <c r="G4" s="117" t="s">
        <v>5434</v>
      </c>
      <c r="H4" s="117" t="s">
        <v>7850</v>
      </c>
      <c r="I4" s="117" t="s">
        <v>7851</v>
      </c>
      <c r="J4" s="117" t="s">
        <v>1817</v>
      </c>
      <c r="K4" s="118" t="s">
        <v>7852</v>
      </c>
    </row>
    <row r="5" spans="1:11" ht="23.15">
      <c r="A5" s="119" t="s">
        <v>10829</v>
      </c>
      <c r="B5" s="120" t="s">
        <v>10830</v>
      </c>
      <c r="C5" s="120" t="s">
        <v>5440</v>
      </c>
      <c r="D5" s="120" t="s">
        <v>10831</v>
      </c>
      <c r="E5" s="120" t="s">
        <v>10832</v>
      </c>
      <c r="F5" s="120" t="s">
        <v>10833</v>
      </c>
      <c r="G5" s="120" t="s">
        <v>10834</v>
      </c>
      <c r="H5" s="120" t="s">
        <v>10835</v>
      </c>
      <c r="I5" s="120" t="s">
        <v>10836</v>
      </c>
      <c r="J5" s="120" t="s">
        <v>167</v>
      </c>
      <c r="K5" s="121" t="s">
        <v>10837</v>
      </c>
    </row>
    <row r="6" spans="1:11" ht="23.15">
      <c r="A6" s="127" t="s">
        <v>10838</v>
      </c>
      <c r="B6" s="128" t="s">
        <v>10839</v>
      </c>
      <c r="C6" s="128" t="s">
        <v>5440</v>
      </c>
      <c r="D6" s="128" t="s">
        <v>10840</v>
      </c>
      <c r="E6" s="128" t="s">
        <v>10841</v>
      </c>
      <c r="F6" s="128" t="s">
        <v>10842</v>
      </c>
      <c r="G6" s="128" t="s">
        <v>10843</v>
      </c>
      <c r="H6" s="128" t="s">
        <v>10844</v>
      </c>
      <c r="I6" s="128" t="s">
        <v>10845</v>
      </c>
      <c r="J6" s="128" t="s">
        <v>4169</v>
      </c>
      <c r="K6" s="129" t="s">
        <v>10846</v>
      </c>
    </row>
    <row r="7" spans="1:11" ht="23.15">
      <c r="A7" s="122" t="s">
        <v>10847</v>
      </c>
      <c r="B7" s="14" t="s">
        <v>10848</v>
      </c>
      <c r="C7" s="14" t="s">
        <v>5440</v>
      </c>
      <c r="D7" s="14" t="s">
        <v>10849</v>
      </c>
      <c r="E7" s="14" t="s">
        <v>10850</v>
      </c>
      <c r="F7" s="14" t="s">
        <v>10851</v>
      </c>
      <c r="G7" s="14" t="s">
        <v>10852</v>
      </c>
      <c r="H7" s="14" t="s">
        <v>10853</v>
      </c>
      <c r="I7" s="14" t="s">
        <v>10854</v>
      </c>
      <c r="J7" s="14" t="s">
        <v>84</v>
      </c>
      <c r="K7" s="123" t="s">
        <v>10855</v>
      </c>
    </row>
    <row r="8" spans="1:11" ht="23.15">
      <c r="A8" s="127" t="s">
        <v>10856</v>
      </c>
      <c r="B8" s="128" t="s">
        <v>10857</v>
      </c>
      <c r="C8" s="128" t="s">
        <v>5629</v>
      </c>
      <c r="D8" s="128" t="s">
        <v>10858</v>
      </c>
      <c r="E8" s="128" t="s">
        <v>10859</v>
      </c>
      <c r="F8" s="128" t="s">
        <v>10860</v>
      </c>
      <c r="G8" s="128" t="s">
        <v>10861</v>
      </c>
      <c r="H8" s="128" t="s">
        <v>10862</v>
      </c>
      <c r="I8" s="128" t="s">
        <v>10863</v>
      </c>
      <c r="J8" s="128" t="s">
        <v>10864</v>
      </c>
      <c r="K8" s="129" t="s">
        <v>9796</v>
      </c>
    </row>
    <row r="9" spans="1:11" ht="23.15">
      <c r="A9" s="122" t="s">
        <v>10865</v>
      </c>
      <c r="B9" s="14" t="s">
        <v>10866</v>
      </c>
      <c r="C9" s="14" t="s">
        <v>5440</v>
      </c>
      <c r="D9" s="14" t="s">
        <v>10867</v>
      </c>
      <c r="E9" s="14" t="s">
        <v>10868</v>
      </c>
      <c r="F9" s="14" t="s">
        <v>10869</v>
      </c>
      <c r="G9" s="14" t="s">
        <v>10870</v>
      </c>
      <c r="H9" s="14" t="s">
        <v>10871</v>
      </c>
      <c r="I9" s="14" t="s">
        <v>10872</v>
      </c>
      <c r="J9" s="14" t="s">
        <v>4026</v>
      </c>
      <c r="K9" s="123" t="s">
        <v>10873</v>
      </c>
    </row>
    <row r="10" spans="1:11" ht="23.15">
      <c r="A10" s="127" t="s">
        <v>10874</v>
      </c>
      <c r="B10" s="128" t="s">
        <v>9670</v>
      </c>
      <c r="C10" s="128" t="s">
        <v>5440</v>
      </c>
      <c r="D10" s="128" t="s">
        <v>10875</v>
      </c>
      <c r="E10" s="128" t="s">
        <v>10876</v>
      </c>
      <c r="F10" s="128" t="s">
        <v>10877</v>
      </c>
      <c r="G10" s="128" t="s">
        <v>10878</v>
      </c>
      <c r="H10" s="128" t="s">
        <v>10879</v>
      </c>
      <c r="I10" s="128" t="s">
        <v>10880</v>
      </c>
      <c r="J10" s="128" t="s">
        <v>4026</v>
      </c>
      <c r="K10" s="129" t="s">
        <v>2839</v>
      </c>
    </row>
    <row r="11" spans="1:11" ht="23.15">
      <c r="A11" s="122" t="s">
        <v>10881</v>
      </c>
      <c r="B11" s="14" t="s">
        <v>10882</v>
      </c>
      <c r="C11" s="14" t="s">
        <v>5629</v>
      </c>
      <c r="D11" s="14" t="s">
        <v>10883</v>
      </c>
      <c r="E11" s="14" t="s">
        <v>10884</v>
      </c>
      <c r="F11" s="14" t="s">
        <v>10885</v>
      </c>
      <c r="G11" s="14" t="s">
        <v>10886</v>
      </c>
      <c r="H11" s="14" t="s">
        <v>10887</v>
      </c>
      <c r="I11" s="14" t="s">
        <v>10888</v>
      </c>
      <c r="J11" s="14" t="s">
        <v>10889</v>
      </c>
      <c r="K11" s="123" t="s">
        <v>10890</v>
      </c>
    </row>
    <row r="12" spans="1:11" ht="23.15">
      <c r="A12" s="127" t="s">
        <v>10891</v>
      </c>
      <c r="B12" s="128" t="s">
        <v>10892</v>
      </c>
      <c r="C12" s="128" t="s">
        <v>5629</v>
      </c>
      <c r="D12" s="128" t="s">
        <v>10893</v>
      </c>
      <c r="E12" s="128" t="s">
        <v>10894</v>
      </c>
      <c r="F12" s="128" t="s">
        <v>10895</v>
      </c>
      <c r="G12" s="128" t="s">
        <v>10896</v>
      </c>
      <c r="H12" s="128" t="s">
        <v>10897</v>
      </c>
      <c r="I12" s="128" t="s">
        <v>10898</v>
      </c>
      <c r="J12" s="128" t="s">
        <v>10899</v>
      </c>
      <c r="K12" s="129" t="s">
        <v>9796</v>
      </c>
    </row>
    <row r="13" spans="1:11" ht="23.15">
      <c r="A13" s="122" t="s">
        <v>10900</v>
      </c>
      <c r="B13" s="14" t="s">
        <v>10901</v>
      </c>
      <c r="C13" s="14" t="s">
        <v>5440</v>
      </c>
      <c r="D13" s="14" t="s">
        <v>10902</v>
      </c>
      <c r="E13" s="14" t="s">
        <v>10903</v>
      </c>
      <c r="F13" s="14" t="s">
        <v>10904</v>
      </c>
      <c r="G13" s="14" t="s">
        <v>10905</v>
      </c>
      <c r="H13" s="14" t="s">
        <v>10906</v>
      </c>
      <c r="I13" s="14" t="s">
        <v>10907</v>
      </c>
      <c r="J13" s="14" t="s">
        <v>10908</v>
      </c>
      <c r="K13" s="123" t="s">
        <v>10599</v>
      </c>
    </row>
    <row r="14" spans="1:11" ht="23.15">
      <c r="A14" s="127" t="s">
        <v>10909</v>
      </c>
      <c r="B14" s="128" t="s">
        <v>10910</v>
      </c>
      <c r="C14" s="128" t="s">
        <v>5629</v>
      </c>
      <c r="D14" s="128" t="s">
        <v>10911</v>
      </c>
      <c r="E14" s="128" t="s">
        <v>10912</v>
      </c>
      <c r="F14" s="128" t="s">
        <v>10913</v>
      </c>
      <c r="G14" s="128" t="s">
        <v>10914</v>
      </c>
      <c r="H14" s="128" t="s">
        <v>10915</v>
      </c>
      <c r="I14" s="128" t="s">
        <v>10916</v>
      </c>
      <c r="J14" s="128" t="s">
        <v>9455</v>
      </c>
      <c r="K14" s="129" t="s">
        <v>10604</v>
      </c>
    </row>
    <row r="15" spans="1:11" ht="23.15">
      <c r="A15" s="122" t="s">
        <v>10917</v>
      </c>
      <c r="B15" s="14" t="s">
        <v>10918</v>
      </c>
      <c r="C15" s="14" t="s">
        <v>5629</v>
      </c>
      <c r="D15" s="14" t="s">
        <v>10919</v>
      </c>
      <c r="E15" s="14" t="s">
        <v>10920</v>
      </c>
      <c r="F15" s="14" t="s">
        <v>10921</v>
      </c>
      <c r="G15" s="14" t="s">
        <v>10922</v>
      </c>
      <c r="H15" s="14" t="s">
        <v>10923</v>
      </c>
      <c r="I15" s="14" t="s">
        <v>10924</v>
      </c>
      <c r="J15" s="14" t="s">
        <v>6393</v>
      </c>
      <c r="K15" s="123" t="s">
        <v>10529</v>
      </c>
    </row>
    <row r="16" spans="1:11" ht="23.15">
      <c r="A16" s="130" t="s">
        <v>10925</v>
      </c>
      <c r="B16" s="131" t="s">
        <v>10926</v>
      </c>
      <c r="C16" s="131" t="s">
        <v>5440</v>
      </c>
      <c r="D16" s="131" t="s">
        <v>10927</v>
      </c>
      <c r="E16" s="131" t="s">
        <v>10928</v>
      </c>
      <c r="F16" s="131" t="s">
        <v>10929</v>
      </c>
      <c r="G16" s="131" t="s">
        <v>10930</v>
      </c>
      <c r="H16" s="131" t="s">
        <v>10931</v>
      </c>
      <c r="I16" s="131" t="s">
        <v>10932</v>
      </c>
      <c r="J16" s="131" t="s">
        <v>10933</v>
      </c>
      <c r="K16" s="132" t="s">
        <v>10934</v>
      </c>
    </row>
  </sheetData>
  <mergeCells count="2">
    <mergeCell ref="A1:K1"/>
    <mergeCell ref="A2:K2"/>
  </mergeCells>
  <dataValidations count="1">
    <dataValidation type="list" sqref="C5:C16" xr:uid="{00000000-0002-0000-4500-000000000000}">
      <formula1>"Proposed,Accepted in principle,Accepted,Rejected,Deferred"</formula1>
    </dataValidation>
  </dataValidation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L19"/>
  <sheetViews>
    <sheetView workbookViewId="0">
      <pane ySplit="4" topLeftCell="A5" activePane="bottomLeft" state="frozen"/>
      <selection pane="bottomLeft"/>
    </sheetView>
  </sheetViews>
  <sheetFormatPr defaultRowHeight="14.15"/>
  <cols>
    <col min="1" max="1" width="12" customWidth="1"/>
    <col min="2" max="2" width="22" customWidth="1"/>
    <col min="3" max="3" width="12" customWidth="1"/>
    <col min="4" max="4" width="58" customWidth="1"/>
    <col min="5" max="5" width="40" customWidth="1"/>
    <col min="6" max="6" width="18" customWidth="1"/>
    <col min="7" max="7" width="12" customWidth="1"/>
    <col min="8" max="8" width="44" customWidth="1"/>
    <col min="9" max="9" width="28" customWidth="1"/>
    <col min="11" max="11" width="28" customWidth="1"/>
    <col min="12" max="12" width="18" customWidth="1"/>
  </cols>
  <sheetData>
    <row r="1" spans="1:12" ht="17.149999999999999" customHeight="1">
      <c r="A1" s="591" t="s">
        <v>10935</v>
      </c>
      <c r="B1" s="591"/>
      <c r="C1" s="591"/>
      <c r="D1" s="591"/>
      <c r="E1" s="591"/>
      <c r="F1" s="591"/>
      <c r="G1" s="591"/>
      <c r="H1" s="591"/>
      <c r="I1" s="591"/>
    </row>
    <row r="2" spans="1:12" ht="20.6" customHeight="1">
      <c r="A2" s="592" t="s">
        <v>10936</v>
      </c>
      <c r="B2" s="592"/>
      <c r="C2" s="592"/>
      <c r="D2" s="592"/>
      <c r="E2" s="592"/>
      <c r="F2" s="592"/>
      <c r="G2" s="592"/>
      <c r="H2" s="592"/>
      <c r="I2" s="592"/>
    </row>
    <row r="4" spans="1:12" ht="17.149999999999999" customHeight="1">
      <c r="A4" s="116" t="s">
        <v>7915</v>
      </c>
      <c r="B4" s="117" t="s">
        <v>1095</v>
      </c>
      <c r="C4" s="117" t="s">
        <v>5683</v>
      </c>
      <c r="D4" s="117" t="s">
        <v>5684</v>
      </c>
      <c r="E4" s="117" t="s">
        <v>2126</v>
      </c>
      <c r="F4" s="117" t="s">
        <v>1818</v>
      </c>
      <c r="G4" s="117" t="s">
        <v>7916</v>
      </c>
      <c r="H4" s="117" t="s">
        <v>5688</v>
      </c>
      <c r="I4" s="118" t="s">
        <v>7917</v>
      </c>
      <c r="K4" s="116" t="s">
        <v>5695</v>
      </c>
      <c r="L4" s="118" t="s">
        <v>2484</v>
      </c>
    </row>
    <row r="5" spans="1:12" ht="23.15">
      <c r="A5" s="119" t="s">
        <v>10937</v>
      </c>
      <c r="B5" s="120" t="s">
        <v>1071</v>
      </c>
      <c r="C5" s="120" t="s">
        <v>1955</v>
      </c>
      <c r="D5" s="120" t="s">
        <v>10938</v>
      </c>
      <c r="E5" s="120" t="s">
        <v>292</v>
      </c>
      <c r="F5" s="120" t="s">
        <v>2136</v>
      </c>
      <c r="G5" s="133">
        <f t="shared" ref="G5:G19" si="0">IF(F5="Met",1,IF(F5="Draft Ready",0.8,IF(F5="In Review",0.6,IF(F5="Owner Input",0.3,IF(F5="Blocked",0,0)))))</f>
        <v>0.8</v>
      </c>
      <c r="H5" s="120" t="s">
        <v>10939</v>
      </c>
      <c r="I5" s="121" t="s">
        <v>3968</v>
      </c>
      <c r="K5" s="119" t="s">
        <v>10940</v>
      </c>
      <c r="L5" s="137">
        <f>AVERAGE(G5:G19)</f>
        <v>0.7333333333333335</v>
      </c>
    </row>
    <row r="6" spans="1:12" ht="23.15">
      <c r="A6" s="127" t="s">
        <v>10941</v>
      </c>
      <c r="B6" s="128" t="s">
        <v>10942</v>
      </c>
      <c r="C6" s="128" t="s">
        <v>1955</v>
      </c>
      <c r="D6" s="128" t="s">
        <v>10943</v>
      </c>
      <c r="E6" s="128" t="s">
        <v>298</v>
      </c>
      <c r="F6" s="128" t="s">
        <v>2136</v>
      </c>
      <c r="G6" s="134">
        <f t="shared" si="0"/>
        <v>0.8</v>
      </c>
      <c r="H6" s="128" t="s">
        <v>10944</v>
      </c>
      <c r="I6" s="129" t="s">
        <v>6189</v>
      </c>
      <c r="K6" s="122" t="s">
        <v>7928</v>
      </c>
      <c r="L6" s="123">
        <f>COUNTIFS(C5:C19,"Yes",F5:F19,"Not Started")+COUNTIFS(C5:C19,"Yes",F5:F19,"Blocked")</f>
        <v>1</v>
      </c>
    </row>
    <row r="7" spans="1:12" ht="23.15">
      <c r="A7" s="122" t="s">
        <v>10945</v>
      </c>
      <c r="B7" s="14" t="s">
        <v>10427</v>
      </c>
      <c r="C7" s="14" t="s">
        <v>1955</v>
      </c>
      <c r="D7" s="14" t="s">
        <v>10946</v>
      </c>
      <c r="E7" s="14" t="s">
        <v>10947</v>
      </c>
      <c r="F7" s="14" t="s">
        <v>2136</v>
      </c>
      <c r="G7" s="27">
        <f t="shared" si="0"/>
        <v>0.8</v>
      </c>
      <c r="H7" s="14" t="s">
        <v>10948</v>
      </c>
      <c r="I7" s="123" t="s">
        <v>84</v>
      </c>
      <c r="K7" s="122" t="s">
        <v>9471</v>
      </c>
      <c r="L7" s="123">
        <f>COUNTIF(F5:F19,"Met")+COUNTIF(F5:F19,"Draft Ready")</f>
        <v>13</v>
      </c>
    </row>
    <row r="8" spans="1:12">
      <c r="A8" s="127" t="s">
        <v>10949</v>
      </c>
      <c r="B8" s="128" t="s">
        <v>10950</v>
      </c>
      <c r="C8" s="128" t="s">
        <v>1955</v>
      </c>
      <c r="D8" s="128" t="s">
        <v>10951</v>
      </c>
      <c r="E8" s="128" t="s">
        <v>302</v>
      </c>
      <c r="F8" s="128" t="s">
        <v>2136</v>
      </c>
      <c r="G8" s="134">
        <f t="shared" si="0"/>
        <v>0.8</v>
      </c>
      <c r="H8" s="128" t="s">
        <v>10952</v>
      </c>
      <c r="I8" s="129" t="s">
        <v>10589</v>
      </c>
      <c r="K8" s="124" t="s">
        <v>7938</v>
      </c>
      <c r="L8" s="126">
        <v>0</v>
      </c>
    </row>
    <row r="9" spans="1:12">
      <c r="A9" s="122" t="s">
        <v>10953</v>
      </c>
      <c r="B9" s="14" t="s">
        <v>10954</v>
      </c>
      <c r="C9" s="14" t="s">
        <v>1955</v>
      </c>
      <c r="D9" s="14" t="s">
        <v>10955</v>
      </c>
      <c r="E9" s="14" t="s">
        <v>306</v>
      </c>
      <c r="F9" s="14" t="s">
        <v>2136</v>
      </c>
      <c r="G9" s="27">
        <f t="shared" si="0"/>
        <v>0.8</v>
      </c>
      <c r="H9" s="14" t="s">
        <v>10956</v>
      </c>
      <c r="I9" s="123" t="s">
        <v>4026</v>
      </c>
    </row>
    <row r="10" spans="1:12">
      <c r="A10" s="127" t="s">
        <v>10957</v>
      </c>
      <c r="B10" s="128" t="s">
        <v>8574</v>
      </c>
      <c r="C10" s="128" t="s">
        <v>1955</v>
      </c>
      <c r="D10" s="128" t="s">
        <v>10958</v>
      </c>
      <c r="E10" s="128" t="s">
        <v>10959</v>
      </c>
      <c r="F10" s="128" t="s">
        <v>3564</v>
      </c>
      <c r="G10" s="134">
        <f t="shared" si="0"/>
        <v>0.6</v>
      </c>
      <c r="H10" s="128" t="s">
        <v>10960</v>
      </c>
      <c r="I10" s="129" t="s">
        <v>9071</v>
      </c>
    </row>
    <row r="11" spans="1:12">
      <c r="A11" s="122" t="s">
        <v>10961</v>
      </c>
      <c r="B11" s="14" t="s">
        <v>10962</v>
      </c>
      <c r="C11" s="14" t="s">
        <v>1955</v>
      </c>
      <c r="D11" s="14" t="s">
        <v>10963</v>
      </c>
      <c r="E11" s="14" t="s">
        <v>10964</v>
      </c>
      <c r="F11" s="14" t="s">
        <v>2136</v>
      </c>
      <c r="G11" s="27">
        <f t="shared" si="0"/>
        <v>0.8</v>
      </c>
      <c r="H11" s="14" t="s">
        <v>10965</v>
      </c>
      <c r="I11" s="123" t="s">
        <v>8672</v>
      </c>
    </row>
    <row r="12" spans="1:12" ht="23.15">
      <c r="A12" s="127" t="s">
        <v>10966</v>
      </c>
      <c r="B12" s="128" t="s">
        <v>10967</v>
      </c>
      <c r="C12" s="128" t="s">
        <v>1955</v>
      </c>
      <c r="D12" s="128" t="s">
        <v>10968</v>
      </c>
      <c r="E12" s="128" t="s">
        <v>314</v>
      </c>
      <c r="F12" s="128" t="s">
        <v>2136</v>
      </c>
      <c r="G12" s="134">
        <f t="shared" si="0"/>
        <v>0.8</v>
      </c>
      <c r="H12" s="128" t="s">
        <v>10969</v>
      </c>
      <c r="I12" s="129" t="s">
        <v>10970</v>
      </c>
    </row>
    <row r="13" spans="1:12">
      <c r="A13" s="122" t="s">
        <v>10971</v>
      </c>
      <c r="B13" s="14" t="s">
        <v>10972</v>
      </c>
      <c r="C13" s="14" t="s">
        <v>1955</v>
      </c>
      <c r="D13" s="14" t="s">
        <v>10973</v>
      </c>
      <c r="E13" s="14" t="s">
        <v>318</v>
      </c>
      <c r="F13" s="14" t="s">
        <v>2136</v>
      </c>
      <c r="G13" s="27">
        <f t="shared" si="0"/>
        <v>0.8</v>
      </c>
      <c r="H13" s="14" t="s">
        <v>10974</v>
      </c>
      <c r="I13" s="123" t="s">
        <v>3808</v>
      </c>
    </row>
    <row r="14" spans="1:12" ht="23.15">
      <c r="A14" s="127" t="s">
        <v>10975</v>
      </c>
      <c r="B14" s="128" t="s">
        <v>10976</v>
      </c>
      <c r="C14" s="128" t="s">
        <v>1955</v>
      </c>
      <c r="D14" s="128" t="s">
        <v>10977</v>
      </c>
      <c r="E14" s="128" t="s">
        <v>10978</v>
      </c>
      <c r="F14" s="128" t="s">
        <v>2136</v>
      </c>
      <c r="G14" s="134">
        <f t="shared" si="0"/>
        <v>0.8</v>
      </c>
      <c r="H14" s="128" t="s">
        <v>10979</v>
      </c>
      <c r="I14" s="129" t="s">
        <v>6048</v>
      </c>
    </row>
    <row r="15" spans="1:12" ht="23.15">
      <c r="A15" s="122" t="s">
        <v>10980</v>
      </c>
      <c r="B15" s="14" t="s">
        <v>10981</v>
      </c>
      <c r="C15" s="14" t="s">
        <v>1955</v>
      </c>
      <c r="D15" s="14" t="s">
        <v>10982</v>
      </c>
      <c r="E15" s="14" t="s">
        <v>10983</v>
      </c>
      <c r="F15" s="14" t="s">
        <v>2136</v>
      </c>
      <c r="G15" s="27">
        <f t="shared" si="0"/>
        <v>0.8</v>
      </c>
      <c r="H15" s="14" t="s">
        <v>10984</v>
      </c>
      <c r="I15" s="123" t="s">
        <v>5768</v>
      </c>
    </row>
    <row r="16" spans="1:12">
      <c r="A16" s="127" t="s">
        <v>10985</v>
      </c>
      <c r="B16" s="128" t="s">
        <v>10986</v>
      </c>
      <c r="C16" s="128" t="s">
        <v>1955</v>
      </c>
      <c r="D16" s="128" t="s">
        <v>10987</v>
      </c>
      <c r="E16" s="128" t="s">
        <v>7962</v>
      </c>
      <c r="F16" s="128" t="s">
        <v>2136</v>
      </c>
      <c r="G16" s="134">
        <f t="shared" si="0"/>
        <v>0.8</v>
      </c>
      <c r="H16" s="128" t="s">
        <v>10988</v>
      </c>
      <c r="I16" s="129" t="s">
        <v>9455</v>
      </c>
    </row>
    <row r="17" spans="1:9" ht="23.15">
      <c r="A17" s="122" t="s">
        <v>10989</v>
      </c>
      <c r="B17" s="14" t="s">
        <v>10990</v>
      </c>
      <c r="C17" s="14" t="s">
        <v>1955</v>
      </c>
      <c r="D17" s="14" t="s">
        <v>10991</v>
      </c>
      <c r="E17" s="14" t="s">
        <v>323</v>
      </c>
      <c r="F17" s="14" t="s">
        <v>2136</v>
      </c>
      <c r="G17" s="27">
        <f t="shared" si="0"/>
        <v>0.8</v>
      </c>
      <c r="H17" s="14" t="s">
        <v>10992</v>
      </c>
      <c r="I17" s="123" t="s">
        <v>36</v>
      </c>
    </row>
    <row r="18" spans="1:9">
      <c r="A18" s="127" t="s">
        <v>10993</v>
      </c>
      <c r="B18" s="128" t="s">
        <v>9242</v>
      </c>
      <c r="C18" s="128" t="s">
        <v>1955</v>
      </c>
      <c r="D18" s="128" t="s">
        <v>10994</v>
      </c>
      <c r="E18" s="128" t="s">
        <v>10995</v>
      </c>
      <c r="F18" s="128" t="s">
        <v>2136</v>
      </c>
      <c r="G18" s="134">
        <f t="shared" si="0"/>
        <v>0.8</v>
      </c>
      <c r="H18" s="128" t="s">
        <v>10996</v>
      </c>
      <c r="I18" s="129" t="s">
        <v>9355</v>
      </c>
    </row>
    <row r="19" spans="1:9" ht="23.15">
      <c r="A19" s="124" t="s">
        <v>10997</v>
      </c>
      <c r="B19" s="125" t="s">
        <v>9516</v>
      </c>
      <c r="C19" s="125" t="s">
        <v>1955</v>
      </c>
      <c r="D19" s="125" t="s">
        <v>10998</v>
      </c>
      <c r="E19" s="125" t="s">
        <v>7979</v>
      </c>
      <c r="F19" s="125" t="s">
        <v>1825</v>
      </c>
      <c r="G19" s="136">
        <f t="shared" si="0"/>
        <v>0</v>
      </c>
      <c r="H19" s="125" t="s">
        <v>5783</v>
      </c>
      <c r="I19" s="126" t="s">
        <v>7980</v>
      </c>
    </row>
  </sheetData>
  <mergeCells count="2">
    <mergeCell ref="A1:I1"/>
    <mergeCell ref="A2:I2"/>
  </mergeCells>
  <dataValidations count="1">
    <dataValidation type="list" sqref="F5:F19" xr:uid="{00000000-0002-0000-4600-000000000000}">
      <formula1>"Met,Draft Ready,In Review,Owner Input,Not Started,Blocked"</formula1>
    </dataValidation>
  </dataValidation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G19"/>
  <sheetViews>
    <sheetView workbookViewId="0">
      <pane ySplit="4" topLeftCell="A5" activePane="bottomLeft" state="frozen"/>
      <selection pane="bottomLeft"/>
    </sheetView>
  </sheetViews>
  <sheetFormatPr defaultRowHeight="14.15"/>
  <cols>
    <col min="1" max="1" width="14" customWidth="1"/>
    <col min="2" max="2" width="38" customWidth="1"/>
    <col min="3" max="3" width="24" customWidth="1"/>
    <col min="4" max="4" width="56" customWidth="1"/>
    <col min="5" max="5" width="66" customWidth="1"/>
    <col min="6" max="6" width="12" customWidth="1"/>
    <col min="7" max="7" width="48" customWidth="1"/>
  </cols>
  <sheetData>
    <row r="1" spans="1:7" ht="17.149999999999999" customHeight="1">
      <c r="A1" s="591" t="s">
        <v>10999</v>
      </c>
      <c r="B1" s="591"/>
      <c r="C1" s="591"/>
      <c r="D1" s="591"/>
      <c r="E1" s="591"/>
      <c r="F1" s="591"/>
      <c r="G1" s="591"/>
    </row>
    <row r="2" spans="1:7" ht="20.6" customHeight="1">
      <c r="A2" s="592" t="s">
        <v>11000</v>
      </c>
      <c r="B2" s="592"/>
      <c r="C2" s="592"/>
      <c r="D2" s="592"/>
      <c r="E2" s="592"/>
      <c r="F2" s="592"/>
      <c r="G2" s="592"/>
    </row>
    <row r="4" spans="1:7" ht="17.149999999999999" customHeight="1">
      <c r="A4" s="116" t="s">
        <v>2614</v>
      </c>
      <c r="B4" s="117" t="s">
        <v>7852</v>
      </c>
      <c r="C4" s="117" t="s">
        <v>2616</v>
      </c>
      <c r="D4" s="117" t="s">
        <v>2617</v>
      </c>
      <c r="E4" s="117" t="s">
        <v>1101</v>
      </c>
      <c r="F4" s="117" t="s">
        <v>1509</v>
      </c>
      <c r="G4" s="118" t="s">
        <v>7983</v>
      </c>
    </row>
    <row r="5" spans="1:7">
      <c r="A5" s="119" t="s">
        <v>11001</v>
      </c>
      <c r="B5" s="120" t="s">
        <v>3058</v>
      </c>
      <c r="C5" s="120" t="s">
        <v>2669</v>
      </c>
      <c r="D5" s="120" t="s">
        <v>11002</v>
      </c>
      <c r="E5" s="120" t="s">
        <v>3060</v>
      </c>
      <c r="F5" s="120" t="s">
        <v>1109</v>
      </c>
      <c r="G5" s="121" t="s">
        <v>11003</v>
      </c>
    </row>
    <row r="6" spans="1:7">
      <c r="A6" s="127" t="s">
        <v>11004</v>
      </c>
      <c r="B6" s="128" t="s">
        <v>11005</v>
      </c>
      <c r="C6" s="128" t="s">
        <v>2669</v>
      </c>
      <c r="D6" s="128" t="s">
        <v>11006</v>
      </c>
      <c r="E6" s="128" t="s">
        <v>11007</v>
      </c>
      <c r="F6" s="128" t="s">
        <v>1109</v>
      </c>
      <c r="G6" s="129" t="s">
        <v>11008</v>
      </c>
    </row>
    <row r="7" spans="1:7">
      <c r="A7" s="122" t="s">
        <v>11009</v>
      </c>
      <c r="B7" s="14" t="s">
        <v>11010</v>
      </c>
      <c r="C7" s="14" t="s">
        <v>2669</v>
      </c>
      <c r="D7" s="14" t="s">
        <v>11011</v>
      </c>
      <c r="E7" s="14" t="s">
        <v>3065</v>
      </c>
      <c r="F7" s="14" t="s">
        <v>1109</v>
      </c>
      <c r="G7" s="123" t="s">
        <v>11012</v>
      </c>
    </row>
    <row r="8" spans="1:7">
      <c r="A8" s="127" t="s">
        <v>11013</v>
      </c>
      <c r="B8" s="128" t="s">
        <v>11014</v>
      </c>
      <c r="C8" s="128" t="s">
        <v>11015</v>
      </c>
      <c r="D8" s="128" t="s">
        <v>11016</v>
      </c>
      <c r="E8" s="128" t="s">
        <v>1372</v>
      </c>
      <c r="F8" s="128" t="s">
        <v>1109</v>
      </c>
      <c r="G8" s="129" t="s">
        <v>11017</v>
      </c>
    </row>
    <row r="9" spans="1:7">
      <c r="A9" s="122" t="s">
        <v>11018</v>
      </c>
      <c r="B9" s="14" t="s">
        <v>3024</v>
      </c>
      <c r="C9" s="14" t="s">
        <v>11019</v>
      </c>
      <c r="D9" s="14" t="s">
        <v>11020</v>
      </c>
      <c r="E9" s="14" t="s">
        <v>3026</v>
      </c>
      <c r="F9" s="14" t="s">
        <v>1109</v>
      </c>
      <c r="G9" s="123" t="s">
        <v>11021</v>
      </c>
    </row>
    <row r="10" spans="1:7">
      <c r="A10" s="127" t="s">
        <v>11022</v>
      </c>
      <c r="B10" s="128" t="s">
        <v>8016</v>
      </c>
      <c r="C10" s="128" t="s">
        <v>11019</v>
      </c>
      <c r="D10" s="128" t="s">
        <v>11023</v>
      </c>
      <c r="E10" s="128" t="s">
        <v>3021</v>
      </c>
      <c r="F10" s="128" t="s">
        <v>1109</v>
      </c>
      <c r="G10" s="129" t="s">
        <v>11024</v>
      </c>
    </row>
    <row r="11" spans="1:7">
      <c r="A11" s="122" t="s">
        <v>11025</v>
      </c>
      <c r="B11" s="14" t="s">
        <v>11026</v>
      </c>
      <c r="C11" s="14" t="s">
        <v>2669</v>
      </c>
      <c r="D11" s="14" t="s">
        <v>11027</v>
      </c>
      <c r="E11" s="14" t="s">
        <v>3070</v>
      </c>
      <c r="F11" s="14" t="s">
        <v>1109</v>
      </c>
      <c r="G11" s="123" t="s">
        <v>11028</v>
      </c>
    </row>
    <row r="12" spans="1:7">
      <c r="A12" s="127" t="s">
        <v>11029</v>
      </c>
      <c r="B12" s="128" t="s">
        <v>11030</v>
      </c>
      <c r="C12" s="128" t="s">
        <v>2669</v>
      </c>
      <c r="D12" s="128" t="s">
        <v>11031</v>
      </c>
      <c r="E12" s="128" t="s">
        <v>3075</v>
      </c>
      <c r="F12" s="128" t="s">
        <v>1109</v>
      </c>
      <c r="G12" s="129" t="s">
        <v>11032</v>
      </c>
    </row>
    <row r="13" spans="1:7">
      <c r="A13" s="122" t="s">
        <v>11033</v>
      </c>
      <c r="B13" s="14" t="s">
        <v>3078</v>
      </c>
      <c r="C13" s="14" t="s">
        <v>2669</v>
      </c>
      <c r="D13" s="14" t="s">
        <v>11034</v>
      </c>
      <c r="E13" s="14" t="s">
        <v>3080</v>
      </c>
      <c r="F13" s="14" t="s">
        <v>1109</v>
      </c>
      <c r="G13" s="123" t="s">
        <v>11035</v>
      </c>
    </row>
    <row r="14" spans="1:7">
      <c r="A14" s="127" t="s">
        <v>11036</v>
      </c>
      <c r="B14" s="128" t="s">
        <v>11037</v>
      </c>
      <c r="C14" s="128" t="s">
        <v>2669</v>
      </c>
      <c r="D14" s="128" t="s">
        <v>11038</v>
      </c>
      <c r="E14" s="128" t="s">
        <v>11039</v>
      </c>
      <c r="F14" s="128" t="s">
        <v>1141</v>
      </c>
      <c r="G14" s="129" t="s">
        <v>11040</v>
      </c>
    </row>
    <row r="15" spans="1:7">
      <c r="A15" s="122" t="s">
        <v>11041</v>
      </c>
      <c r="B15" s="14" t="s">
        <v>11042</v>
      </c>
      <c r="C15" s="14" t="s">
        <v>2669</v>
      </c>
      <c r="D15" s="14" t="s">
        <v>11043</v>
      </c>
      <c r="E15" s="14" t="s">
        <v>3085</v>
      </c>
      <c r="F15" s="14" t="s">
        <v>1238</v>
      </c>
      <c r="G15" s="123" t="s">
        <v>11044</v>
      </c>
    </row>
    <row r="16" spans="1:7">
      <c r="A16" s="127" t="s">
        <v>11045</v>
      </c>
      <c r="B16" s="128" t="s">
        <v>11046</v>
      </c>
      <c r="C16" s="128" t="s">
        <v>2669</v>
      </c>
      <c r="D16" s="128" t="s">
        <v>11047</v>
      </c>
      <c r="E16" s="128" t="s">
        <v>11048</v>
      </c>
      <c r="F16" s="128" t="s">
        <v>1109</v>
      </c>
      <c r="G16" s="129" t="s">
        <v>11049</v>
      </c>
    </row>
    <row r="17" spans="1:7">
      <c r="A17" s="122" t="s">
        <v>11050</v>
      </c>
      <c r="B17" s="14" t="s">
        <v>3352</v>
      </c>
      <c r="C17" s="14" t="s">
        <v>11051</v>
      </c>
      <c r="D17" s="14" t="s">
        <v>11052</v>
      </c>
      <c r="E17" s="14" t="s">
        <v>2888</v>
      </c>
      <c r="F17" s="14" t="s">
        <v>1141</v>
      </c>
      <c r="G17" s="123" t="s">
        <v>11053</v>
      </c>
    </row>
    <row r="18" spans="1:7">
      <c r="A18" s="127" t="s">
        <v>11054</v>
      </c>
      <c r="B18" s="128" t="s">
        <v>11055</v>
      </c>
      <c r="C18" s="128" t="s">
        <v>11056</v>
      </c>
      <c r="D18" s="128" t="s">
        <v>11057</v>
      </c>
      <c r="E18" s="128" t="s">
        <v>11058</v>
      </c>
      <c r="F18" s="128" t="s">
        <v>1238</v>
      </c>
      <c r="G18" s="129" t="s">
        <v>11059</v>
      </c>
    </row>
    <row r="19" spans="1:7">
      <c r="A19" s="124" t="s">
        <v>11060</v>
      </c>
      <c r="B19" s="125" t="s">
        <v>11061</v>
      </c>
      <c r="C19" s="125" t="s">
        <v>11056</v>
      </c>
      <c r="D19" s="125" t="s">
        <v>11062</v>
      </c>
      <c r="E19" s="125" t="s">
        <v>11063</v>
      </c>
      <c r="F19" s="125" t="s">
        <v>1238</v>
      </c>
      <c r="G19" s="126" t="s">
        <v>11064</v>
      </c>
    </row>
  </sheetData>
  <mergeCells count="2">
    <mergeCell ref="A1:G1"/>
    <mergeCell ref="A2:G2"/>
  </mergeCells>
  <dataValidations count="1">
    <dataValidation type="list" sqref="F5:F19" xr:uid="{00000000-0002-0000-4700-000000000000}">
      <formula1>"Critical,High,Medium,Low"</formula1>
    </dataValidation>
  </dataValidation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19"/>
  <sheetViews>
    <sheetView workbookViewId="0">
      <pane ySplit="4" topLeftCell="A5" activePane="bottomLeft" state="frozen"/>
      <selection pane="bottomLeft"/>
    </sheetView>
  </sheetViews>
  <sheetFormatPr defaultRowHeight="14.15"/>
  <cols>
    <col min="1" max="1" width="14" customWidth="1"/>
    <col min="2" max="2" width="26" customWidth="1"/>
    <col min="3" max="3" width="62" customWidth="1"/>
    <col min="4" max="4" width="46" customWidth="1"/>
    <col min="5" max="5" width="26" customWidth="1"/>
    <col min="6" max="6" width="12" customWidth="1"/>
    <col min="7" max="7" width="18" customWidth="1"/>
    <col min="8" max="8" width="32" customWidth="1"/>
  </cols>
  <sheetData>
    <row r="1" spans="1:8" ht="17.149999999999999" customHeight="1">
      <c r="A1" s="591" t="s">
        <v>11065</v>
      </c>
      <c r="B1" s="591"/>
      <c r="C1" s="591"/>
      <c r="D1" s="591"/>
      <c r="E1" s="591"/>
      <c r="F1" s="591"/>
      <c r="G1" s="591"/>
      <c r="H1" s="591"/>
    </row>
    <row r="2" spans="1:8" ht="20.6" customHeight="1">
      <c r="A2" s="592" t="s">
        <v>11066</v>
      </c>
      <c r="B2" s="592"/>
      <c r="C2" s="592"/>
      <c r="D2" s="592"/>
      <c r="E2" s="592"/>
      <c r="F2" s="592"/>
      <c r="G2" s="592"/>
      <c r="H2" s="592"/>
    </row>
    <row r="4" spans="1:8" ht="17.149999999999999" customHeight="1">
      <c r="A4" s="116" t="s">
        <v>3410</v>
      </c>
      <c r="B4" s="117" t="s">
        <v>11067</v>
      </c>
      <c r="C4" s="117" t="s">
        <v>11068</v>
      </c>
      <c r="D4" s="117" t="s">
        <v>4163</v>
      </c>
      <c r="E4" s="117" t="s">
        <v>1817</v>
      </c>
      <c r="F4" s="117" t="s">
        <v>1509</v>
      </c>
      <c r="G4" s="117" t="s">
        <v>1818</v>
      </c>
      <c r="H4" s="118" t="s">
        <v>11069</v>
      </c>
    </row>
    <row r="5" spans="1:8" ht="23.15">
      <c r="A5" s="119" t="s">
        <v>11070</v>
      </c>
      <c r="B5" s="120" t="s">
        <v>11071</v>
      </c>
      <c r="C5" s="120" t="s">
        <v>11072</v>
      </c>
      <c r="D5" s="120" t="s">
        <v>11073</v>
      </c>
      <c r="E5" s="120" t="s">
        <v>339</v>
      </c>
      <c r="F5" s="120" t="s">
        <v>1238</v>
      </c>
      <c r="G5" s="120" t="s">
        <v>3637</v>
      </c>
      <c r="H5" s="121" t="s">
        <v>380</v>
      </c>
    </row>
    <row r="6" spans="1:8" ht="23.15">
      <c r="A6" s="127" t="s">
        <v>11074</v>
      </c>
      <c r="B6" s="128" t="s">
        <v>11075</v>
      </c>
      <c r="C6" s="128" t="s">
        <v>11076</v>
      </c>
      <c r="D6" s="128" t="s">
        <v>11077</v>
      </c>
      <c r="E6" s="128" t="s">
        <v>6336</v>
      </c>
      <c r="F6" s="128" t="s">
        <v>1238</v>
      </c>
      <c r="G6" s="128" t="s">
        <v>3637</v>
      </c>
      <c r="H6" s="129" t="s">
        <v>363</v>
      </c>
    </row>
    <row r="7" spans="1:8" ht="23.15">
      <c r="A7" s="122" t="s">
        <v>11078</v>
      </c>
      <c r="B7" s="14" t="s">
        <v>11079</v>
      </c>
      <c r="C7" s="14" t="s">
        <v>11080</v>
      </c>
      <c r="D7" s="14" t="s">
        <v>11081</v>
      </c>
      <c r="E7" s="14" t="s">
        <v>609</v>
      </c>
      <c r="F7" s="14" t="s">
        <v>1238</v>
      </c>
      <c r="G7" s="14" t="s">
        <v>3637</v>
      </c>
      <c r="H7" s="123" t="s">
        <v>11082</v>
      </c>
    </row>
    <row r="8" spans="1:8" ht="23.15">
      <c r="A8" s="127" t="s">
        <v>11083</v>
      </c>
      <c r="B8" s="128" t="s">
        <v>11084</v>
      </c>
      <c r="C8" s="128" t="s">
        <v>11085</v>
      </c>
      <c r="D8" s="128" t="s">
        <v>11086</v>
      </c>
      <c r="E8" s="128" t="s">
        <v>6376</v>
      </c>
      <c r="F8" s="128" t="s">
        <v>1238</v>
      </c>
      <c r="G8" s="128" t="s">
        <v>3637</v>
      </c>
      <c r="H8" s="129" t="s">
        <v>347</v>
      </c>
    </row>
    <row r="9" spans="1:8" ht="23.15">
      <c r="A9" s="122" t="s">
        <v>11087</v>
      </c>
      <c r="B9" s="14" t="s">
        <v>11088</v>
      </c>
      <c r="C9" s="14" t="s">
        <v>11089</v>
      </c>
      <c r="D9" s="14" t="s">
        <v>11090</v>
      </c>
      <c r="E9" s="14" t="s">
        <v>11091</v>
      </c>
      <c r="F9" s="14" t="s">
        <v>1238</v>
      </c>
      <c r="G9" s="14" t="s">
        <v>3637</v>
      </c>
      <c r="H9" s="123" t="s">
        <v>351</v>
      </c>
    </row>
    <row r="10" spans="1:8">
      <c r="A10" s="127" t="s">
        <v>11092</v>
      </c>
      <c r="B10" s="128" t="s">
        <v>11093</v>
      </c>
      <c r="C10" s="128" t="s">
        <v>11094</v>
      </c>
      <c r="D10" s="128" t="s">
        <v>11095</v>
      </c>
      <c r="E10" s="128" t="s">
        <v>11096</v>
      </c>
      <c r="F10" s="128" t="s">
        <v>1238</v>
      </c>
      <c r="G10" s="128" t="s">
        <v>3637</v>
      </c>
      <c r="H10" s="129" t="s">
        <v>11097</v>
      </c>
    </row>
    <row r="11" spans="1:8">
      <c r="A11" s="122" t="s">
        <v>11098</v>
      </c>
      <c r="B11" s="14" t="s">
        <v>11099</v>
      </c>
      <c r="C11" s="14" t="s">
        <v>11100</v>
      </c>
      <c r="D11" s="14" t="s">
        <v>11101</v>
      </c>
      <c r="E11" s="14" t="s">
        <v>1851</v>
      </c>
      <c r="F11" s="14" t="s">
        <v>1109</v>
      </c>
      <c r="G11" s="14" t="s">
        <v>3637</v>
      </c>
      <c r="H11" s="123" t="s">
        <v>343</v>
      </c>
    </row>
    <row r="12" spans="1:8">
      <c r="A12" s="127" t="s">
        <v>11102</v>
      </c>
      <c r="B12" s="128" t="s">
        <v>11103</v>
      </c>
      <c r="C12" s="128" t="s">
        <v>11104</v>
      </c>
      <c r="D12" s="128" t="s">
        <v>11105</v>
      </c>
      <c r="E12" s="128" t="s">
        <v>11106</v>
      </c>
      <c r="F12" s="128" t="s">
        <v>1109</v>
      </c>
      <c r="G12" s="128" t="s">
        <v>3637</v>
      </c>
      <c r="H12" s="129" t="s">
        <v>11107</v>
      </c>
    </row>
    <row r="13" spans="1:8">
      <c r="A13" s="122" t="s">
        <v>11108</v>
      </c>
      <c r="B13" s="14" t="s">
        <v>11109</v>
      </c>
      <c r="C13" s="14" t="s">
        <v>11110</v>
      </c>
      <c r="D13" s="14" t="s">
        <v>11111</v>
      </c>
      <c r="E13" s="14" t="s">
        <v>11112</v>
      </c>
      <c r="F13" s="14" t="s">
        <v>1238</v>
      </c>
      <c r="G13" s="14" t="s">
        <v>3637</v>
      </c>
      <c r="H13" s="123" t="s">
        <v>363</v>
      </c>
    </row>
    <row r="14" spans="1:8" ht="23.15">
      <c r="A14" s="127" t="s">
        <v>11113</v>
      </c>
      <c r="B14" s="128" t="s">
        <v>11114</v>
      </c>
      <c r="C14" s="128" t="s">
        <v>11115</v>
      </c>
      <c r="D14" s="128" t="s">
        <v>11116</v>
      </c>
      <c r="E14" s="128" t="s">
        <v>438</v>
      </c>
      <c r="F14" s="128" t="s">
        <v>1238</v>
      </c>
      <c r="G14" s="128" t="s">
        <v>3637</v>
      </c>
      <c r="H14" s="129" t="s">
        <v>355</v>
      </c>
    </row>
    <row r="15" spans="1:8" ht="23.15">
      <c r="A15" s="122" t="s">
        <v>11117</v>
      </c>
      <c r="B15" s="14" t="s">
        <v>11118</v>
      </c>
      <c r="C15" s="14" t="s">
        <v>11119</v>
      </c>
      <c r="D15" s="14" t="s">
        <v>11120</v>
      </c>
      <c r="E15" s="14" t="s">
        <v>11121</v>
      </c>
      <c r="F15" s="14" t="s">
        <v>1238</v>
      </c>
      <c r="G15" s="14" t="s">
        <v>3637</v>
      </c>
      <c r="H15" s="123" t="s">
        <v>359</v>
      </c>
    </row>
    <row r="16" spans="1:8" ht="23.15">
      <c r="A16" s="127" t="s">
        <v>11122</v>
      </c>
      <c r="B16" s="128" t="s">
        <v>2031</v>
      </c>
      <c r="C16" s="128" t="s">
        <v>11123</v>
      </c>
      <c r="D16" s="128" t="s">
        <v>11124</v>
      </c>
      <c r="E16" s="128" t="s">
        <v>3652</v>
      </c>
      <c r="F16" s="128" t="s">
        <v>1238</v>
      </c>
      <c r="G16" s="128" t="s">
        <v>3637</v>
      </c>
      <c r="H16" s="129" t="s">
        <v>11125</v>
      </c>
    </row>
    <row r="17" spans="1:8" ht="23.15">
      <c r="A17" s="122" t="s">
        <v>11126</v>
      </c>
      <c r="B17" s="14" t="s">
        <v>6386</v>
      </c>
      <c r="C17" s="14" t="s">
        <v>11127</v>
      </c>
      <c r="D17" s="14" t="s">
        <v>11128</v>
      </c>
      <c r="E17" s="14" t="s">
        <v>6393</v>
      </c>
      <c r="F17" s="14" t="s">
        <v>1238</v>
      </c>
      <c r="G17" s="14" t="s">
        <v>3637</v>
      </c>
      <c r="H17" s="123" t="s">
        <v>10529</v>
      </c>
    </row>
    <row r="18" spans="1:8" ht="23.15">
      <c r="A18" s="127" t="s">
        <v>11129</v>
      </c>
      <c r="B18" s="128" t="s">
        <v>11130</v>
      </c>
      <c r="C18" s="128" t="s">
        <v>11131</v>
      </c>
      <c r="D18" s="128" t="s">
        <v>11132</v>
      </c>
      <c r="E18" s="128" t="s">
        <v>4246</v>
      </c>
      <c r="F18" s="128" t="s">
        <v>1238</v>
      </c>
      <c r="G18" s="128" t="s">
        <v>3637</v>
      </c>
      <c r="H18" s="129" t="s">
        <v>47</v>
      </c>
    </row>
    <row r="19" spans="1:8" ht="23.15">
      <c r="A19" s="124" t="s">
        <v>11133</v>
      </c>
      <c r="B19" s="125" t="s">
        <v>11134</v>
      </c>
      <c r="C19" s="125" t="s">
        <v>11135</v>
      </c>
      <c r="D19" s="125" t="s">
        <v>11136</v>
      </c>
      <c r="E19" s="125" t="s">
        <v>11137</v>
      </c>
      <c r="F19" s="125" t="s">
        <v>1238</v>
      </c>
      <c r="G19" s="125" t="s">
        <v>3637</v>
      </c>
      <c r="H19" s="126" t="s">
        <v>380</v>
      </c>
    </row>
  </sheetData>
  <mergeCells count="2">
    <mergeCell ref="A1:H1"/>
    <mergeCell ref="A2:H2"/>
  </mergeCells>
  <dataValidations count="2">
    <dataValidation type="list" sqref="F5:F19" xr:uid="{00000000-0002-0000-4800-000000000000}">
      <formula1>"Critical,High,Medium,Low"</formula1>
    </dataValidation>
    <dataValidation type="list" sqref="G5:G19" xr:uid="{00000000-0002-0000-4800-000001000000}">
      <formula1>"Draft Complete,Needs Review,Approved,Deferred"</formula1>
    </dataValidation>
  </dataValidation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K22"/>
  <sheetViews>
    <sheetView workbookViewId="0">
      <pane ySplit="4" topLeftCell="A5" activePane="bottomLeft" state="frozen"/>
      <selection pane="bottomLeft"/>
    </sheetView>
  </sheetViews>
  <sheetFormatPr defaultRowHeight="14.15"/>
  <cols>
    <col min="1" max="1" width="14" customWidth="1"/>
    <col min="2" max="2" width="28" customWidth="1"/>
    <col min="3" max="3" width="20" customWidth="1"/>
    <col min="4" max="4" width="54" customWidth="1"/>
    <col min="5" max="5" width="40" customWidth="1"/>
    <col min="6" max="6" width="38" customWidth="1"/>
    <col min="7" max="7" width="54" customWidth="1"/>
    <col min="8" max="8" width="38" customWidth="1"/>
    <col min="9" max="9" width="42" customWidth="1"/>
    <col min="10" max="10" width="12" customWidth="1"/>
    <col min="11" max="11" width="18" customWidth="1"/>
  </cols>
  <sheetData>
    <row r="1" spans="1:11" ht="17.149999999999999" customHeight="1">
      <c r="A1" s="591" t="s">
        <v>11138</v>
      </c>
      <c r="B1" s="591"/>
      <c r="C1" s="591"/>
      <c r="D1" s="591"/>
      <c r="E1" s="591"/>
      <c r="F1" s="591"/>
      <c r="G1" s="591"/>
      <c r="H1" s="591"/>
      <c r="I1" s="591"/>
      <c r="J1" s="591"/>
      <c r="K1" s="591"/>
    </row>
    <row r="2" spans="1:11" ht="20.6" customHeight="1">
      <c r="A2" s="592" t="s">
        <v>11139</v>
      </c>
      <c r="B2" s="592"/>
      <c r="C2" s="592"/>
      <c r="D2" s="592"/>
      <c r="E2" s="592"/>
      <c r="F2" s="592"/>
      <c r="G2" s="592"/>
      <c r="H2" s="592"/>
      <c r="I2" s="592"/>
      <c r="J2" s="592"/>
      <c r="K2" s="592"/>
    </row>
    <row r="4" spans="1:11" ht="17.149999999999999" customHeight="1">
      <c r="A4" s="116" t="s">
        <v>3410</v>
      </c>
      <c r="B4" s="117" t="s">
        <v>11140</v>
      </c>
      <c r="C4" s="117" t="s">
        <v>11141</v>
      </c>
      <c r="D4" s="117" t="s">
        <v>11142</v>
      </c>
      <c r="E4" s="117" t="s">
        <v>11143</v>
      </c>
      <c r="F4" s="117" t="s">
        <v>11144</v>
      </c>
      <c r="G4" s="117" t="s">
        <v>11145</v>
      </c>
      <c r="H4" s="117" t="s">
        <v>3</v>
      </c>
      <c r="I4" s="117" t="s">
        <v>11146</v>
      </c>
      <c r="J4" s="117" t="s">
        <v>1509</v>
      </c>
      <c r="K4" s="118" t="s">
        <v>1818</v>
      </c>
    </row>
    <row r="5" spans="1:11" ht="23.15">
      <c r="A5" s="119" t="s">
        <v>11147</v>
      </c>
      <c r="B5" s="120" t="s">
        <v>11148</v>
      </c>
      <c r="C5" s="120" t="s">
        <v>11149</v>
      </c>
      <c r="D5" s="120" t="s">
        <v>11150</v>
      </c>
      <c r="E5" s="120" t="s">
        <v>11151</v>
      </c>
      <c r="F5" s="120" t="s">
        <v>11152</v>
      </c>
      <c r="G5" s="120" t="s">
        <v>11153</v>
      </c>
      <c r="H5" s="120" t="s">
        <v>11154</v>
      </c>
      <c r="I5" s="120" t="s">
        <v>11155</v>
      </c>
      <c r="J5" s="120" t="s">
        <v>1238</v>
      </c>
      <c r="K5" s="121" t="s">
        <v>3637</v>
      </c>
    </row>
    <row r="6" spans="1:11">
      <c r="A6" s="127" t="s">
        <v>11156</v>
      </c>
      <c r="B6" s="128" t="s">
        <v>11157</v>
      </c>
      <c r="C6" s="128" t="s">
        <v>11149</v>
      </c>
      <c r="D6" s="128" t="s">
        <v>11158</v>
      </c>
      <c r="E6" s="128" t="s">
        <v>11159</v>
      </c>
      <c r="F6" s="128" t="s">
        <v>11160</v>
      </c>
      <c r="G6" s="128" t="s">
        <v>11161</v>
      </c>
      <c r="H6" s="128" t="s">
        <v>11162</v>
      </c>
      <c r="I6" s="128" t="s">
        <v>11163</v>
      </c>
      <c r="J6" s="128" t="s">
        <v>1109</v>
      </c>
      <c r="K6" s="129" t="s">
        <v>3637</v>
      </c>
    </row>
    <row r="7" spans="1:11">
      <c r="A7" s="122" t="s">
        <v>11164</v>
      </c>
      <c r="B7" s="14" t="s">
        <v>11165</v>
      </c>
      <c r="C7" s="14" t="s">
        <v>11166</v>
      </c>
      <c r="D7" s="14" t="s">
        <v>11167</v>
      </c>
      <c r="E7" s="14" t="s">
        <v>11168</v>
      </c>
      <c r="F7" s="14" t="s">
        <v>11169</v>
      </c>
      <c r="G7" s="14" t="s">
        <v>11170</v>
      </c>
      <c r="H7" s="14" t="s">
        <v>11171</v>
      </c>
      <c r="I7" s="14" t="s">
        <v>11172</v>
      </c>
      <c r="J7" s="14" t="s">
        <v>1109</v>
      </c>
      <c r="K7" s="123" t="s">
        <v>3637</v>
      </c>
    </row>
    <row r="8" spans="1:11" ht="23.15">
      <c r="A8" s="127" t="s">
        <v>11173</v>
      </c>
      <c r="B8" s="128" t="s">
        <v>11174</v>
      </c>
      <c r="C8" s="128" t="s">
        <v>11175</v>
      </c>
      <c r="D8" s="128" t="s">
        <v>11176</v>
      </c>
      <c r="E8" s="128" t="s">
        <v>11177</v>
      </c>
      <c r="F8" s="128" t="s">
        <v>11178</v>
      </c>
      <c r="G8" s="128" t="s">
        <v>11179</v>
      </c>
      <c r="H8" s="128" t="s">
        <v>11180</v>
      </c>
      <c r="I8" s="128" t="s">
        <v>11181</v>
      </c>
      <c r="J8" s="128" t="s">
        <v>1238</v>
      </c>
      <c r="K8" s="129" t="s">
        <v>3637</v>
      </c>
    </row>
    <row r="9" spans="1:11">
      <c r="A9" s="122" t="s">
        <v>11182</v>
      </c>
      <c r="B9" s="14" t="s">
        <v>11183</v>
      </c>
      <c r="C9" s="14" t="s">
        <v>11175</v>
      </c>
      <c r="D9" s="14" t="s">
        <v>11184</v>
      </c>
      <c r="E9" s="14" t="s">
        <v>11185</v>
      </c>
      <c r="F9" s="14" t="s">
        <v>11186</v>
      </c>
      <c r="G9" s="14" t="s">
        <v>11187</v>
      </c>
      <c r="H9" s="14" t="s">
        <v>11188</v>
      </c>
      <c r="I9" s="14" t="s">
        <v>11189</v>
      </c>
      <c r="J9" s="14" t="s">
        <v>1141</v>
      </c>
      <c r="K9" s="123" t="s">
        <v>3637</v>
      </c>
    </row>
    <row r="10" spans="1:11" ht="23.15">
      <c r="A10" s="127" t="s">
        <v>11190</v>
      </c>
      <c r="B10" s="128" t="s">
        <v>11191</v>
      </c>
      <c r="C10" s="128" t="s">
        <v>11175</v>
      </c>
      <c r="D10" s="128" t="s">
        <v>11192</v>
      </c>
      <c r="E10" s="128" t="s">
        <v>11193</v>
      </c>
      <c r="F10" s="128" t="s">
        <v>11194</v>
      </c>
      <c r="G10" s="128" t="s">
        <v>11195</v>
      </c>
      <c r="H10" s="128" t="s">
        <v>11196</v>
      </c>
      <c r="I10" s="128" t="s">
        <v>11197</v>
      </c>
      <c r="J10" s="128" t="s">
        <v>1238</v>
      </c>
      <c r="K10" s="129" t="s">
        <v>3637</v>
      </c>
    </row>
    <row r="11" spans="1:11" ht="23.15">
      <c r="A11" s="122" t="s">
        <v>11198</v>
      </c>
      <c r="B11" s="14" t="s">
        <v>11199</v>
      </c>
      <c r="C11" s="14" t="s">
        <v>11200</v>
      </c>
      <c r="D11" s="14" t="s">
        <v>11201</v>
      </c>
      <c r="E11" s="14" t="s">
        <v>11202</v>
      </c>
      <c r="F11" s="14" t="s">
        <v>11203</v>
      </c>
      <c r="G11" s="14" t="s">
        <v>11204</v>
      </c>
      <c r="H11" s="14" t="s">
        <v>11205</v>
      </c>
      <c r="I11" s="14" t="s">
        <v>11206</v>
      </c>
      <c r="J11" s="14" t="s">
        <v>1238</v>
      </c>
      <c r="K11" s="123" t="s">
        <v>3637</v>
      </c>
    </row>
    <row r="12" spans="1:11" ht="23.15">
      <c r="A12" s="127" t="s">
        <v>11207</v>
      </c>
      <c r="B12" s="128" t="s">
        <v>11208</v>
      </c>
      <c r="C12" s="128" t="s">
        <v>11209</v>
      </c>
      <c r="D12" s="128" t="s">
        <v>11210</v>
      </c>
      <c r="E12" s="128" t="s">
        <v>11211</v>
      </c>
      <c r="F12" s="128" t="s">
        <v>11212</v>
      </c>
      <c r="G12" s="128" t="s">
        <v>11213</v>
      </c>
      <c r="H12" s="128" t="s">
        <v>11214</v>
      </c>
      <c r="I12" s="128" t="s">
        <v>11215</v>
      </c>
      <c r="J12" s="128" t="s">
        <v>1109</v>
      </c>
      <c r="K12" s="129" t="s">
        <v>3637</v>
      </c>
    </row>
    <row r="13" spans="1:11" ht="23.15">
      <c r="A13" s="122" t="s">
        <v>11216</v>
      </c>
      <c r="B13" s="14" t="s">
        <v>11217</v>
      </c>
      <c r="C13" s="14" t="s">
        <v>11218</v>
      </c>
      <c r="D13" s="14" t="s">
        <v>11219</v>
      </c>
      <c r="E13" s="14" t="s">
        <v>11220</v>
      </c>
      <c r="F13" s="14" t="s">
        <v>11221</v>
      </c>
      <c r="G13" s="14" t="s">
        <v>11222</v>
      </c>
      <c r="H13" s="14" t="s">
        <v>11223</v>
      </c>
      <c r="I13" s="14" t="s">
        <v>11224</v>
      </c>
      <c r="J13" s="14" t="s">
        <v>1238</v>
      </c>
      <c r="K13" s="123" t="s">
        <v>3637</v>
      </c>
    </row>
    <row r="14" spans="1:11" ht="23.15">
      <c r="A14" s="127" t="s">
        <v>11225</v>
      </c>
      <c r="B14" s="128" t="s">
        <v>11226</v>
      </c>
      <c r="C14" s="128" t="s">
        <v>11166</v>
      </c>
      <c r="D14" s="128" t="s">
        <v>11227</v>
      </c>
      <c r="E14" s="128" t="s">
        <v>11228</v>
      </c>
      <c r="F14" s="128" t="s">
        <v>11229</v>
      </c>
      <c r="G14" s="128" t="s">
        <v>11230</v>
      </c>
      <c r="H14" s="128" t="s">
        <v>11231</v>
      </c>
      <c r="I14" s="128" t="s">
        <v>11232</v>
      </c>
      <c r="J14" s="128" t="s">
        <v>1109</v>
      </c>
      <c r="K14" s="129" t="s">
        <v>3637</v>
      </c>
    </row>
    <row r="15" spans="1:11">
      <c r="A15" s="122" t="s">
        <v>11233</v>
      </c>
      <c r="B15" s="14" t="s">
        <v>11234</v>
      </c>
      <c r="C15" s="14" t="s">
        <v>11235</v>
      </c>
      <c r="D15" s="14" t="s">
        <v>11236</v>
      </c>
      <c r="E15" s="14" t="s">
        <v>11237</v>
      </c>
      <c r="F15" s="14" t="s">
        <v>11238</v>
      </c>
      <c r="G15" s="14" t="s">
        <v>11239</v>
      </c>
      <c r="H15" s="14" t="s">
        <v>11240</v>
      </c>
      <c r="I15" s="14" t="s">
        <v>11241</v>
      </c>
      <c r="J15" s="14" t="s">
        <v>1109</v>
      </c>
      <c r="K15" s="123" t="s">
        <v>3637</v>
      </c>
    </row>
    <row r="16" spans="1:11">
      <c r="A16" s="127" t="s">
        <v>11242</v>
      </c>
      <c r="B16" s="128" t="s">
        <v>11243</v>
      </c>
      <c r="C16" s="128" t="s">
        <v>11244</v>
      </c>
      <c r="D16" s="128" t="s">
        <v>11245</v>
      </c>
      <c r="E16" s="128" t="s">
        <v>8943</v>
      </c>
      <c r="F16" s="128" t="s">
        <v>11246</v>
      </c>
      <c r="G16" s="128" t="s">
        <v>11247</v>
      </c>
      <c r="H16" s="128" t="s">
        <v>11248</v>
      </c>
      <c r="I16" s="128" t="s">
        <v>11249</v>
      </c>
      <c r="J16" s="128" t="s">
        <v>1238</v>
      </c>
      <c r="K16" s="129" t="s">
        <v>3637</v>
      </c>
    </row>
    <row r="17" spans="1:11">
      <c r="A17" s="122" t="s">
        <v>11250</v>
      </c>
      <c r="B17" s="14" t="s">
        <v>11251</v>
      </c>
      <c r="C17" s="14" t="s">
        <v>11235</v>
      </c>
      <c r="D17" s="14" t="s">
        <v>11252</v>
      </c>
      <c r="E17" s="14" t="s">
        <v>11253</v>
      </c>
      <c r="F17" s="14" t="s">
        <v>11254</v>
      </c>
      <c r="G17" s="14" t="s">
        <v>11255</v>
      </c>
      <c r="H17" s="14" t="s">
        <v>11256</v>
      </c>
      <c r="I17" s="14" t="s">
        <v>11257</v>
      </c>
      <c r="J17" s="14" t="s">
        <v>1238</v>
      </c>
      <c r="K17" s="123" t="s">
        <v>3637</v>
      </c>
    </row>
    <row r="18" spans="1:11">
      <c r="A18" s="127" t="s">
        <v>11258</v>
      </c>
      <c r="B18" s="128" t="s">
        <v>11259</v>
      </c>
      <c r="C18" s="128" t="s">
        <v>11166</v>
      </c>
      <c r="D18" s="128" t="s">
        <v>11260</v>
      </c>
      <c r="E18" s="128" t="s">
        <v>11261</v>
      </c>
      <c r="F18" s="128" t="s">
        <v>11262</v>
      </c>
      <c r="G18" s="128" t="s">
        <v>11263</v>
      </c>
      <c r="H18" s="128" t="s">
        <v>11264</v>
      </c>
      <c r="I18" s="128" t="s">
        <v>11265</v>
      </c>
      <c r="J18" s="128" t="s">
        <v>1109</v>
      </c>
      <c r="K18" s="129" t="s">
        <v>3637</v>
      </c>
    </row>
    <row r="19" spans="1:11" ht="23.15">
      <c r="A19" s="122" t="s">
        <v>11266</v>
      </c>
      <c r="B19" s="14" t="s">
        <v>11267</v>
      </c>
      <c r="C19" s="14" t="s">
        <v>11235</v>
      </c>
      <c r="D19" s="14" t="s">
        <v>11268</v>
      </c>
      <c r="E19" s="14" t="s">
        <v>11269</v>
      </c>
      <c r="F19" s="14" t="s">
        <v>11270</v>
      </c>
      <c r="G19" s="14" t="s">
        <v>11271</v>
      </c>
      <c r="H19" s="14" t="s">
        <v>11272</v>
      </c>
      <c r="I19" s="14" t="s">
        <v>11273</v>
      </c>
      <c r="J19" s="14" t="s">
        <v>1109</v>
      </c>
      <c r="K19" s="123" t="s">
        <v>3637</v>
      </c>
    </row>
    <row r="20" spans="1:11" ht="23.15">
      <c r="A20" s="127" t="s">
        <v>11274</v>
      </c>
      <c r="B20" s="128" t="s">
        <v>11275</v>
      </c>
      <c r="C20" s="128" t="s">
        <v>11276</v>
      </c>
      <c r="D20" s="128" t="s">
        <v>11277</v>
      </c>
      <c r="E20" s="128" t="s">
        <v>11278</v>
      </c>
      <c r="F20" s="128" t="s">
        <v>11279</v>
      </c>
      <c r="G20" s="128" t="s">
        <v>11280</v>
      </c>
      <c r="H20" s="128" t="s">
        <v>11281</v>
      </c>
      <c r="I20" s="128" t="s">
        <v>11282</v>
      </c>
      <c r="J20" s="128" t="s">
        <v>1238</v>
      </c>
      <c r="K20" s="129" t="s">
        <v>3637</v>
      </c>
    </row>
    <row r="21" spans="1:11">
      <c r="A21" s="122" t="s">
        <v>11283</v>
      </c>
      <c r="B21" s="14" t="s">
        <v>11284</v>
      </c>
      <c r="C21" s="14" t="s">
        <v>11285</v>
      </c>
      <c r="D21" s="14" t="s">
        <v>11286</v>
      </c>
      <c r="E21" s="14" t="s">
        <v>11287</v>
      </c>
      <c r="F21" s="14" t="s">
        <v>11288</v>
      </c>
      <c r="G21" s="14" t="s">
        <v>11289</v>
      </c>
      <c r="H21" s="14" t="s">
        <v>11290</v>
      </c>
      <c r="I21" s="14" t="s">
        <v>11291</v>
      </c>
      <c r="J21" s="14" t="s">
        <v>1238</v>
      </c>
      <c r="K21" s="123" t="s">
        <v>3637</v>
      </c>
    </row>
    <row r="22" spans="1:11">
      <c r="A22" s="130" t="s">
        <v>11292</v>
      </c>
      <c r="B22" s="131" t="s">
        <v>11293</v>
      </c>
      <c r="C22" s="131" t="s">
        <v>11294</v>
      </c>
      <c r="D22" s="131" t="s">
        <v>11295</v>
      </c>
      <c r="E22" s="131" t="s">
        <v>8142</v>
      </c>
      <c r="F22" s="131" t="s">
        <v>11296</v>
      </c>
      <c r="G22" s="131" t="s">
        <v>11297</v>
      </c>
      <c r="H22" s="131" t="s">
        <v>11298</v>
      </c>
      <c r="I22" s="131" t="s">
        <v>11299</v>
      </c>
      <c r="J22" s="131" t="s">
        <v>1141</v>
      </c>
      <c r="K22" s="132" t="s">
        <v>3637</v>
      </c>
    </row>
  </sheetData>
  <mergeCells count="2">
    <mergeCell ref="A1:K1"/>
    <mergeCell ref="A2:K2"/>
  </mergeCells>
  <dataValidations count="3">
    <dataValidation type="list" sqref="C5:C22" xr:uid="{00000000-0002-0000-4900-000000000000}">
      <formula1>"Metadata,Semantic metadata,Input metadata,Approved content,Semantic state,Visual evidence,Authoritative/semantic,Semantic content,Derived metadata,Evidence-quality event,Employee action"</formula1>
    </dataValidation>
    <dataValidation type="list" sqref="J5:J22" xr:uid="{00000000-0002-0000-4900-000001000000}">
      <formula1>"Critical,High,Medium,Low"</formula1>
    </dataValidation>
    <dataValidation type="list" sqref="K5:K22" xr:uid="{00000000-0002-0000-4900-000002000000}">
      <formula1>"Draft Complete,Needs Review,Approved,Deferred"</formula1>
    </dataValidation>
  </dataValidation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H26"/>
  <sheetViews>
    <sheetView workbookViewId="0">
      <pane ySplit="4" topLeftCell="A5" activePane="bottomLeft" state="frozen"/>
      <selection pane="bottomLeft"/>
    </sheetView>
  </sheetViews>
  <sheetFormatPr defaultRowHeight="14.15"/>
  <cols>
    <col min="1" max="1" width="12" customWidth="1"/>
    <col min="2" max="2" width="28" customWidth="1"/>
    <col min="3" max="3" width="50" customWidth="1"/>
    <col min="4" max="4" width="20" customWidth="1"/>
    <col min="5" max="5" width="22" customWidth="1"/>
    <col min="6" max="6" width="34" customWidth="1"/>
    <col min="7" max="7" width="54" customWidth="1"/>
    <col min="8" max="8" width="18" customWidth="1"/>
  </cols>
  <sheetData>
    <row r="1" spans="1:8" ht="17.149999999999999" customHeight="1">
      <c r="A1" s="591" t="s">
        <v>11300</v>
      </c>
      <c r="B1" s="591"/>
      <c r="C1" s="591"/>
      <c r="D1" s="591"/>
      <c r="E1" s="591"/>
      <c r="F1" s="591"/>
      <c r="G1" s="591"/>
      <c r="H1" s="591"/>
    </row>
    <row r="2" spans="1:8" ht="20.6" customHeight="1">
      <c r="A2" s="592" t="s">
        <v>11301</v>
      </c>
      <c r="B2" s="592"/>
      <c r="C2" s="592"/>
      <c r="D2" s="592"/>
      <c r="E2" s="592"/>
      <c r="F2" s="592"/>
      <c r="G2" s="592"/>
      <c r="H2" s="592"/>
    </row>
    <row r="4" spans="1:8" ht="17.149999999999999" customHeight="1">
      <c r="A4" s="116" t="s">
        <v>3410</v>
      </c>
      <c r="B4" s="117" t="s">
        <v>9818</v>
      </c>
      <c r="C4" s="117" t="s">
        <v>6546</v>
      </c>
      <c r="D4" s="117" t="s">
        <v>2616</v>
      </c>
      <c r="E4" s="117" t="s">
        <v>5684</v>
      </c>
      <c r="F4" s="117" t="s">
        <v>3</v>
      </c>
      <c r="G4" s="117" t="s">
        <v>11302</v>
      </c>
      <c r="H4" s="118" t="s">
        <v>1818</v>
      </c>
    </row>
    <row r="5" spans="1:8">
      <c r="A5" s="119" t="s">
        <v>11303</v>
      </c>
      <c r="B5" s="120" t="s">
        <v>11304</v>
      </c>
      <c r="C5" s="120" t="s">
        <v>11305</v>
      </c>
      <c r="D5" s="120" t="s">
        <v>11306</v>
      </c>
      <c r="E5" s="120" t="s">
        <v>8561</v>
      </c>
      <c r="F5" s="120" t="s">
        <v>11307</v>
      </c>
      <c r="G5" s="120" t="s">
        <v>11308</v>
      </c>
      <c r="H5" s="121" t="s">
        <v>3637</v>
      </c>
    </row>
    <row r="6" spans="1:8">
      <c r="A6" s="127" t="s">
        <v>11309</v>
      </c>
      <c r="B6" s="128" t="s">
        <v>11310</v>
      </c>
      <c r="C6" s="128" t="s">
        <v>11311</v>
      </c>
      <c r="D6" s="128" t="s">
        <v>9860</v>
      </c>
      <c r="E6" s="128" t="s">
        <v>8561</v>
      </c>
      <c r="F6" s="128" t="s">
        <v>11312</v>
      </c>
      <c r="G6" s="128" t="s">
        <v>11313</v>
      </c>
      <c r="H6" s="129" t="s">
        <v>3637</v>
      </c>
    </row>
    <row r="7" spans="1:8">
      <c r="A7" s="122" t="s">
        <v>11314</v>
      </c>
      <c r="B7" s="14" t="s">
        <v>11315</v>
      </c>
      <c r="C7" s="14" t="s">
        <v>11316</v>
      </c>
      <c r="D7" s="14" t="s">
        <v>9860</v>
      </c>
      <c r="E7" s="14" t="s">
        <v>8634</v>
      </c>
      <c r="F7" s="14" t="s">
        <v>11317</v>
      </c>
      <c r="G7" s="14" t="s">
        <v>11318</v>
      </c>
      <c r="H7" s="123" t="s">
        <v>3637</v>
      </c>
    </row>
    <row r="8" spans="1:8">
      <c r="A8" s="127" t="s">
        <v>11319</v>
      </c>
      <c r="B8" s="128" t="s">
        <v>11320</v>
      </c>
      <c r="C8" s="128" t="s">
        <v>11321</v>
      </c>
      <c r="D8" s="128" t="s">
        <v>8598</v>
      </c>
      <c r="E8" s="128" t="s">
        <v>8610</v>
      </c>
      <c r="F8" s="128" t="s">
        <v>9875</v>
      </c>
      <c r="G8" s="128" t="s">
        <v>11322</v>
      </c>
      <c r="H8" s="129" t="s">
        <v>3637</v>
      </c>
    </row>
    <row r="9" spans="1:8">
      <c r="A9" s="122" t="s">
        <v>11323</v>
      </c>
      <c r="B9" s="14" t="s">
        <v>11324</v>
      </c>
      <c r="C9" s="14" t="s">
        <v>11325</v>
      </c>
      <c r="D9" s="14" t="s">
        <v>8598</v>
      </c>
      <c r="E9" s="14" t="s">
        <v>8561</v>
      </c>
      <c r="F9" s="14" t="s">
        <v>11326</v>
      </c>
      <c r="G9" s="14" t="s">
        <v>11327</v>
      </c>
      <c r="H9" s="123" t="s">
        <v>3637</v>
      </c>
    </row>
    <row r="10" spans="1:8">
      <c r="A10" s="127" t="s">
        <v>11328</v>
      </c>
      <c r="B10" s="128" t="s">
        <v>11329</v>
      </c>
      <c r="C10" s="128" t="s">
        <v>11330</v>
      </c>
      <c r="D10" s="128" t="s">
        <v>8598</v>
      </c>
      <c r="E10" s="128" t="s">
        <v>8561</v>
      </c>
      <c r="F10" s="128" t="s">
        <v>11331</v>
      </c>
      <c r="G10" s="128" t="s">
        <v>11332</v>
      </c>
      <c r="H10" s="129" t="s">
        <v>3637</v>
      </c>
    </row>
    <row r="11" spans="1:8" ht="23.15">
      <c r="A11" s="122" t="s">
        <v>11333</v>
      </c>
      <c r="B11" s="14" t="s">
        <v>11334</v>
      </c>
      <c r="C11" s="14" t="s">
        <v>11335</v>
      </c>
      <c r="D11" s="14" t="s">
        <v>9931</v>
      </c>
      <c r="E11" s="14" t="s">
        <v>8561</v>
      </c>
      <c r="F11" s="14" t="s">
        <v>11336</v>
      </c>
      <c r="G11" s="14" t="s">
        <v>11337</v>
      </c>
      <c r="H11" s="123" t="s">
        <v>3637</v>
      </c>
    </row>
    <row r="12" spans="1:8">
      <c r="A12" s="127" t="s">
        <v>11338</v>
      </c>
      <c r="B12" s="128" t="s">
        <v>11339</v>
      </c>
      <c r="C12" s="128" t="s">
        <v>11340</v>
      </c>
      <c r="D12" s="128" t="s">
        <v>11341</v>
      </c>
      <c r="E12" s="128" t="s">
        <v>8561</v>
      </c>
      <c r="F12" s="128" t="s">
        <v>11342</v>
      </c>
      <c r="G12" s="128" t="s">
        <v>11343</v>
      </c>
      <c r="H12" s="129" t="s">
        <v>3637</v>
      </c>
    </row>
    <row r="13" spans="1:8">
      <c r="A13" s="122" t="s">
        <v>11344</v>
      </c>
      <c r="B13" s="14" t="s">
        <v>11345</v>
      </c>
      <c r="C13" s="14" t="s">
        <v>11346</v>
      </c>
      <c r="D13" s="14" t="s">
        <v>11347</v>
      </c>
      <c r="E13" s="14" t="s">
        <v>8561</v>
      </c>
      <c r="F13" s="14" t="s">
        <v>11348</v>
      </c>
      <c r="G13" s="14" t="s">
        <v>11349</v>
      </c>
      <c r="H13" s="123" t="s">
        <v>3637</v>
      </c>
    </row>
    <row r="14" spans="1:8">
      <c r="A14" s="127" t="s">
        <v>11350</v>
      </c>
      <c r="B14" s="128" t="s">
        <v>11351</v>
      </c>
      <c r="C14" s="128" t="s">
        <v>11352</v>
      </c>
      <c r="D14" s="128" t="s">
        <v>11347</v>
      </c>
      <c r="E14" s="128" t="s">
        <v>9950</v>
      </c>
      <c r="F14" s="128" t="s">
        <v>11353</v>
      </c>
      <c r="G14" s="128" t="s">
        <v>11354</v>
      </c>
      <c r="H14" s="129" t="s">
        <v>3637</v>
      </c>
    </row>
    <row r="15" spans="1:8">
      <c r="A15" s="122" t="s">
        <v>11355</v>
      </c>
      <c r="B15" s="14" t="s">
        <v>11356</v>
      </c>
      <c r="C15" s="14" t="s">
        <v>11357</v>
      </c>
      <c r="D15" s="14" t="s">
        <v>9957</v>
      </c>
      <c r="E15" s="14" t="s">
        <v>9950</v>
      </c>
      <c r="F15" s="14" t="s">
        <v>11358</v>
      </c>
      <c r="G15" s="14" t="s">
        <v>11359</v>
      </c>
      <c r="H15" s="123" t="s">
        <v>3637</v>
      </c>
    </row>
    <row r="16" spans="1:8">
      <c r="A16" s="127" t="s">
        <v>11360</v>
      </c>
      <c r="B16" s="128" t="s">
        <v>11361</v>
      </c>
      <c r="C16" s="128" t="s">
        <v>11362</v>
      </c>
      <c r="D16" s="128" t="s">
        <v>9860</v>
      </c>
      <c r="E16" s="128" t="s">
        <v>9861</v>
      </c>
      <c r="F16" s="128" t="s">
        <v>11363</v>
      </c>
      <c r="G16" s="128" t="s">
        <v>11364</v>
      </c>
      <c r="H16" s="129" t="s">
        <v>3637</v>
      </c>
    </row>
    <row r="17" spans="1:8">
      <c r="A17" s="122" t="s">
        <v>11365</v>
      </c>
      <c r="B17" s="14" t="s">
        <v>11366</v>
      </c>
      <c r="C17" s="14" t="s">
        <v>11367</v>
      </c>
      <c r="D17" s="14" t="s">
        <v>9860</v>
      </c>
      <c r="E17" s="14" t="s">
        <v>8634</v>
      </c>
      <c r="F17" s="14" t="s">
        <v>11368</v>
      </c>
      <c r="G17" s="14" t="s">
        <v>11369</v>
      </c>
      <c r="H17" s="123" t="s">
        <v>3637</v>
      </c>
    </row>
    <row r="18" spans="1:8">
      <c r="A18" s="127" t="s">
        <v>11370</v>
      </c>
      <c r="B18" s="128" t="s">
        <v>11371</v>
      </c>
      <c r="C18" s="128" t="s">
        <v>11372</v>
      </c>
      <c r="D18" s="128" t="s">
        <v>9860</v>
      </c>
      <c r="E18" s="128" t="s">
        <v>8634</v>
      </c>
      <c r="F18" s="128" t="s">
        <v>11373</v>
      </c>
      <c r="G18" s="128" t="s">
        <v>11374</v>
      </c>
      <c r="H18" s="129" t="s">
        <v>3637</v>
      </c>
    </row>
    <row r="19" spans="1:8">
      <c r="A19" s="122" t="s">
        <v>11375</v>
      </c>
      <c r="B19" s="14" t="s">
        <v>11376</v>
      </c>
      <c r="C19" s="14" t="s">
        <v>11377</v>
      </c>
      <c r="D19" s="14" t="s">
        <v>9860</v>
      </c>
      <c r="E19" s="14" t="s">
        <v>8634</v>
      </c>
      <c r="F19" s="14" t="s">
        <v>11378</v>
      </c>
      <c r="G19" s="14" t="s">
        <v>11379</v>
      </c>
      <c r="H19" s="123" t="s">
        <v>3637</v>
      </c>
    </row>
    <row r="20" spans="1:8">
      <c r="A20" s="127" t="s">
        <v>11380</v>
      </c>
      <c r="B20" s="128" t="s">
        <v>11381</v>
      </c>
      <c r="C20" s="128" t="s">
        <v>11382</v>
      </c>
      <c r="D20" s="128" t="s">
        <v>8598</v>
      </c>
      <c r="E20" s="128" t="s">
        <v>8561</v>
      </c>
      <c r="F20" s="128" t="s">
        <v>11383</v>
      </c>
      <c r="G20" s="128" t="s">
        <v>11384</v>
      </c>
      <c r="H20" s="129" t="s">
        <v>3637</v>
      </c>
    </row>
    <row r="21" spans="1:8">
      <c r="A21" s="122" t="s">
        <v>11385</v>
      </c>
      <c r="B21" s="14" t="s">
        <v>11386</v>
      </c>
      <c r="C21" s="14" t="s">
        <v>11387</v>
      </c>
      <c r="D21" s="14" t="s">
        <v>9931</v>
      </c>
      <c r="E21" s="14" t="s">
        <v>8561</v>
      </c>
      <c r="F21" s="14" t="s">
        <v>11388</v>
      </c>
      <c r="G21" s="14" t="s">
        <v>11389</v>
      </c>
      <c r="H21" s="123" t="s">
        <v>3637</v>
      </c>
    </row>
    <row r="22" spans="1:8">
      <c r="A22" s="127" t="s">
        <v>11390</v>
      </c>
      <c r="B22" s="128" t="s">
        <v>11391</v>
      </c>
      <c r="C22" s="128" t="s">
        <v>11392</v>
      </c>
      <c r="D22" s="128" t="s">
        <v>8573</v>
      </c>
      <c r="E22" s="128" t="s">
        <v>8561</v>
      </c>
      <c r="F22" s="128" t="s">
        <v>11393</v>
      </c>
      <c r="G22" s="128" t="s">
        <v>11394</v>
      </c>
      <c r="H22" s="129" t="s">
        <v>3637</v>
      </c>
    </row>
    <row r="23" spans="1:8">
      <c r="A23" s="122" t="s">
        <v>11395</v>
      </c>
      <c r="B23" s="14" t="s">
        <v>11396</v>
      </c>
      <c r="C23" s="14" t="s">
        <v>11397</v>
      </c>
      <c r="D23" s="14" t="s">
        <v>11398</v>
      </c>
      <c r="E23" s="14" t="s">
        <v>8561</v>
      </c>
      <c r="F23" s="14" t="s">
        <v>11399</v>
      </c>
      <c r="G23" s="14" t="s">
        <v>11400</v>
      </c>
      <c r="H23" s="123" t="s">
        <v>3637</v>
      </c>
    </row>
    <row r="24" spans="1:8">
      <c r="A24" s="127" t="s">
        <v>11401</v>
      </c>
      <c r="B24" s="128" t="s">
        <v>11402</v>
      </c>
      <c r="C24" s="128" t="s">
        <v>11403</v>
      </c>
      <c r="D24" s="128" t="s">
        <v>9931</v>
      </c>
      <c r="E24" s="128" t="s">
        <v>8561</v>
      </c>
      <c r="F24" s="128" t="s">
        <v>11404</v>
      </c>
      <c r="G24" s="128" t="s">
        <v>11405</v>
      </c>
      <c r="H24" s="129" t="s">
        <v>3637</v>
      </c>
    </row>
    <row r="25" spans="1:8">
      <c r="A25" s="122" t="s">
        <v>11406</v>
      </c>
      <c r="B25" s="14" t="s">
        <v>11407</v>
      </c>
      <c r="C25" s="14" t="s">
        <v>11408</v>
      </c>
      <c r="D25" s="14" t="s">
        <v>8598</v>
      </c>
      <c r="E25" s="14" t="s">
        <v>8561</v>
      </c>
      <c r="F25" s="14" t="s">
        <v>11409</v>
      </c>
      <c r="G25" s="14" t="s">
        <v>11410</v>
      </c>
      <c r="H25" s="123" t="s">
        <v>3637</v>
      </c>
    </row>
    <row r="26" spans="1:8">
      <c r="A26" s="130" t="s">
        <v>11411</v>
      </c>
      <c r="B26" s="131" t="s">
        <v>11412</v>
      </c>
      <c r="C26" s="131" t="s">
        <v>11413</v>
      </c>
      <c r="D26" s="131" t="s">
        <v>11414</v>
      </c>
      <c r="E26" s="131" t="s">
        <v>8634</v>
      </c>
      <c r="F26" s="131" t="s">
        <v>11415</v>
      </c>
      <c r="G26" s="131" t="s">
        <v>11416</v>
      </c>
      <c r="H26" s="132" t="s">
        <v>3637</v>
      </c>
    </row>
  </sheetData>
  <mergeCells count="2">
    <mergeCell ref="A1:H1"/>
    <mergeCell ref="A2:H2"/>
  </mergeCells>
  <dataValidations count="1">
    <dataValidation type="list" sqref="H5:H26" xr:uid="{00000000-0002-0000-4A00-000000000000}">
      <formula1>"Draft Complete,Needs Review,Approved,Deferred"</formula1>
    </dataValidation>
  </dataValidation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H24"/>
  <sheetViews>
    <sheetView workbookViewId="0">
      <pane ySplit="4" topLeftCell="A5" activePane="bottomLeft" state="frozen"/>
      <selection pane="bottomLeft"/>
    </sheetView>
  </sheetViews>
  <sheetFormatPr defaultRowHeight="14.15"/>
  <cols>
    <col min="1" max="1" width="12" customWidth="1"/>
    <col min="2" max="2" width="28" customWidth="1"/>
    <col min="3" max="3" width="52" customWidth="1"/>
    <col min="4" max="4" width="40" customWidth="1"/>
    <col min="5" max="5" width="38" customWidth="1"/>
    <col min="6" max="6" width="54" customWidth="1"/>
    <col min="7" max="7" width="28" customWidth="1"/>
    <col min="8" max="8" width="18" customWidth="1"/>
  </cols>
  <sheetData>
    <row r="1" spans="1:8" ht="17.149999999999999" customHeight="1">
      <c r="A1" s="591" t="s">
        <v>11417</v>
      </c>
      <c r="B1" s="591"/>
      <c r="C1" s="591"/>
      <c r="D1" s="591"/>
      <c r="E1" s="591"/>
      <c r="F1" s="591"/>
      <c r="G1" s="591"/>
      <c r="H1" s="591"/>
    </row>
    <row r="2" spans="1:8" ht="20.6" customHeight="1">
      <c r="A2" s="592" t="s">
        <v>11418</v>
      </c>
      <c r="B2" s="592"/>
      <c r="C2" s="592"/>
      <c r="D2" s="592"/>
      <c r="E2" s="592"/>
      <c r="F2" s="592"/>
      <c r="G2" s="592"/>
      <c r="H2" s="592"/>
    </row>
    <row r="4" spans="1:8" ht="17.149999999999999" customHeight="1">
      <c r="A4" s="116" t="s">
        <v>3410</v>
      </c>
      <c r="B4" s="117" t="s">
        <v>11419</v>
      </c>
      <c r="C4" s="117" t="s">
        <v>6546</v>
      </c>
      <c r="D4" s="117" t="s">
        <v>11420</v>
      </c>
      <c r="E4" s="117" t="s">
        <v>3</v>
      </c>
      <c r="F4" s="117" t="s">
        <v>11421</v>
      </c>
      <c r="G4" s="117" t="s">
        <v>2066</v>
      </c>
      <c r="H4" s="118" t="s">
        <v>1818</v>
      </c>
    </row>
    <row r="5" spans="1:8" ht="23.15">
      <c r="A5" s="119" t="s">
        <v>11422</v>
      </c>
      <c r="B5" s="120" t="s">
        <v>11423</v>
      </c>
      <c r="C5" s="120" t="s">
        <v>11424</v>
      </c>
      <c r="D5" s="120" t="s">
        <v>11425</v>
      </c>
      <c r="E5" s="120" t="s">
        <v>11426</v>
      </c>
      <c r="F5" s="120" t="s">
        <v>11427</v>
      </c>
      <c r="G5" s="120" t="s">
        <v>11428</v>
      </c>
      <c r="H5" s="121" t="s">
        <v>3637</v>
      </c>
    </row>
    <row r="6" spans="1:8" ht="23.15">
      <c r="A6" s="127" t="s">
        <v>11429</v>
      </c>
      <c r="B6" s="128" t="s">
        <v>11430</v>
      </c>
      <c r="C6" s="128" t="s">
        <v>11431</v>
      </c>
      <c r="D6" s="128" t="s">
        <v>11278</v>
      </c>
      <c r="E6" s="128" t="s">
        <v>11432</v>
      </c>
      <c r="F6" s="128" t="s">
        <v>11433</v>
      </c>
      <c r="G6" s="128" t="s">
        <v>11434</v>
      </c>
      <c r="H6" s="129" t="s">
        <v>3637</v>
      </c>
    </row>
    <row r="7" spans="1:8" ht="23.15">
      <c r="A7" s="122" t="s">
        <v>11435</v>
      </c>
      <c r="B7" s="14" t="s">
        <v>11436</v>
      </c>
      <c r="C7" s="14" t="s">
        <v>11437</v>
      </c>
      <c r="D7" s="14" t="s">
        <v>11438</v>
      </c>
      <c r="E7" s="14" t="s">
        <v>11439</v>
      </c>
      <c r="F7" s="14" t="s">
        <v>11440</v>
      </c>
      <c r="G7" s="14" t="s">
        <v>11441</v>
      </c>
      <c r="H7" s="123" t="s">
        <v>3637</v>
      </c>
    </row>
    <row r="8" spans="1:8">
      <c r="A8" s="127" t="s">
        <v>11442</v>
      </c>
      <c r="B8" s="128" t="s">
        <v>11199</v>
      </c>
      <c r="C8" s="128" t="s">
        <v>11443</v>
      </c>
      <c r="D8" s="128" t="s">
        <v>11444</v>
      </c>
      <c r="E8" s="128" t="s">
        <v>11445</v>
      </c>
      <c r="F8" s="128" t="s">
        <v>11446</v>
      </c>
      <c r="G8" s="128" t="s">
        <v>11447</v>
      </c>
      <c r="H8" s="129" t="s">
        <v>3637</v>
      </c>
    </row>
    <row r="9" spans="1:8">
      <c r="A9" s="122" t="s">
        <v>11448</v>
      </c>
      <c r="B9" s="14" t="s">
        <v>11449</v>
      </c>
      <c r="C9" s="14" t="s">
        <v>11450</v>
      </c>
      <c r="D9" s="14" t="s">
        <v>11451</v>
      </c>
      <c r="E9" s="14" t="s">
        <v>11452</v>
      </c>
      <c r="F9" s="14" t="s">
        <v>11453</v>
      </c>
      <c r="G9" s="14" t="s">
        <v>11454</v>
      </c>
      <c r="H9" s="123" t="s">
        <v>3637</v>
      </c>
    </row>
    <row r="10" spans="1:8">
      <c r="A10" s="127" t="s">
        <v>11455</v>
      </c>
      <c r="B10" s="128" t="s">
        <v>11456</v>
      </c>
      <c r="C10" s="128" t="s">
        <v>11457</v>
      </c>
      <c r="D10" s="128" t="s">
        <v>11458</v>
      </c>
      <c r="E10" s="128" t="s">
        <v>11459</v>
      </c>
      <c r="F10" s="128" t="s">
        <v>11460</v>
      </c>
      <c r="G10" s="128" t="s">
        <v>11454</v>
      </c>
      <c r="H10" s="129" t="s">
        <v>3637</v>
      </c>
    </row>
    <row r="11" spans="1:8">
      <c r="A11" s="122" t="s">
        <v>11461</v>
      </c>
      <c r="B11" s="14" t="s">
        <v>11462</v>
      </c>
      <c r="C11" s="14" t="s">
        <v>11463</v>
      </c>
      <c r="D11" s="14" t="s">
        <v>11464</v>
      </c>
      <c r="E11" s="14" t="s">
        <v>11465</v>
      </c>
      <c r="F11" s="14" t="s">
        <v>11466</v>
      </c>
      <c r="G11" s="14" t="s">
        <v>11454</v>
      </c>
      <c r="H11" s="123" t="s">
        <v>3637</v>
      </c>
    </row>
    <row r="12" spans="1:8">
      <c r="A12" s="127" t="s">
        <v>11467</v>
      </c>
      <c r="B12" s="128" t="s">
        <v>11468</v>
      </c>
      <c r="C12" s="128" t="s">
        <v>11469</v>
      </c>
      <c r="D12" s="128" t="s">
        <v>11470</v>
      </c>
      <c r="E12" s="128" t="s">
        <v>11272</v>
      </c>
      <c r="F12" s="128" t="s">
        <v>11471</v>
      </c>
      <c r="G12" s="128" t="s">
        <v>11472</v>
      </c>
      <c r="H12" s="129" t="s">
        <v>3637</v>
      </c>
    </row>
    <row r="13" spans="1:8">
      <c r="A13" s="122" t="s">
        <v>11473</v>
      </c>
      <c r="B13" s="14" t="s">
        <v>11474</v>
      </c>
      <c r="C13" s="14" t="s">
        <v>11475</v>
      </c>
      <c r="D13" s="14" t="s">
        <v>11476</v>
      </c>
      <c r="E13" s="14" t="s">
        <v>11477</v>
      </c>
      <c r="F13" s="14" t="s">
        <v>11478</v>
      </c>
      <c r="G13" s="14" t="s">
        <v>11479</v>
      </c>
      <c r="H13" s="123" t="s">
        <v>3637</v>
      </c>
    </row>
    <row r="14" spans="1:8">
      <c r="A14" s="127" t="s">
        <v>11480</v>
      </c>
      <c r="B14" s="128" t="s">
        <v>11481</v>
      </c>
      <c r="C14" s="128" t="s">
        <v>11482</v>
      </c>
      <c r="D14" s="128" t="s">
        <v>11483</v>
      </c>
      <c r="E14" s="128" t="s">
        <v>11484</v>
      </c>
      <c r="F14" s="128" t="s">
        <v>11485</v>
      </c>
      <c r="G14" s="128" t="s">
        <v>11486</v>
      </c>
      <c r="H14" s="129" t="s">
        <v>3637</v>
      </c>
    </row>
    <row r="15" spans="1:8">
      <c r="A15" s="122" t="s">
        <v>11487</v>
      </c>
      <c r="B15" s="14" t="s">
        <v>11488</v>
      </c>
      <c r="C15" s="14" t="s">
        <v>11489</v>
      </c>
      <c r="D15" s="14" t="s">
        <v>11490</v>
      </c>
      <c r="E15" s="14" t="s">
        <v>11491</v>
      </c>
      <c r="F15" s="14" t="s">
        <v>11492</v>
      </c>
      <c r="G15" s="14" t="s">
        <v>11441</v>
      </c>
      <c r="H15" s="123" t="s">
        <v>3637</v>
      </c>
    </row>
    <row r="16" spans="1:8">
      <c r="A16" s="127" t="s">
        <v>11493</v>
      </c>
      <c r="B16" s="128" t="s">
        <v>11494</v>
      </c>
      <c r="C16" s="128" t="s">
        <v>11495</v>
      </c>
      <c r="D16" s="128" t="s">
        <v>11496</v>
      </c>
      <c r="E16" s="128" t="s">
        <v>11497</v>
      </c>
      <c r="F16" s="128" t="s">
        <v>11498</v>
      </c>
      <c r="G16" s="128" t="s">
        <v>11499</v>
      </c>
      <c r="H16" s="129" t="s">
        <v>3637</v>
      </c>
    </row>
    <row r="17" spans="1:8">
      <c r="A17" s="122" t="s">
        <v>11500</v>
      </c>
      <c r="B17" s="14" t="s">
        <v>11501</v>
      </c>
      <c r="C17" s="14" t="s">
        <v>11502</v>
      </c>
      <c r="D17" s="14" t="s">
        <v>11503</v>
      </c>
      <c r="E17" s="14" t="s">
        <v>11504</v>
      </c>
      <c r="F17" s="14" t="s">
        <v>11505</v>
      </c>
      <c r="G17" s="14" t="s">
        <v>11506</v>
      </c>
      <c r="H17" s="123" t="s">
        <v>3637</v>
      </c>
    </row>
    <row r="18" spans="1:8" ht="23.15">
      <c r="A18" s="127" t="s">
        <v>11507</v>
      </c>
      <c r="B18" s="128" t="s">
        <v>11508</v>
      </c>
      <c r="C18" s="128" t="s">
        <v>11509</v>
      </c>
      <c r="D18" s="128" t="s">
        <v>11510</v>
      </c>
      <c r="E18" s="128" t="s">
        <v>11511</v>
      </c>
      <c r="F18" s="128" t="s">
        <v>11512</v>
      </c>
      <c r="G18" s="128" t="s">
        <v>11513</v>
      </c>
      <c r="H18" s="129" t="s">
        <v>3637</v>
      </c>
    </row>
    <row r="19" spans="1:8" ht="23.15">
      <c r="A19" s="122" t="s">
        <v>11514</v>
      </c>
      <c r="B19" s="14" t="s">
        <v>11515</v>
      </c>
      <c r="C19" s="14" t="s">
        <v>11516</v>
      </c>
      <c r="D19" s="14" t="s">
        <v>11517</v>
      </c>
      <c r="E19" s="14" t="s">
        <v>11518</v>
      </c>
      <c r="F19" s="14" t="s">
        <v>11519</v>
      </c>
      <c r="G19" s="14" t="s">
        <v>11520</v>
      </c>
      <c r="H19" s="123" t="s">
        <v>3637</v>
      </c>
    </row>
    <row r="20" spans="1:8">
      <c r="A20" s="127" t="s">
        <v>11521</v>
      </c>
      <c r="B20" s="128" t="s">
        <v>11522</v>
      </c>
      <c r="C20" s="128" t="s">
        <v>11523</v>
      </c>
      <c r="D20" s="128" t="s">
        <v>11524</v>
      </c>
      <c r="E20" s="128" t="s">
        <v>11525</v>
      </c>
      <c r="F20" s="128" t="s">
        <v>11526</v>
      </c>
      <c r="G20" s="128" t="s">
        <v>11527</v>
      </c>
      <c r="H20" s="129" t="s">
        <v>3637</v>
      </c>
    </row>
    <row r="21" spans="1:8">
      <c r="A21" s="122" t="s">
        <v>11528</v>
      </c>
      <c r="B21" s="14" t="s">
        <v>11529</v>
      </c>
      <c r="C21" s="14" t="s">
        <v>11530</v>
      </c>
      <c r="D21" s="14" t="s">
        <v>11524</v>
      </c>
      <c r="E21" s="14" t="s">
        <v>11531</v>
      </c>
      <c r="F21" s="14" t="s">
        <v>11532</v>
      </c>
      <c r="G21" s="14" t="s">
        <v>11533</v>
      </c>
      <c r="H21" s="123" t="s">
        <v>3637</v>
      </c>
    </row>
    <row r="22" spans="1:8" ht="23.15">
      <c r="A22" s="127" t="s">
        <v>11534</v>
      </c>
      <c r="B22" s="128" t="s">
        <v>11535</v>
      </c>
      <c r="C22" s="128" t="s">
        <v>11536</v>
      </c>
      <c r="D22" s="128" t="s">
        <v>11278</v>
      </c>
      <c r="E22" s="128" t="s">
        <v>11537</v>
      </c>
      <c r="F22" s="128" t="s">
        <v>11538</v>
      </c>
      <c r="G22" s="128" t="s">
        <v>11539</v>
      </c>
      <c r="H22" s="129" t="s">
        <v>3637</v>
      </c>
    </row>
    <row r="23" spans="1:8" ht="23.15">
      <c r="A23" s="122" t="s">
        <v>11540</v>
      </c>
      <c r="B23" s="14" t="s">
        <v>11541</v>
      </c>
      <c r="C23" s="14" t="s">
        <v>11542</v>
      </c>
      <c r="D23" s="14" t="s">
        <v>11543</v>
      </c>
      <c r="E23" s="14" t="s">
        <v>11544</v>
      </c>
      <c r="F23" s="14" t="s">
        <v>11545</v>
      </c>
      <c r="G23" s="14" t="s">
        <v>11546</v>
      </c>
      <c r="H23" s="123" t="s">
        <v>3637</v>
      </c>
    </row>
    <row r="24" spans="1:8" ht="23.15">
      <c r="A24" s="130" t="s">
        <v>11547</v>
      </c>
      <c r="B24" s="131" t="s">
        <v>11548</v>
      </c>
      <c r="C24" s="131" t="s">
        <v>11549</v>
      </c>
      <c r="D24" s="131" t="s">
        <v>11550</v>
      </c>
      <c r="E24" s="131" t="s">
        <v>11551</v>
      </c>
      <c r="F24" s="131" t="s">
        <v>11552</v>
      </c>
      <c r="G24" s="131" t="s">
        <v>11553</v>
      </c>
      <c r="H24" s="132" t="s">
        <v>3637</v>
      </c>
    </row>
  </sheetData>
  <mergeCells count="2">
    <mergeCell ref="A1:H1"/>
    <mergeCell ref="A2:H2"/>
  </mergeCells>
  <dataValidations count="1">
    <dataValidation type="list" sqref="H5:H24" xr:uid="{00000000-0002-0000-4B00-000000000000}">
      <formula1>"Draft Complete,Needs Review,Approved,Deferred"</formula1>
    </dataValidation>
  </dataValidation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18"/>
  <sheetViews>
    <sheetView workbookViewId="0">
      <pane ySplit="4" topLeftCell="A5" activePane="bottomLeft" state="frozen"/>
      <selection pane="bottomLeft"/>
    </sheetView>
  </sheetViews>
  <sheetFormatPr defaultRowHeight="14.15"/>
  <cols>
    <col min="1" max="1" width="12" customWidth="1"/>
    <col min="2" max="2" width="30" customWidth="1"/>
    <col min="3" max="3" width="52" customWidth="1"/>
    <col min="4" max="4" width="44" customWidth="1"/>
    <col min="5" max="5" width="48" customWidth="1"/>
    <col min="6" max="6" width="34" customWidth="1"/>
    <col min="7" max="7" width="50" customWidth="1"/>
    <col min="8" max="8" width="18" customWidth="1"/>
  </cols>
  <sheetData>
    <row r="1" spans="1:8" ht="17.149999999999999" customHeight="1">
      <c r="A1" s="591" t="s">
        <v>11554</v>
      </c>
      <c r="B1" s="591"/>
      <c r="C1" s="591"/>
      <c r="D1" s="591"/>
      <c r="E1" s="591"/>
      <c r="F1" s="591"/>
      <c r="G1" s="591"/>
      <c r="H1" s="591"/>
    </row>
    <row r="2" spans="1:8" ht="20.6" customHeight="1">
      <c r="A2" s="592" t="s">
        <v>11555</v>
      </c>
      <c r="B2" s="592"/>
      <c r="C2" s="592"/>
      <c r="D2" s="592"/>
      <c r="E2" s="592"/>
      <c r="F2" s="592"/>
      <c r="G2" s="592"/>
      <c r="H2" s="592"/>
    </row>
    <row r="4" spans="1:8" ht="17.149999999999999" customHeight="1">
      <c r="A4" s="116" t="s">
        <v>3410</v>
      </c>
      <c r="B4" s="117" t="s">
        <v>3576</v>
      </c>
      <c r="C4" s="117" t="s">
        <v>6546</v>
      </c>
      <c r="D4" s="117" t="s">
        <v>11556</v>
      </c>
      <c r="E4" s="117" t="s">
        <v>11557</v>
      </c>
      <c r="F4" s="117" t="s">
        <v>11558</v>
      </c>
      <c r="G4" s="117" t="s">
        <v>8371</v>
      </c>
      <c r="H4" s="118" t="s">
        <v>1818</v>
      </c>
    </row>
    <row r="5" spans="1:8" ht="23.15">
      <c r="A5" s="119" t="s">
        <v>11559</v>
      </c>
      <c r="B5" s="120" t="s">
        <v>11560</v>
      </c>
      <c r="C5" s="120" t="s">
        <v>11561</v>
      </c>
      <c r="D5" s="120" t="s">
        <v>11562</v>
      </c>
      <c r="E5" s="120" t="s">
        <v>11563</v>
      </c>
      <c r="F5" s="120" t="s">
        <v>11564</v>
      </c>
      <c r="G5" s="120" t="s">
        <v>11565</v>
      </c>
      <c r="H5" s="121" t="s">
        <v>3637</v>
      </c>
    </row>
    <row r="6" spans="1:8" ht="23.15">
      <c r="A6" s="127" t="s">
        <v>11566</v>
      </c>
      <c r="B6" s="128" t="s">
        <v>11567</v>
      </c>
      <c r="C6" s="128" t="s">
        <v>11568</v>
      </c>
      <c r="D6" s="128" t="s">
        <v>11569</v>
      </c>
      <c r="E6" s="128" t="s">
        <v>11570</v>
      </c>
      <c r="F6" s="128" t="s">
        <v>11571</v>
      </c>
      <c r="G6" s="128" t="s">
        <v>11572</v>
      </c>
      <c r="H6" s="129" t="s">
        <v>3637</v>
      </c>
    </row>
    <row r="7" spans="1:8">
      <c r="A7" s="122" t="s">
        <v>11573</v>
      </c>
      <c r="B7" s="14" t="s">
        <v>11574</v>
      </c>
      <c r="C7" s="14" t="s">
        <v>11575</v>
      </c>
      <c r="D7" s="14" t="s">
        <v>11576</v>
      </c>
      <c r="E7" s="14" t="s">
        <v>11577</v>
      </c>
      <c r="F7" s="14" t="s">
        <v>11578</v>
      </c>
      <c r="G7" s="14" t="s">
        <v>11579</v>
      </c>
      <c r="H7" s="123" t="s">
        <v>3637</v>
      </c>
    </row>
    <row r="8" spans="1:8" ht="23.15">
      <c r="A8" s="127" t="s">
        <v>11580</v>
      </c>
      <c r="B8" s="128" t="s">
        <v>11581</v>
      </c>
      <c r="C8" s="128" t="s">
        <v>11582</v>
      </c>
      <c r="D8" s="128" t="s">
        <v>11583</v>
      </c>
      <c r="E8" s="128" t="s">
        <v>11584</v>
      </c>
      <c r="F8" s="128" t="s">
        <v>11585</v>
      </c>
      <c r="G8" s="128" t="s">
        <v>11586</v>
      </c>
      <c r="H8" s="129" t="s">
        <v>3637</v>
      </c>
    </row>
    <row r="9" spans="1:8">
      <c r="A9" s="122" t="s">
        <v>11587</v>
      </c>
      <c r="B9" s="14" t="s">
        <v>11588</v>
      </c>
      <c r="C9" s="14" t="s">
        <v>11589</v>
      </c>
      <c r="D9" s="14" t="s">
        <v>11590</v>
      </c>
      <c r="E9" s="14" t="s">
        <v>11591</v>
      </c>
      <c r="F9" s="14" t="s">
        <v>11592</v>
      </c>
      <c r="G9" s="14" t="s">
        <v>11593</v>
      </c>
      <c r="H9" s="123" t="s">
        <v>3637</v>
      </c>
    </row>
    <row r="10" spans="1:8">
      <c r="A10" s="127" t="s">
        <v>11594</v>
      </c>
      <c r="B10" s="128" t="s">
        <v>11595</v>
      </c>
      <c r="C10" s="128" t="s">
        <v>11596</v>
      </c>
      <c r="D10" s="128" t="s">
        <v>11597</v>
      </c>
      <c r="E10" s="128" t="s">
        <v>11598</v>
      </c>
      <c r="F10" s="128" t="s">
        <v>11599</v>
      </c>
      <c r="G10" s="128" t="s">
        <v>11600</v>
      </c>
      <c r="H10" s="129" t="s">
        <v>3637</v>
      </c>
    </row>
    <row r="11" spans="1:8">
      <c r="A11" s="122" t="s">
        <v>11601</v>
      </c>
      <c r="B11" s="14" t="s">
        <v>11602</v>
      </c>
      <c r="C11" s="14" t="s">
        <v>11603</v>
      </c>
      <c r="D11" s="14" t="s">
        <v>11604</v>
      </c>
      <c r="E11" s="14" t="s">
        <v>11605</v>
      </c>
      <c r="F11" s="14" t="s">
        <v>11606</v>
      </c>
      <c r="G11" s="14" t="s">
        <v>11607</v>
      </c>
      <c r="H11" s="123" t="s">
        <v>3637</v>
      </c>
    </row>
    <row r="12" spans="1:8" ht="23.15">
      <c r="A12" s="127" t="s">
        <v>11608</v>
      </c>
      <c r="B12" s="128" t="s">
        <v>11609</v>
      </c>
      <c r="C12" s="128" t="s">
        <v>11610</v>
      </c>
      <c r="D12" s="128" t="s">
        <v>11278</v>
      </c>
      <c r="E12" s="128" t="s">
        <v>11611</v>
      </c>
      <c r="F12" s="128" t="s">
        <v>11612</v>
      </c>
      <c r="G12" s="128" t="s">
        <v>11613</v>
      </c>
      <c r="H12" s="129" t="s">
        <v>3637</v>
      </c>
    </row>
    <row r="13" spans="1:8">
      <c r="A13" s="122" t="s">
        <v>11614</v>
      </c>
      <c r="B13" s="14" t="s">
        <v>11615</v>
      </c>
      <c r="C13" s="14" t="s">
        <v>11616</v>
      </c>
      <c r="D13" s="14" t="s">
        <v>11617</v>
      </c>
      <c r="E13" s="14" t="s">
        <v>11618</v>
      </c>
      <c r="F13" s="14" t="s">
        <v>11619</v>
      </c>
      <c r="G13" s="14" t="s">
        <v>11620</v>
      </c>
      <c r="H13" s="123" t="s">
        <v>3637</v>
      </c>
    </row>
    <row r="14" spans="1:8" ht="23.15">
      <c r="A14" s="127" t="s">
        <v>11621</v>
      </c>
      <c r="B14" s="128" t="s">
        <v>11622</v>
      </c>
      <c r="C14" s="128" t="s">
        <v>11623</v>
      </c>
      <c r="D14" s="128" t="s">
        <v>11624</v>
      </c>
      <c r="E14" s="128" t="s">
        <v>11625</v>
      </c>
      <c r="F14" s="128" t="s">
        <v>11626</v>
      </c>
      <c r="G14" s="128" t="s">
        <v>11627</v>
      </c>
      <c r="H14" s="129" t="s">
        <v>3637</v>
      </c>
    </row>
    <row r="15" spans="1:8">
      <c r="A15" s="122" t="s">
        <v>11628</v>
      </c>
      <c r="B15" s="14" t="s">
        <v>11629</v>
      </c>
      <c r="C15" s="14" t="s">
        <v>11630</v>
      </c>
      <c r="D15" s="14" t="s">
        <v>11631</v>
      </c>
      <c r="E15" s="14" t="s">
        <v>11632</v>
      </c>
      <c r="F15" s="14" t="s">
        <v>11633</v>
      </c>
      <c r="G15" s="14" t="s">
        <v>11634</v>
      </c>
      <c r="H15" s="123" t="s">
        <v>3637</v>
      </c>
    </row>
    <row r="16" spans="1:8" ht="23.15">
      <c r="A16" s="127" t="s">
        <v>11635</v>
      </c>
      <c r="B16" s="128" t="s">
        <v>11636</v>
      </c>
      <c r="C16" s="128" t="s">
        <v>11637</v>
      </c>
      <c r="D16" s="128" t="s">
        <v>11638</v>
      </c>
      <c r="E16" s="128" t="s">
        <v>11639</v>
      </c>
      <c r="F16" s="128" t="s">
        <v>11640</v>
      </c>
      <c r="G16" s="128" t="s">
        <v>11641</v>
      </c>
      <c r="H16" s="129" t="s">
        <v>3637</v>
      </c>
    </row>
    <row r="17" spans="1:8" ht="23.15">
      <c r="A17" s="122" t="s">
        <v>11642</v>
      </c>
      <c r="B17" s="14" t="s">
        <v>11643</v>
      </c>
      <c r="C17" s="14" t="s">
        <v>11644</v>
      </c>
      <c r="D17" s="14" t="s">
        <v>11645</v>
      </c>
      <c r="E17" s="14" t="s">
        <v>11646</v>
      </c>
      <c r="F17" s="14" t="s">
        <v>11647</v>
      </c>
      <c r="G17" s="14" t="s">
        <v>11648</v>
      </c>
      <c r="H17" s="123" t="s">
        <v>3637</v>
      </c>
    </row>
    <row r="18" spans="1:8" ht="23.15">
      <c r="A18" s="130" t="s">
        <v>11649</v>
      </c>
      <c r="B18" s="131" t="s">
        <v>11650</v>
      </c>
      <c r="C18" s="131" t="s">
        <v>11651</v>
      </c>
      <c r="D18" s="131" t="s">
        <v>11652</v>
      </c>
      <c r="E18" s="131" t="s">
        <v>11653</v>
      </c>
      <c r="F18" s="131" t="s">
        <v>11654</v>
      </c>
      <c r="G18" s="131" t="s">
        <v>11655</v>
      </c>
      <c r="H18" s="132" t="s">
        <v>3637</v>
      </c>
    </row>
  </sheetData>
  <mergeCells count="2">
    <mergeCell ref="A1:H1"/>
    <mergeCell ref="A2:H2"/>
  </mergeCells>
  <dataValidations count="1">
    <dataValidation type="list" sqref="H5:H18" xr:uid="{00000000-0002-0000-4C00-000000000000}">
      <formula1>"Draft Complete,Needs Review,Approved,Deferred"</formula1>
    </dataValidation>
  </dataValidation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24"/>
  <sheetViews>
    <sheetView workbookViewId="0">
      <pane ySplit="4" topLeftCell="A5" activePane="bottomLeft" state="frozen"/>
      <selection pane="bottomLeft"/>
    </sheetView>
  </sheetViews>
  <sheetFormatPr defaultRowHeight="14.15"/>
  <cols>
    <col min="1" max="1" width="12" customWidth="1"/>
    <col min="2" max="2" width="30" customWidth="1"/>
    <col min="3" max="3" width="50" customWidth="1"/>
    <col min="4" max="4" width="46" customWidth="1"/>
    <col min="5" max="5" width="58" customWidth="1"/>
    <col min="6" max="6" width="26" customWidth="1"/>
    <col min="7" max="7" width="12" customWidth="1"/>
    <col min="8" max="8" width="18" customWidth="1"/>
    <col min="9" max="9" width="32" customWidth="1"/>
  </cols>
  <sheetData>
    <row r="1" spans="1:9" ht="17.149999999999999" customHeight="1">
      <c r="A1" s="591" t="s">
        <v>11656</v>
      </c>
      <c r="B1" s="591"/>
      <c r="C1" s="591"/>
      <c r="D1" s="591"/>
      <c r="E1" s="591"/>
      <c r="F1" s="591"/>
      <c r="G1" s="591"/>
      <c r="H1" s="591"/>
      <c r="I1" s="591"/>
    </row>
    <row r="2" spans="1:9" ht="20.6" customHeight="1">
      <c r="A2" s="592" t="s">
        <v>11657</v>
      </c>
      <c r="B2" s="592"/>
      <c r="C2" s="592"/>
      <c r="D2" s="592"/>
      <c r="E2" s="592"/>
      <c r="F2" s="592"/>
      <c r="G2" s="592"/>
      <c r="H2" s="592"/>
      <c r="I2" s="592"/>
    </row>
    <row r="4" spans="1:9" ht="17.149999999999999" customHeight="1">
      <c r="A4" s="116" t="s">
        <v>3410</v>
      </c>
      <c r="B4" s="117" t="s">
        <v>11658</v>
      </c>
      <c r="C4" s="117" t="s">
        <v>7460</v>
      </c>
      <c r="D4" s="117" t="s">
        <v>8854</v>
      </c>
      <c r="E4" s="117" t="s">
        <v>9117</v>
      </c>
      <c r="F4" s="117" t="s">
        <v>1817</v>
      </c>
      <c r="G4" s="117" t="s">
        <v>1509</v>
      </c>
      <c r="H4" s="117" t="s">
        <v>1818</v>
      </c>
      <c r="I4" s="118" t="s">
        <v>4953</v>
      </c>
    </row>
    <row r="5" spans="1:9">
      <c r="A5" s="119" t="s">
        <v>11659</v>
      </c>
      <c r="B5" s="120" t="s">
        <v>11660</v>
      </c>
      <c r="C5" s="120" t="s">
        <v>11661</v>
      </c>
      <c r="D5" s="120" t="s">
        <v>11662</v>
      </c>
      <c r="E5" s="120" t="s">
        <v>11663</v>
      </c>
      <c r="F5" s="120" t="s">
        <v>11664</v>
      </c>
      <c r="G5" s="120" t="s">
        <v>1238</v>
      </c>
      <c r="H5" s="120" t="s">
        <v>1825</v>
      </c>
      <c r="I5" s="121" t="s">
        <v>11665</v>
      </c>
    </row>
    <row r="6" spans="1:9">
      <c r="A6" s="127" t="s">
        <v>11666</v>
      </c>
      <c r="B6" s="128" t="s">
        <v>11667</v>
      </c>
      <c r="C6" s="128" t="s">
        <v>11668</v>
      </c>
      <c r="D6" s="128" t="s">
        <v>11669</v>
      </c>
      <c r="E6" s="128" t="s">
        <v>11670</v>
      </c>
      <c r="F6" s="128" t="s">
        <v>11671</v>
      </c>
      <c r="G6" s="128" t="s">
        <v>1238</v>
      </c>
      <c r="H6" s="128" t="s">
        <v>1825</v>
      </c>
      <c r="I6" s="129" t="s">
        <v>11672</v>
      </c>
    </row>
    <row r="7" spans="1:9">
      <c r="A7" s="122" t="s">
        <v>11673</v>
      </c>
      <c r="B7" s="14" t="s">
        <v>11674</v>
      </c>
      <c r="C7" s="14" t="s">
        <v>11675</v>
      </c>
      <c r="D7" s="14" t="s">
        <v>11676</v>
      </c>
      <c r="E7" s="14" t="s">
        <v>11677</v>
      </c>
      <c r="F7" s="14" t="s">
        <v>11678</v>
      </c>
      <c r="G7" s="14" t="s">
        <v>1238</v>
      </c>
      <c r="H7" s="14" t="s">
        <v>1825</v>
      </c>
      <c r="I7" s="123" t="s">
        <v>11679</v>
      </c>
    </row>
    <row r="8" spans="1:9">
      <c r="A8" s="127" t="s">
        <v>11680</v>
      </c>
      <c r="B8" s="128" t="s">
        <v>11681</v>
      </c>
      <c r="C8" s="128" t="s">
        <v>11682</v>
      </c>
      <c r="D8" s="128" t="s">
        <v>11683</v>
      </c>
      <c r="E8" s="128" t="s">
        <v>11684</v>
      </c>
      <c r="F8" s="128" t="s">
        <v>11685</v>
      </c>
      <c r="G8" s="128" t="s">
        <v>1238</v>
      </c>
      <c r="H8" s="128" t="s">
        <v>1825</v>
      </c>
      <c r="I8" s="129" t="s">
        <v>11686</v>
      </c>
    </row>
    <row r="9" spans="1:9">
      <c r="A9" s="122" t="s">
        <v>11687</v>
      </c>
      <c r="B9" s="14" t="s">
        <v>11688</v>
      </c>
      <c r="C9" s="14" t="s">
        <v>11689</v>
      </c>
      <c r="D9" s="14" t="s">
        <v>11690</v>
      </c>
      <c r="E9" s="14" t="s">
        <v>11691</v>
      </c>
      <c r="F9" s="14" t="s">
        <v>11685</v>
      </c>
      <c r="G9" s="14" t="s">
        <v>1238</v>
      </c>
      <c r="H9" s="14" t="s">
        <v>1825</v>
      </c>
      <c r="I9" s="123"/>
    </row>
    <row r="10" spans="1:9">
      <c r="A10" s="127" t="s">
        <v>11692</v>
      </c>
      <c r="B10" s="128" t="s">
        <v>11693</v>
      </c>
      <c r="C10" s="128" t="s">
        <v>11694</v>
      </c>
      <c r="D10" s="128" t="s">
        <v>11695</v>
      </c>
      <c r="E10" s="128" t="s">
        <v>11696</v>
      </c>
      <c r="F10" s="128" t="s">
        <v>11697</v>
      </c>
      <c r="G10" s="128" t="s">
        <v>1238</v>
      </c>
      <c r="H10" s="128" t="s">
        <v>1825</v>
      </c>
      <c r="I10" s="129" t="s">
        <v>11698</v>
      </c>
    </row>
    <row r="11" spans="1:9">
      <c r="A11" s="122" t="s">
        <v>11699</v>
      </c>
      <c r="B11" s="14" t="s">
        <v>11700</v>
      </c>
      <c r="C11" s="14" t="s">
        <v>11701</v>
      </c>
      <c r="D11" s="14" t="s">
        <v>11702</v>
      </c>
      <c r="E11" s="14" t="s">
        <v>11703</v>
      </c>
      <c r="F11" s="14" t="s">
        <v>11697</v>
      </c>
      <c r="G11" s="14" t="s">
        <v>1238</v>
      </c>
      <c r="H11" s="14" t="s">
        <v>1825</v>
      </c>
      <c r="I11" s="123"/>
    </row>
    <row r="12" spans="1:9">
      <c r="A12" s="127" t="s">
        <v>11704</v>
      </c>
      <c r="B12" s="128" t="s">
        <v>11705</v>
      </c>
      <c r="C12" s="128" t="s">
        <v>11706</v>
      </c>
      <c r="D12" s="128" t="s">
        <v>11707</v>
      </c>
      <c r="E12" s="128" t="s">
        <v>11708</v>
      </c>
      <c r="F12" s="128" t="s">
        <v>8989</v>
      </c>
      <c r="G12" s="128" t="s">
        <v>1238</v>
      </c>
      <c r="H12" s="128" t="s">
        <v>1825</v>
      </c>
      <c r="I12" s="129"/>
    </row>
    <row r="13" spans="1:9">
      <c r="A13" s="122" t="s">
        <v>11709</v>
      </c>
      <c r="B13" s="14" t="s">
        <v>11710</v>
      </c>
      <c r="C13" s="14" t="s">
        <v>11711</v>
      </c>
      <c r="D13" s="14" t="s">
        <v>11712</v>
      </c>
      <c r="E13" s="14" t="s">
        <v>11713</v>
      </c>
      <c r="F13" s="14" t="s">
        <v>11714</v>
      </c>
      <c r="G13" s="14" t="s">
        <v>1238</v>
      </c>
      <c r="H13" s="14" t="s">
        <v>1825</v>
      </c>
      <c r="I13" s="123"/>
    </row>
    <row r="14" spans="1:9">
      <c r="A14" s="127" t="s">
        <v>11715</v>
      </c>
      <c r="B14" s="128" t="s">
        <v>11716</v>
      </c>
      <c r="C14" s="128" t="s">
        <v>11717</v>
      </c>
      <c r="D14" s="128" t="s">
        <v>11718</v>
      </c>
      <c r="E14" s="128" t="s">
        <v>11719</v>
      </c>
      <c r="F14" s="128" t="s">
        <v>11720</v>
      </c>
      <c r="G14" s="128" t="s">
        <v>1238</v>
      </c>
      <c r="H14" s="128" t="s">
        <v>1825</v>
      </c>
      <c r="I14" s="129"/>
    </row>
    <row r="15" spans="1:9">
      <c r="A15" s="122" t="s">
        <v>11721</v>
      </c>
      <c r="B15" s="14" t="s">
        <v>11722</v>
      </c>
      <c r="C15" s="14" t="s">
        <v>11723</v>
      </c>
      <c r="D15" s="14" t="s">
        <v>11724</v>
      </c>
      <c r="E15" s="14" t="s">
        <v>11725</v>
      </c>
      <c r="F15" s="14" t="s">
        <v>9138</v>
      </c>
      <c r="G15" s="14" t="s">
        <v>1238</v>
      </c>
      <c r="H15" s="14" t="s">
        <v>1825</v>
      </c>
      <c r="I15" s="123"/>
    </row>
    <row r="16" spans="1:9">
      <c r="A16" s="127" t="s">
        <v>11726</v>
      </c>
      <c r="B16" s="128" t="s">
        <v>11727</v>
      </c>
      <c r="C16" s="128" t="s">
        <v>11728</v>
      </c>
      <c r="D16" s="128" t="s">
        <v>11729</v>
      </c>
      <c r="E16" s="128" t="s">
        <v>11730</v>
      </c>
      <c r="F16" s="128" t="s">
        <v>9138</v>
      </c>
      <c r="G16" s="128" t="s">
        <v>1238</v>
      </c>
      <c r="H16" s="128" t="s">
        <v>1825</v>
      </c>
      <c r="I16" s="129"/>
    </row>
    <row r="17" spans="1:9">
      <c r="A17" s="122" t="s">
        <v>11731</v>
      </c>
      <c r="B17" s="14" t="s">
        <v>11732</v>
      </c>
      <c r="C17" s="14" t="s">
        <v>11733</v>
      </c>
      <c r="D17" s="14" t="s">
        <v>11734</v>
      </c>
      <c r="E17" s="14" t="s">
        <v>11735</v>
      </c>
      <c r="F17" s="14" t="s">
        <v>11736</v>
      </c>
      <c r="G17" s="14" t="s">
        <v>1238</v>
      </c>
      <c r="H17" s="14" t="s">
        <v>1825</v>
      </c>
      <c r="I17" s="123"/>
    </row>
    <row r="18" spans="1:9">
      <c r="A18" s="127" t="s">
        <v>11737</v>
      </c>
      <c r="B18" s="128" t="s">
        <v>11738</v>
      </c>
      <c r="C18" s="128" t="s">
        <v>11739</v>
      </c>
      <c r="D18" s="128" t="s">
        <v>11740</v>
      </c>
      <c r="E18" s="128" t="s">
        <v>11741</v>
      </c>
      <c r="F18" s="128" t="s">
        <v>11742</v>
      </c>
      <c r="G18" s="128" t="s">
        <v>1109</v>
      </c>
      <c r="H18" s="128" t="s">
        <v>1825</v>
      </c>
      <c r="I18" s="129"/>
    </row>
    <row r="19" spans="1:9" ht="23.15">
      <c r="A19" s="122" t="s">
        <v>11743</v>
      </c>
      <c r="B19" s="14" t="s">
        <v>11744</v>
      </c>
      <c r="C19" s="14" t="s">
        <v>11745</v>
      </c>
      <c r="D19" s="14" t="s">
        <v>11746</v>
      </c>
      <c r="E19" s="14" t="s">
        <v>11747</v>
      </c>
      <c r="F19" s="14" t="s">
        <v>9099</v>
      </c>
      <c r="G19" s="14" t="s">
        <v>1238</v>
      </c>
      <c r="H19" s="14" t="s">
        <v>1825</v>
      </c>
      <c r="I19" s="123" t="s">
        <v>11748</v>
      </c>
    </row>
    <row r="20" spans="1:9">
      <c r="A20" s="127" t="s">
        <v>11749</v>
      </c>
      <c r="B20" s="128" t="s">
        <v>11750</v>
      </c>
      <c r="C20" s="128" t="s">
        <v>11751</v>
      </c>
      <c r="D20" s="128" t="s">
        <v>11752</v>
      </c>
      <c r="E20" s="128" t="s">
        <v>11753</v>
      </c>
      <c r="F20" s="128" t="s">
        <v>11754</v>
      </c>
      <c r="G20" s="128" t="s">
        <v>1109</v>
      </c>
      <c r="H20" s="128" t="s">
        <v>1825</v>
      </c>
      <c r="I20" s="129"/>
    </row>
    <row r="21" spans="1:9">
      <c r="A21" s="122" t="s">
        <v>11755</v>
      </c>
      <c r="B21" s="14" t="s">
        <v>11756</v>
      </c>
      <c r="C21" s="14" t="s">
        <v>11757</v>
      </c>
      <c r="D21" s="14" t="s">
        <v>11758</v>
      </c>
      <c r="E21" s="14" t="s">
        <v>11759</v>
      </c>
      <c r="F21" s="14" t="s">
        <v>11760</v>
      </c>
      <c r="G21" s="14" t="s">
        <v>1109</v>
      </c>
      <c r="H21" s="14" t="s">
        <v>1825</v>
      </c>
      <c r="I21" s="123"/>
    </row>
    <row r="22" spans="1:9">
      <c r="A22" s="127" t="s">
        <v>11761</v>
      </c>
      <c r="B22" s="128" t="s">
        <v>11762</v>
      </c>
      <c r="C22" s="128" t="s">
        <v>11763</v>
      </c>
      <c r="D22" s="128" t="s">
        <v>11764</v>
      </c>
      <c r="E22" s="128" t="s">
        <v>11765</v>
      </c>
      <c r="F22" s="128" t="s">
        <v>11766</v>
      </c>
      <c r="G22" s="128" t="s">
        <v>1109</v>
      </c>
      <c r="H22" s="128" t="s">
        <v>1825</v>
      </c>
      <c r="I22" s="129" t="s">
        <v>1065</v>
      </c>
    </row>
    <row r="23" spans="1:9" ht="23.15">
      <c r="A23" s="122" t="s">
        <v>11767</v>
      </c>
      <c r="B23" s="14" t="s">
        <v>7445</v>
      </c>
      <c r="C23" s="14" t="s">
        <v>11768</v>
      </c>
      <c r="D23" s="14" t="s">
        <v>11769</v>
      </c>
      <c r="E23" s="14" t="s">
        <v>11770</v>
      </c>
      <c r="F23" s="14" t="s">
        <v>11771</v>
      </c>
      <c r="G23" s="14" t="s">
        <v>1238</v>
      </c>
      <c r="H23" s="14" t="s">
        <v>1825</v>
      </c>
      <c r="I23" s="123" t="s">
        <v>7440</v>
      </c>
    </row>
    <row r="24" spans="1:9">
      <c r="A24" s="130" t="s">
        <v>11772</v>
      </c>
      <c r="B24" s="131" t="s">
        <v>11773</v>
      </c>
      <c r="C24" s="131" t="s">
        <v>11774</v>
      </c>
      <c r="D24" s="131" t="s">
        <v>11775</v>
      </c>
      <c r="E24" s="131" t="s">
        <v>11776</v>
      </c>
      <c r="F24" s="131" t="s">
        <v>11777</v>
      </c>
      <c r="G24" s="131" t="s">
        <v>1238</v>
      </c>
      <c r="H24" s="131" t="s">
        <v>1825</v>
      </c>
      <c r="I24" s="132" t="s">
        <v>11778</v>
      </c>
    </row>
  </sheetData>
  <mergeCells count="2">
    <mergeCell ref="A1:I1"/>
    <mergeCell ref="A2:I2"/>
  </mergeCells>
  <dataValidations count="2">
    <dataValidation type="list" sqref="G5:G24" xr:uid="{00000000-0002-0000-4D00-000000000000}">
      <formula1>"Critical,High,Medium,Low"</formula1>
    </dataValidation>
    <dataValidation type="list" sqref="H5:H24" xr:uid="{00000000-0002-0000-4D00-000001000000}">
      <formula1>"Not Started,In Progress,Passed,Failed,Blocked,Deferred"</formula1>
    </dataValidation>
  </dataValidation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H22"/>
  <sheetViews>
    <sheetView workbookViewId="0">
      <pane ySplit="4" topLeftCell="A5" activePane="bottomLeft" state="frozen"/>
      <selection pane="bottomLeft"/>
    </sheetView>
  </sheetViews>
  <sheetFormatPr defaultRowHeight="14.15"/>
  <cols>
    <col min="1" max="1" width="12" customWidth="1"/>
    <col min="2" max="2" width="30" customWidth="1"/>
    <col min="3" max="3" width="24" customWidth="1"/>
    <col min="4" max="4" width="46" customWidth="1"/>
    <col min="5" max="5" width="48" customWidth="1"/>
    <col min="6" max="6" width="44" customWidth="1"/>
    <col min="7" max="7" width="12" customWidth="1"/>
    <col min="8" max="8" width="18" customWidth="1"/>
  </cols>
  <sheetData>
    <row r="1" spans="1:8" ht="17.149999999999999" customHeight="1">
      <c r="A1" s="591" t="s">
        <v>11779</v>
      </c>
      <c r="B1" s="591"/>
      <c r="C1" s="591"/>
      <c r="D1" s="591"/>
      <c r="E1" s="591"/>
      <c r="F1" s="591"/>
      <c r="G1" s="591"/>
      <c r="H1" s="591"/>
    </row>
    <row r="2" spans="1:8" ht="20.6" customHeight="1">
      <c r="A2" s="592" t="s">
        <v>11780</v>
      </c>
      <c r="B2" s="592"/>
      <c r="C2" s="592"/>
      <c r="D2" s="592"/>
      <c r="E2" s="592"/>
      <c r="F2" s="592"/>
      <c r="G2" s="592"/>
      <c r="H2" s="592"/>
    </row>
    <row r="4" spans="1:8" ht="17.149999999999999" customHeight="1">
      <c r="A4" s="116" t="s">
        <v>3410</v>
      </c>
      <c r="B4" s="117" t="s">
        <v>11781</v>
      </c>
      <c r="C4" s="117" t="s">
        <v>11782</v>
      </c>
      <c r="D4" s="117" t="s">
        <v>11783</v>
      </c>
      <c r="E4" s="117" t="s">
        <v>11784</v>
      </c>
      <c r="F4" s="117" t="s">
        <v>11785</v>
      </c>
      <c r="G4" s="117" t="s">
        <v>1509</v>
      </c>
      <c r="H4" s="118" t="s">
        <v>1818</v>
      </c>
    </row>
    <row r="5" spans="1:8" ht="23.15">
      <c r="A5" s="119" t="s">
        <v>11786</v>
      </c>
      <c r="B5" s="120" t="s">
        <v>11787</v>
      </c>
      <c r="C5" s="120" t="s">
        <v>11788</v>
      </c>
      <c r="D5" s="120" t="s">
        <v>11789</v>
      </c>
      <c r="E5" s="120" t="s">
        <v>11790</v>
      </c>
      <c r="F5" s="120" t="s">
        <v>11791</v>
      </c>
      <c r="G5" s="120" t="s">
        <v>1238</v>
      </c>
      <c r="H5" s="121" t="s">
        <v>3637</v>
      </c>
    </row>
    <row r="6" spans="1:8" ht="23.15">
      <c r="A6" s="127" t="s">
        <v>11792</v>
      </c>
      <c r="B6" s="128" t="s">
        <v>11793</v>
      </c>
      <c r="C6" s="128" t="s">
        <v>11788</v>
      </c>
      <c r="D6" s="128" t="s">
        <v>11794</v>
      </c>
      <c r="E6" s="128" t="s">
        <v>11795</v>
      </c>
      <c r="F6" s="128" t="s">
        <v>11796</v>
      </c>
      <c r="G6" s="128" t="s">
        <v>1238</v>
      </c>
      <c r="H6" s="129" t="s">
        <v>3637</v>
      </c>
    </row>
    <row r="7" spans="1:8">
      <c r="A7" s="122" t="s">
        <v>11797</v>
      </c>
      <c r="B7" s="14" t="s">
        <v>11798</v>
      </c>
      <c r="C7" s="14" t="s">
        <v>11799</v>
      </c>
      <c r="D7" s="14" t="s">
        <v>11800</v>
      </c>
      <c r="E7" s="14" t="s">
        <v>11801</v>
      </c>
      <c r="F7" s="14" t="s">
        <v>11802</v>
      </c>
      <c r="G7" s="14" t="s">
        <v>1141</v>
      </c>
      <c r="H7" s="123" t="s">
        <v>3637</v>
      </c>
    </row>
    <row r="8" spans="1:8" ht="23.15">
      <c r="A8" s="127" t="s">
        <v>11803</v>
      </c>
      <c r="B8" s="128" t="s">
        <v>11804</v>
      </c>
      <c r="C8" s="128" t="s">
        <v>11805</v>
      </c>
      <c r="D8" s="128" t="s">
        <v>11806</v>
      </c>
      <c r="E8" s="128" t="s">
        <v>11807</v>
      </c>
      <c r="F8" s="128" t="s">
        <v>11808</v>
      </c>
      <c r="G8" s="128" t="s">
        <v>1109</v>
      </c>
      <c r="H8" s="129" t="s">
        <v>3637</v>
      </c>
    </row>
    <row r="9" spans="1:8">
      <c r="A9" s="122" t="s">
        <v>11809</v>
      </c>
      <c r="B9" s="14" t="s">
        <v>11810</v>
      </c>
      <c r="C9" s="14" t="s">
        <v>11805</v>
      </c>
      <c r="D9" s="14" t="s">
        <v>11811</v>
      </c>
      <c r="E9" s="14" t="s">
        <v>11812</v>
      </c>
      <c r="F9" s="14" t="s">
        <v>11813</v>
      </c>
      <c r="G9" s="14" t="s">
        <v>1109</v>
      </c>
      <c r="H9" s="123" t="s">
        <v>3637</v>
      </c>
    </row>
    <row r="10" spans="1:8">
      <c r="A10" s="127" t="s">
        <v>11814</v>
      </c>
      <c r="B10" s="128" t="s">
        <v>11815</v>
      </c>
      <c r="C10" s="128" t="s">
        <v>11816</v>
      </c>
      <c r="D10" s="128" t="s">
        <v>11817</v>
      </c>
      <c r="E10" s="128" t="s">
        <v>11818</v>
      </c>
      <c r="F10" s="128" t="s">
        <v>11819</v>
      </c>
      <c r="G10" s="128" t="s">
        <v>1415</v>
      </c>
      <c r="H10" s="129" t="s">
        <v>3637</v>
      </c>
    </row>
    <row r="11" spans="1:8">
      <c r="A11" s="122" t="s">
        <v>11820</v>
      </c>
      <c r="B11" s="14" t="s">
        <v>11821</v>
      </c>
      <c r="C11" s="14" t="s">
        <v>11822</v>
      </c>
      <c r="D11" s="14" t="s">
        <v>11823</v>
      </c>
      <c r="E11" s="14" t="s">
        <v>11824</v>
      </c>
      <c r="F11" s="14" t="s">
        <v>11825</v>
      </c>
      <c r="G11" s="14" t="s">
        <v>1109</v>
      </c>
      <c r="H11" s="123" t="s">
        <v>3637</v>
      </c>
    </row>
    <row r="12" spans="1:8" ht="23.15">
      <c r="A12" s="127" t="s">
        <v>11826</v>
      </c>
      <c r="B12" s="128" t="s">
        <v>11827</v>
      </c>
      <c r="C12" s="128" t="s">
        <v>11828</v>
      </c>
      <c r="D12" s="128" t="s">
        <v>11829</v>
      </c>
      <c r="E12" s="128" t="s">
        <v>11830</v>
      </c>
      <c r="F12" s="128" t="s">
        <v>11831</v>
      </c>
      <c r="G12" s="128" t="s">
        <v>1141</v>
      </c>
      <c r="H12" s="129" t="s">
        <v>3637</v>
      </c>
    </row>
    <row r="13" spans="1:8">
      <c r="A13" s="122" t="s">
        <v>11832</v>
      </c>
      <c r="B13" s="14" t="s">
        <v>11833</v>
      </c>
      <c r="C13" s="14" t="s">
        <v>11822</v>
      </c>
      <c r="D13" s="14" t="s">
        <v>11834</v>
      </c>
      <c r="E13" s="14" t="s">
        <v>11835</v>
      </c>
      <c r="F13" s="14" t="s">
        <v>11836</v>
      </c>
      <c r="G13" s="14" t="s">
        <v>1109</v>
      </c>
      <c r="H13" s="123" t="s">
        <v>3637</v>
      </c>
    </row>
    <row r="14" spans="1:8">
      <c r="A14" s="127" t="s">
        <v>11837</v>
      </c>
      <c r="B14" s="128" t="s">
        <v>11838</v>
      </c>
      <c r="C14" s="128" t="s">
        <v>11839</v>
      </c>
      <c r="D14" s="128" t="s">
        <v>11840</v>
      </c>
      <c r="E14" s="128" t="s">
        <v>11841</v>
      </c>
      <c r="F14" s="128" t="s">
        <v>11842</v>
      </c>
      <c r="G14" s="128" t="s">
        <v>1109</v>
      </c>
      <c r="H14" s="129" t="s">
        <v>3637</v>
      </c>
    </row>
    <row r="15" spans="1:8">
      <c r="A15" s="122" t="s">
        <v>11843</v>
      </c>
      <c r="B15" s="14" t="s">
        <v>11844</v>
      </c>
      <c r="C15" s="14" t="s">
        <v>11845</v>
      </c>
      <c r="D15" s="14" t="s">
        <v>11846</v>
      </c>
      <c r="E15" s="14" t="s">
        <v>11847</v>
      </c>
      <c r="F15" s="14" t="s">
        <v>11848</v>
      </c>
      <c r="G15" s="14" t="s">
        <v>1109</v>
      </c>
      <c r="H15" s="123" t="s">
        <v>3637</v>
      </c>
    </row>
    <row r="16" spans="1:8" ht="23.15">
      <c r="A16" s="127" t="s">
        <v>11849</v>
      </c>
      <c r="B16" s="128" t="s">
        <v>11850</v>
      </c>
      <c r="C16" s="128" t="s">
        <v>11851</v>
      </c>
      <c r="D16" s="128" t="s">
        <v>11852</v>
      </c>
      <c r="E16" s="128" t="s">
        <v>11853</v>
      </c>
      <c r="F16" s="128" t="s">
        <v>11854</v>
      </c>
      <c r="G16" s="128" t="s">
        <v>1109</v>
      </c>
      <c r="H16" s="129" t="s">
        <v>3637</v>
      </c>
    </row>
    <row r="17" spans="1:8" ht="23.15">
      <c r="A17" s="122" t="s">
        <v>11855</v>
      </c>
      <c r="B17" s="14" t="s">
        <v>11856</v>
      </c>
      <c r="C17" s="14" t="s">
        <v>11851</v>
      </c>
      <c r="D17" s="14" t="s">
        <v>11857</v>
      </c>
      <c r="E17" s="14" t="s">
        <v>11858</v>
      </c>
      <c r="F17" s="14" t="s">
        <v>1109</v>
      </c>
      <c r="G17" s="14" t="s">
        <v>3637</v>
      </c>
      <c r="H17" s="123"/>
    </row>
    <row r="18" spans="1:8" ht="23.15">
      <c r="A18" s="127" t="s">
        <v>11859</v>
      </c>
      <c r="B18" s="128" t="s">
        <v>11860</v>
      </c>
      <c r="C18" s="128" t="s">
        <v>11861</v>
      </c>
      <c r="D18" s="128" t="s">
        <v>11862</v>
      </c>
      <c r="E18" s="128" t="s">
        <v>11863</v>
      </c>
      <c r="F18" s="128" t="s">
        <v>11864</v>
      </c>
      <c r="G18" s="128" t="s">
        <v>1109</v>
      </c>
      <c r="H18" s="129" t="s">
        <v>3637</v>
      </c>
    </row>
    <row r="19" spans="1:8" ht="23.15">
      <c r="A19" s="122" t="s">
        <v>11865</v>
      </c>
      <c r="B19" s="14" t="s">
        <v>11866</v>
      </c>
      <c r="C19" s="14" t="s">
        <v>11861</v>
      </c>
      <c r="D19" s="14" t="s">
        <v>11867</v>
      </c>
      <c r="E19" s="14" t="s">
        <v>11868</v>
      </c>
      <c r="F19" s="14" t="s">
        <v>11869</v>
      </c>
      <c r="G19" s="14" t="s">
        <v>1109</v>
      </c>
      <c r="H19" s="123" t="s">
        <v>3637</v>
      </c>
    </row>
    <row r="20" spans="1:8">
      <c r="A20" s="127" t="s">
        <v>11870</v>
      </c>
      <c r="B20" s="128" t="s">
        <v>11871</v>
      </c>
      <c r="C20" s="128" t="s">
        <v>11872</v>
      </c>
      <c r="D20" s="128" t="s">
        <v>11873</v>
      </c>
      <c r="E20" s="128" t="s">
        <v>11874</v>
      </c>
      <c r="F20" s="128" t="s">
        <v>11875</v>
      </c>
      <c r="G20" s="128" t="s">
        <v>1141</v>
      </c>
      <c r="H20" s="129" t="s">
        <v>3637</v>
      </c>
    </row>
    <row r="21" spans="1:8" ht="23.15">
      <c r="A21" s="122" t="s">
        <v>11876</v>
      </c>
      <c r="B21" s="14" t="s">
        <v>11877</v>
      </c>
      <c r="C21" s="14" t="s">
        <v>11878</v>
      </c>
      <c r="D21" s="14" t="s">
        <v>11879</v>
      </c>
      <c r="E21" s="14" t="s">
        <v>11880</v>
      </c>
      <c r="F21" s="14" t="s">
        <v>11881</v>
      </c>
      <c r="G21" s="14" t="s">
        <v>1141</v>
      </c>
      <c r="H21" s="123" t="s">
        <v>3637</v>
      </c>
    </row>
    <row r="22" spans="1:8">
      <c r="A22" s="130" t="s">
        <v>11882</v>
      </c>
      <c r="B22" s="131" t="s">
        <v>11883</v>
      </c>
      <c r="C22" s="131" t="s">
        <v>11884</v>
      </c>
      <c r="D22" s="131" t="s">
        <v>11885</v>
      </c>
      <c r="E22" s="131" t="s">
        <v>11886</v>
      </c>
      <c r="F22" s="131" t="s">
        <v>6366</v>
      </c>
      <c r="G22" s="131" t="s">
        <v>1238</v>
      </c>
      <c r="H22" s="132" t="s">
        <v>3637</v>
      </c>
    </row>
  </sheetData>
  <mergeCells count="2">
    <mergeCell ref="A1:H1"/>
    <mergeCell ref="A2:H2"/>
  </mergeCells>
  <dataValidations count="2">
    <dataValidation type="list" sqref="G5:G22" xr:uid="{00000000-0002-0000-4E00-000000000000}">
      <formula1>"Critical,High,Medium,Low"</formula1>
    </dataValidation>
    <dataValidation type="list" sqref="H5:H22" xr:uid="{00000000-0002-0000-4E00-000001000000}">
      <formula1>"Draft Complete,Needs Review,Approved,Deferred"</formula1>
    </dataValidation>
  </dataValidation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I24"/>
  <sheetViews>
    <sheetView workbookViewId="0">
      <pane ySplit="4" topLeftCell="A5" activePane="bottomLeft" state="frozen"/>
      <selection pane="bottomLeft"/>
    </sheetView>
  </sheetViews>
  <sheetFormatPr defaultRowHeight="14.15"/>
  <cols>
    <col min="1" max="1" width="14" customWidth="1"/>
    <col min="2" max="2" width="40" customWidth="1"/>
    <col min="3" max="3" width="44" customWidth="1"/>
    <col min="4" max="4" width="56" customWidth="1"/>
    <col min="5" max="5" width="24" customWidth="1"/>
    <col min="6" max="6" width="28" customWidth="1"/>
    <col min="7" max="7" width="34" customWidth="1"/>
    <col min="8" max="8" width="52" customWidth="1"/>
    <col min="9" max="9" width="18" customWidth="1"/>
  </cols>
  <sheetData>
    <row r="1" spans="1:9" ht="17.149999999999999" customHeight="1">
      <c r="A1" s="591" t="s">
        <v>11887</v>
      </c>
      <c r="B1" s="591"/>
      <c r="C1" s="591"/>
      <c r="D1" s="591"/>
      <c r="E1" s="591"/>
      <c r="F1" s="591"/>
      <c r="G1" s="591"/>
      <c r="H1" s="591"/>
      <c r="I1" s="591"/>
    </row>
    <row r="2" spans="1:9" ht="20.6" customHeight="1">
      <c r="A2" s="592" t="s">
        <v>11888</v>
      </c>
      <c r="B2" s="592"/>
      <c r="C2" s="592"/>
      <c r="D2" s="592"/>
      <c r="E2" s="592"/>
      <c r="F2" s="592"/>
      <c r="G2" s="592"/>
      <c r="H2" s="592"/>
      <c r="I2" s="592"/>
    </row>
    <row r="4" spans="1:9" ht="17.149999999999999" customHeight="1">
      <c r="A4" s="116" t="s">
        <v>3410</v>
      </c>
      <c r="B4" s="117" t="s">
        <v>11889</v>
      </c>
      <c r="C4" s="117" t="s">
        <v>3</v>
      </c>
      <c r="D4" s="117" t="s">
        <v>11890</v>
      </c>
      <c r="E4" s="117" t="s">
        <v>11891</v>
      </c>
      <c r="F4" s="117" t="s">
        <v>1946</v>
      </c>
      <c r="G4" s="117" t="s">
        <v>11892</v>
      </c>
      <c r="H4" s="117" t="s">
        <v>11893</v>
      </c>
      <c r="I4" s="118" t="s">
        <v>1818</v>
      </c>
    </row>
    <row r="5" spans="1:9">
      <c r="A5" s="119" t="s">
        <v>11894</v>
      </c>
      <c r="B5" s="120" t="s">
        <v>11895</v>
      </c>
      <c r="C5" s="120" t="s">
        <v>11896</v>
      </c>
      <c r="D5" s="120" t="s">
        <v>11897</v>
      </c>
      <c r="E5" s="120" t="s">
        <v>11149</v>
      </c>
      <c r="F5" s="120" t="s">
        <v>11898</v>
      </c>
      <c r="G5" s="120" t="s">
        <v>11899</v>
      </c>
      <c r="H5" s="120" t="s">
        <v>11900</v>
      </c>
      <c r="I5" s="121" t="s">
        <v>3637</v>
      </c>
    </row>
    <row r="6" spans="1:9">
      <c r="A6" s="127" t="s">
        <v>11901</v>
      </c>
      <c r="B6" s="128" t="s">
        <v>11902</v>
      </c>
      <c r="C6" s="128" t="s">
        <v>11903</v>
      </c>
      <c r="D6" s="128" t="s">
        <v>11904</v>
      </c>
      <c r="E6" s="128" t="s">
        <v>11149</v>
      </c>
      <c r="F6" s="128" t="s">
        <v>11905</v>
      </c>
      <c r="G6" s="128" t="s">
        <v>11899</v>
      </c>
      <c r="H6" s="128" t="s">
        <v>11906</v>
      </c>
      <c r="I6" s="129" t="s">
        <v>3637</v>
      </c>
    </row>
    <row r="7" spans="1:9">
      <c r="A7" s="122" t="s">
        <v>11907</v>
      </c>
      <c r="B7" s="14" t="s">
        <v>11908</v>
      </c>
      <c r="C7" s="14" t="s">
        <v>11909</v>
      </c>
      <c r="D7" s="14" t="s">
        <v>11910</v>
      </c>
      <c r="E7" s="14" t="s">
        <v>11175</v>
      </c>
      <c r="F7" s="14" t="s">
        <v>11911</v>
      </c>
      <c r="G7" s="14" t="s">
        <v>11899</v>
      </c>
      <c r="H7" s="14" t="s">
        <v>11912</v>
      </c>
      <c r="I7" s="123" t="s">
        <v>3637</v>
      </c>
    </row>
    <row r="8" spans="1:9">
      <c r="A8" s="127" t="s">
        <v>11913</v>
      </c>
      <c r="B8" s="128" t="s">
        <v>11914</v>
      </c>
      <c r="C8" s="128" t="s">
        <v>11915</v>
      </c>
      <c r="D8" s="128" t="s">
        <v>11916</v>
      </c>
      <c r="E8" s="128" t="s">
        <v>11175</v>
      </c>
      <c r="F8" s="128" t="s">
        <v>11917</v>
      </c>
      <c r="G8" s="128" t="s">
        <v>11899</v>
      </c>
      <c r="H8" s="128" t="s">
        <v>11918</v>
      </c>
      <c r="I8" s="129" t="s">
        <v>3637</v>
      </c>
    </row>
    <row r="9" spans="1:9" ht="23.15">
      <c r="A9" s="122" t="s">
        <v>11919</v>
      </c>
      <c r="B9" s="14" t="s">
        <v>11920</v>
      </c>
      <c r="C9" s="14" t="s">
        <v>11921</v>
      </c>
      <c r="D9" s="14" t="s">
        <v>11922</v>
      </c>
      <c r="E9" s="14" t="s">
        <v>11923</v>
      </c>
      <c r="F9" s="14" t="s">
        <v>11924</v>
      </c>
      <c r="G9" s="14" t="s">
        <v>11925</v>
      </c>
      <c r="H9" s="14" t="s">
        <v>11926</v>
      </c>
      <c r="I9" s="123" t="s">
        <v>3637</v>
      </c>
    </row>
    <row r="10" spans="1:9">
      <c r="A10" s="127" t="s">
        <v>11927</v>
      </c>
      <c r="B10" s="128" t="s">
        <v>11928</v>
      </c>
      <c r="C10" s="128" t="s">
        <v>11929</v>
      </c>
      <c r="D10" s="128" t="s">
        <v>11930</v>
      </c>
      <c r="E10" s="128" t="s">
        <v>11931</v>
      </c>
      <c r="F10" s="128" t="s">
        <v>11932</v>
      </c>
      <c r="G10" s="128" t="s">
        <v>11933</v>
      </c>
      <c r="H10" s="128" t="s">
        <v>11934</v>
      </c>
      <c r="I10" s="129" t="s">
        <v>3637</v>
      </c>
    </row>
    <row r="11" spans="1:9">
      <c r="A11" s="122" t="s">
        <v>11935</v>
      </c>
      <c r="B11" s="14" t="s">
        <v>11936</v>
      </c>
      <c r="C11" s="14" t="s">
        <v>11937</v>
      </c>
      <c r="D11" s="14" t="s">
        <v>11938</v>
      </c>
      <c r="E11" s="14" t="s">
        <v>11149</v>
      </c>
      <c r="F11" s="14" t="s">
        <v>11932</v>
      </c>
      <c r="G11" s="14" t="s">
        <v>11939</v>
      </c>
      <c r="H11" s="14" t="s">
        <v>11940</v>
      </c>
      <c r="I11" s="123" t="s">
        <v>3637</v>
      </c>
    </row>
    <row r="12" spans="1:9">
      <c r="A12" s="127" t="s">
        <v>11941</v>
      </c>
      <c r="B12" s="128" t="s">
        <v>11942</v>
      </c>
      <c r="C12" s="128" t="s">
        <v>11943</v>
      </c>
      <c r="D12" s="128" t="s">
        <v>11944</v>
      </c>
      <c r="E12" s="128" t="s">
        <v>11945</v>
      </c>
      <c r="F12" s="128" t="s">
        <v>11946</v>
      </c>
      <c r="G12" s="128" t="s">
        <v>11947</v>
      </c>
      <c r="H12" s="128" t="s">
        <v>10003</v>
      </c>
      <c r="I12" s="129" t="s">
        <v>3637</v>
      </c>
    </row>
    <row r="13" spans="1:9">
      <c r="A13" s="122" t="s">
        <v>11948</v>
      </c>
      <c r="B13" s="14" t="s">
        <v>11949</v>
      </c>
      <c r="C13" s="14" t="s">
        <v>11950</v>
      </c>
      <c r="D13" s="14" t="s">
        <v>11951</v>
      </c>
      <c r="E13" s="14" t="s">
        <v>11149</v>
      </c>
      <c r="F13" s="14" t="s">
        <v>11952</v>
      </c>
      <c r="G13" s="14" t="s">
        <v>11939</v>
      </c>
      <c r="H13" s="14" t="s">
        <v>11953</v>
      </c>
      <c r="I13" s="123" t="s">
        <v>3637</v>
      </c>
    </row>
    <row r="14" spans="1:9">
      <c r="A14" s="127" t="s">
        <v>11954</v>
      </c>
      <c r="B14" s="128" t="s">
        <v>11955</v>
      </c>
      <c r="C14" s="128" t="s">
        <v>11956</v>
      </c>
      <c r="D14" s="128" t="s">
        <v>11957</v>
      </c>
      <c r="E14" s="128" t="s">
        <v>11149</v>
      </c>
      <c r="F14" s="128" t="s">
        <v>11958</v>
      </c>
      <c r="G14" s="128" t="s">
        <v>11959</v>
      </c>
      <c r="H14" s="128" t="s">
        <v>11960</v>
      </c>
      <c r="I14" s="129" t="s">
        <v>3637</v>
      </c>
    </row>
    <row r="15" spans="1:9">
      <c r="A15" s="122" t="s">
        <v>11961</v>
      </c>
      <c r="B15" s="14" t="s">
        <v>11962</v>
      </c>
      <c r="C15" s="14" t="s">
        <v>11963</v>
      </c>
      <c r="D15" s="14" t="s">
        <v>11964</v>
      </c>
      <c r="E15" s="14" t="s">
        <v>11923</v>
      </c>
      <c r="F15" s="14" t="s">
        <v>11965</v>
      </c>
      <c r="G15" s="14" t="s">
        <v>11966</v>
      </c>
      <c r="H15" s="14" t="s">
        <v>11967</v>
      </c>
      <c r="I15" s="123" t="s">
        <v>3637</v>
      </c>
    </row>
    <row r="16" spans="1:9">
      <c r="A16" s="127" t="s">
        <v>11968</v>
      </c>
      <c r="B16" s="128" t="s">
        <v>11969</v>
      </c>
      <c r="C16" s="128" t="s">
        <v>11970</v>
      </c>
      <c r="D16" s="128" t="s">
        <v>11971</v>
      </c>
      <c r="E16" s="128" t="s">
        <v>11972</v>
      </c>
      <c r="F16" s="128" t="s">
        <v>11965</v>
      </c>
      <c r="G16" s="128" t="s">
        <v>11966</v>
      </c>
      <c r="H16" s="128" t="s">
        <v>11973</v>
      </c>
      <c r="I16" s="129" t="s">
        <v>3637</v>
      </c>
    </row>
    <row r="17" spans="1:9">
      <c r="A17" s="122" t="s">
        <v>11974</v>
      </c>
      <c r="B17" s="14" t="s">
        <v>11975</v>
      </c>
      <c r="C17" s="14" t="s">
        <v>11976</v>
      </c>
      <c r="D17" s="14" t="s">
        <v>11977</v>
      </c>
      <c r="E17" s="14" t="s">
        <v>11235</v>
      </c>
      <c r="F17" s="14" t="s">
        <v>11978</v>
      </c>
      <c r="G17" s="14" t="s">
        <v>11979</v>
      </c>
      <c r="H17" s="14" t="s">
        <v>11980</v>
      </c>
      <c r="I17" s="123" t="s">
        <v>3637</v>
      </c>
    </row>
    <row r="18" spans="1:9">
      <c r="A18" s="127" t="s">
        <v>11981</v>
      </c>
      <c r="B18" s="128" t="s">
        <v>11982</v>
      </c>
      <c r="C18" s="128" t="s">
        <v>11983</v>
      </c>
      <c r="D18" s="128" t="s">
        <v>11984</v>
      </c>
      <c r="E18" s="128" t="s">
        <v>11149</v>
      </c>
      <c r="F18" s="128" t="s">
        <v>11985</v>
      </c>
      <c r="G18" s="128" t="s">
        <v>11939</v>
      </c>
      <c r="H18" s="128" t="s">
        <v>11986</v>
      </c>
      <c r="I18" s="129" t="s">
        <v>3637</v>
      </c>
    </row>
    <row r="19" spans="1:9">
      <c r="A19" s="122" t="s">
        <v>11987</v>
      </c>
      <c r="B19" s="14" t="s">
        <v>11988</v>
      </c>
      <c r="C19" s="14" t="s">
        <v>11989</v>
      </c>
      <c r="D19" s="14" t="s">
        <v>11990</v>
      </c>
      <c r="E19" s="14" t="s">
        <v>11991</v>
      </c>
      <c r="F19" s="14" t="s">
        <v>11992</v>
      </c>
      <c r="G19" s="14" t="s">
        <v>11939</v>
      </c>
      <c r="H19" s="14" t="s">
        <v>11993</v>
      </c>
      <c r="I19" s="123" t="s">
        <v>3637</v>
      </c>
    </row>
    <row r="20" spans="1:9">
      <c r="A20" s="127" t="s">
        <v>11994</v>
      </c>
      <c r="B20" s="128" t="s">
        <v>11995</v>
      </c>
      <c r="C20" s="128" t="s">
        <v>11996</v>
      </c>
      <c r="D20" s="128" t="s">
        <v>11997</v>
      </c>
      <c r="E20" s="128" t="s">
        <v>11276</v>
      </c>
      <c r="F20" s="128" t="s">
        <v>11998</v>
      </c>
      <c r="G20" s="128" t="s">
        <v>11939</v>
      </c>
      <c r="H20" s="128" t="s">
        <v>11999</v>
      </c>
      <c r="I20" s="129" t="s">
        <v>3637</v>
      </c>
    </row>
    <row r="21" spans="1:9">
      <c r="A21" s="122" t="s">
        <v>12000</v>
      </c>
      <c r="B21" s="14" t="s">
        <v>12001</v>
      </c>
      <c r="C21" s="14" t="s">
        <v>12002</v>
      </c>
      <c r="D21" s="14" t="s">
        <v>12003</v>
      </c>
      <c r="E21" s="14" t="s">
        <v>12004</v>
      </c>
      <c r="F21" s="14" t="s">
        <v>8763</v>
      </c>
      <c r="G21" s="14" t="s">
        <v>12005</v>
      </c>
      <c r="H21" s="14" t="s">
        <v>12006</v>
      </c>
      <c r="I21" s="123" t="s">
        <v>3637</v>
      </c>
    </row>
    <row r="22" spans="1:9">
      <c r="A22" s="127" t="s">
        <v>12007</v>
      </c>
      <c r="B22" s="128" t="s">
        <v>12008</v>
      </c>
      <c r="C22" s="128" t="s">
        <v>12009</v>
      </c>
      <c r="D22" s="128" t="s">
        <v>12010</v>
      </c>
      <c r="E22" s="128" t="s">
        <v>12011</v>
      </c>
      <c r="F22" s="128" t="s">
        <v>8142</v>
      </c>
      <c r="G22" s="128" t="s">
        <v>12012</v>
      </c>
      <c r="H22" s="128" t="s">
        <v>12013</v>
      </c>
      <c r="I22" s="129" t="s">
        <v>3637</v>
      </c>
    </row>
    <row r="23" spans="1:9" ht="23.15">
      <c r="A23" s="122" t="s">
        <v>12014</v>
      </c>
      <c r="B23" s="14" t="s">
        <v>12015</v>
      </c>
      <c r="C23" s="14" t="s">
        <v>12016</v>
      </c>
      <c r="D23" s="14" t="s">
        <v>12017</v>
      </c>
      <c r="E23" s="14" t="s">
        <v>11276</v>
      </c>
      <c r="F23" s="14" t="s">
        <v>11992</v>
      </c>
      <c r="G23" s="14" t="s">
        <v>12018</v>
      </c>
      <c r="H23" s="14" t="s">
        <v>12019</v>
      </c>
      <c r="I23" s="123" t="s">
        <v>3637</v>
      </c>
    </row>
    <row r="24" spans="1:9">
      <c r="A24" s="130" t="s">
        <v>12020</v>
      </c>
      <c r="B24" s="131" t="s">
        <v>12021</v>
      </c>
      <c r="C24" s="131" t="s">
        <v>12022</v>
      </c>
      <c r="D24" s="131" t="s">
        <v>12023</v>
      </c>
      <c r="E24" s="131" t="s">
        <v>12024</v>
      </c>
      <c r="F24" s="131" t="s">
        <v>12025</v>
      </c>
      <c r="G24" s="131" t="s">
        <v>12026</v>
      </c>
      <c r="H24" s="131" t="s">
        <v>12027</v>
      </c>
      <c r="I24" s="132" t="s">
        <v>3637</v>
      </c>
    </row>
  </sheetData>
  <mergeCells count="2">
    <mergeCell ref="A1:I1"/>
    <mergeCell ref="A2:I2"/>
  </mergeCells>
  <dataValidations count="1">
    <dataValidation type="list" sqref="I5:I24" xr:uid="{00000000-0002-0000-4F00-000000000000}">
      <formula1>"Draft Complete,Needs Review,Approved,Deferred"</formula1>
    </dataValidation>
  </dataValidation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O24"/>
  <sheetViews>
    <sheetView workbookViewId="0">
      <pane ySplit="4" topLeftCell="A5" activePane="bottomLeft" state="frozen"/>
      <selection pane="bottomLeft"/>
    </sheetView>
  </sheetViews>
  <sheetFormatPr defaultRowHeight="14.15"/>
  <cols>
    <col min="1" max="1" width="14" customWidth="1"/>
    <col min="2" max="2" width="18" customWidth="1"/>
    <col min="3" max="3" width="38" customWidth="1"/>
    <col min="4" max="4" width="58" customWidth="1"/>
    <col min="5" max="5" width="24" customWidth="1"/>
    <col min="6" max="7" width="30" customWidth="1"/>
    <col min="8" max="8" width="12" customWidth="1"/>
    <col min="9" max="9" width="18" customWidth="1"/>
    <col min="10" max="11" width="12" customWidth="1"/>
    <col min="12" max="12" width="32" customWidth="1"/>
    <col min="13" max="13" width="56" customWidth="1"/>
    <col min="14" max="14" width="46" customWidth="1"/>
    <col min="15" max="15" width="28" customWidth="1"/>
  </cols>
  <sheetData>
    <row r="1" spans="1:15" ht="17.149999999999999" customHeight="1">
      <c r="A1" s="591" t="s">
        <v>12028</v>
      </c>
      <c r="B1" s="591"/>
      <c r="C1" s="591"/>
      <c r="D1" s="591"/>
      <c r="E1" s="591"/>
      <c r="F1" s="591"/>
      <c r="G1" s="591"/>
      <c r="H1" s="591"/>
      <c r="I1" s="591"/>
      <c r="J1" s="591"/>
      <c r="K1" s="591"/>
      <c r="L1" s="591"/>
      <c r="M1" s="591"/>
      <c r="N1" s="591"/>
      <c r="O1" s="591"/>
    </row>
    <row r="2" spans="1:15" ht="20.6" customHeight="1">
      <c r="A2" s="592" t="s">
        <v>12029</v>
      </c>
      <c r="B2" s="592"/>
      <c r="C2" s="592"/>
      <c r="D2" s="592"/>
      <c r="E2" s="592"/>
      <c r="F2" s="592"/>
      <c r="G2" s="592"/>
      <c r="H2" s="592"/>
      <c r="I2" s="592"/>
      <c r="J2" s="592"/>
      <c r="K2" s="592"/>
      <c r="L2" s="592"/>
      <c r="M2" s="592"/>
      <c r="N2" s="592"/>
      <c r="O2" s="592"/>
    </row>
    <row r="4" spans="1:15" ht="17.149999999999999" customHeight="1">
      <c r="A4" s="116" t="s">
        <v>3410</v>
      </c>
      <c r="B4" s="117" t="s">
        <v>3595</v>
      </c>
      <c r="C4" s="117" t="s">
        <v>7712</v>
      </c>
      <c r="D4" s="117" t="s">
        <v>3597</v>
      </c>
      <c r="E4" s="117" t="s">
        <v>1817</v>
      </c>
      <c r="F4" s="117" t="s">
        <v>3598</v>
      </c>
      <c r="G4" s="117" t="s">
        <v>1506</v>
      </c>
      <c r="H4" s="117" t="s">
        <v>1509</v>
      </c>
      <c r="I4" s="117" t="s">
        <v>1818</v>
      </c>
      <c r="J4" s="117" t="s">
        <v>7713</v>
      </c>
      <c r="K4" s="117" t="s">
        <v>3600</v>
      </c>
      <c r="L4" s="117" t="s">
        <v>3574</v>
      </c>
      <c r="M4" s="117" t="s">
        <v>1820</v>
      </c>
      <c r="N4" s="117" t="s">
        <v>10615</v>
      </c>
      <c r="O4" s="118" t="s">
        <v>4953</v>
      </c>
    </row>
    <row r="5" spans="1:15" ht="23.15">
      <c r="A5" s="119" t="s">
        <v>12030</v>
      </c>
      <c r="B5" s="120" t="s">
        <v>1071</v>
      </c>
      <c r="C5" s="120" t="s">
        <v>12031</v>
      </c>
      <c r="D5" s="120" t="s">
        <v>12032</v>
      </c>
      <c r="E5" s="120" t="s">
        <v>4053</v>
      </c>
      <c r="F5" s="120" t="s">
        <v>12033</v>
      </c>
      <c r="G5" s="120" t="s">
        <v>12034</v>
      </c>
      <c r="H5" s="120" t="s">
        <v>1238</v>
      </c>
      <c r="I5" s="120" t="s">
        <v>1825</v>
      </c>
      <c r="J5" s="133">
        <f t="shared" ref="J5:J24" si="0">IF(I5="Approved",1,IF(I5="Draft Complete",0.8,IF(I5="In Review",0.6,IF(I5="In Progress",0.4,IF(I5="Blocked",0,0)))))</f>
        <v>0</v>
      </c>
      <c r="K5" s="120">
        <v>6</v>
      </c>
      <c r="L5" s="120" t="s">
        <v>12035</v>
      </c>
      <c r="M5" s="120" t="s">
        <v>12036</v>
      </c>
      <c r="N5" s="120" t="s">
        <v>12037</v>
      </c>
      <c r="O5" s="121" t="s">
        <v>218</v>
      </c>
    </row>
    <row r="6" spans="1:15">
      <c r="A6" s="127" t="s">
        <v>12038</v>
      </c>
      <c r="B6" s="128" t="s">
        <v>12039</v>
      </c>
      <c r="C6" s="128" t="s">
        <v>12040</v>
      </c>
      <c r="D6" s="128" t="s">
        <v>12041</v>
      </c>
      <c r="E6" s="128" t="s">
        <v>8912</v>
      </c>
      <c r="F6" s="128" t="s">
        <v>422</v>
      </c>
      <c r="G6" s="128" t="s">
        <v>12030</v>
      </c>
      <c r="H6" s="128" t="s">
        <v>1238</v>
      </c>
      <c r="I6" s="128" t="s">
        <v>1825</v>
      </c>
      <c r="J6" s="134">
        <f t="shared" si="0"/>
        <v>0</v>
      </c>
      <c r="K6" s="128">
        <v>8</v>
      </c>
      <c r="L6" s="128" t="s">
        <v>12042</v>
      </c>
      <c r="M6" s="128" t="s">
        <v>12043</v>
      </c>
      <c r="N6" s="128" t="s">
        <v>12044</v>
      </c>
      <c r="O6" s="129" t="s">
        <v>12045</v>
      </c>
    </row>
    <row r="7" spans="1:15">
      <c r="A7" s="122" t="s">
        <v>12046</v>
      </c>
      <c r="B7" s="14" t="s">
        <v>12039</v>
      </c>
      <c r="C7" s="14" t="s">
        <v>12047</v>
      </c>
      <c r="D7" s="14" t="s">
        <v>12048</v>
      </c>
      <c r="E7" s="14" t="s">
        <v>8870</v>
      </c>
      <c r="F7" s="14" t="s">
        <v>422</v>
      </c>
      <c r="G7" s="14" t="s">
        <v>12030</v>
      </c>
      <c r="H7" s="14" t="s">
        <v>1238</v>
      </c>
      <c r="I7" s="14" t="s">
        <v>1825</v>
      </c>
      <c r="J7" s="27">
        <f t="shared" si="0"/>
        <v>0</v>
      </c>
      <c r="K7" s="14">
        <v>8</v>
      </c>
      <c r="L7" s="14" t="s">
        <v>12049</v>
      </c>
      <c r="M7" s="14" t="s">
        <v>12050</v>
      </c>
      <c r="N7" s="14" t="s">
        <v>12051</v>
      </c>
      <c r="O7" s="123" t="s">
        <v>2921</v>
      </c>
    </row>
    <row r="8" spans="1:15" ht="23.15">
      <c r="A8" s="127" t="s">
        <v>12052</v>
      </c>
      <c r="B8" s="128" t="s">
        <v>12053</v>
      </c>
      <c r="C8" s="128" t="s">
        <v>12054</v>
      </c>
      <c r="D8" s="128" t="s">
        <v>12055</v>
      </c>
      <c r="E8" s="128" t="s">
        <v>12056</v>
      </c>
      <c r="F8" s="128" t="s">
        <v>12057</v>
      </c>
      <c r="G8" s="128" t="s">
        <v>12030</v>
      </c>
      <c r="H8" s="128" t="s">
        <v>1109</v>
      </c>
      <c r="I8" s="128" t="s">
        <v>1825</v>
      </c>
      <c r="J8" s="134">
        <f t="shared" si="0"/>
        <v>0</v>
      </c>
      <c r="K8" s="128">
        <v>10</v>
      </c>
      <c r="L8" s="128" t="s">
        <v>12058</v>
      </c>
      <c r="M8" s="128" t="s">
        <v>12059</v>
      </c>
      <c r="N8" s="128" t="s">
        <v>12060</v>
      </c>
      <c r="O8" s="129" t="s">
        <v>8220</v>
      </c>
    </row>
    <row r="9" spans="1:15">
      <c r="A9" s="122" t="s">
        <v>12061</v>
      </c>
      <c r="B9" s="14" t="s">
        <v>2063</v>
      </c>
      <c r="C9" s="14" t="s">
        <v>12062</v>
      </c>
      <c r="D9" s="14" t="s">
        <v>12063</v>
      </c>
      <c r="E9" s="14" t="s">
        <v>12064</v>
      </c>
      <c r="F9" s="14" t="s">
        <v>12057</v>
      </c>
      <c r="G9" s="14" t="s">
        <v>12030</v>
      </c>
      <c r="H9" s="14" t="s">
        <v>1238</v>
      </c>
      <c r="I9" s="14" t="s">
        <v>1825</v>
      </c>
      <c r="J9" s="27">
        <f t="shared" si="0"/>
        <v>0</v>
      </c>
      <c r="K9" s="14">
        <v>10</v>
      </c>
      <c r="L9" s="14" t="s">
        <v>11917</v>
      </c>
      <c r="M9" s="14" t="s">
        <v>12065</v>
      </c>
      <c r="N9" s="14" t="s">
        <v>12066</v>
      </c>
      <c r="O9" s="123" t="s">
        <v>11185</v>
      </c>
    </row>
    <row r="10" spans="1:15" ht="23.15">
      <c r="A10" s="127" t="s">
        <v>12067</v>
      </c>
      <c r="B10" s="128" t="s">
        <v>2063</v>
      </c>
      <c r="C10" s="128" t="s">
        <v>12068</v>
      </c>
      <c r="D10" s="128" t="s">
        <v>12069</v>
      </c>
      <c r="E10" s="128" t="s">
        <v>12064</v>
      </c>
      <c r="F10" s="128" t="s">
        <v>9300</v>
      </c>
      <c r="G10" s="128" t="s">
        <v>12030</v>
      </c>
      <c r="H10" s="128" t="s">
        <v>1238</v>
      </c>
      <c r="I10" s="128" t="s">
        <v>1825</v>
      </c>
      <c r="J10" s="134">
        <f t="shared" si="0"/>
        <v>0</v>
      </c>
      <c r="K10" s="128">
        <v>12</v>
      </c>
      <c r="L10" s="128" t="s">
        <v>12070</v>
      </c>
      <c r="M10" s="128" t="s">
        <v>12071</v>
      </c>
      <c r="N10" s="128" t="s">
        <v>12072</v>
      </c>
      <c r="O10" s="129" t="s">
        <v>12073</v>
      </c>
    </row>
    <row r="11" spans="1:15" ht="23.15">
      <c r="A11" s="122" t="s">
        <v>12074</v>
      </c>
      <c r="B11" s="14" t="s">
        <v>12075</v>
      </c>
      <c r="C11" s="14" t="s">
        <v>12076</v>
      </c>
      <c r="D11" s="14" t="s">
        <v>12077</v>
      </c>
      <c r="E11" s="14" t="s">
        <v>12078</v>
      </c>
      <c r="F11" s="14" t="s">
        <v>12079</v>
      </c>
      <c r="G11" s="14" t="s">
        <v>12080</v>
      </c>
      <c r="H11" s="14" t="s">
        <v>1238</v>
      </c>
      <c r="I11" s="14" t="s">
        <v>1825</v>
      </c>
      <c r="J11" s="27">
        <f t="shared" si="0"/>
        <v>0</v>
      </c>
      <c r="K11" s="14">
        <v>14</v>
      </c>
      <c r="L11" s="14" t="s">
        <v>12081</v>
      </c>
      <c r="M11" s="14" t="s">
        <v>12082</v>
      </c>
      <c r="N11" s="14" t="s">
        <v>12083</v>
      </c>
      <c r="O11" s="123" t="s">
        <v>351</v>
      </c>
    </row>
    <row r="12" spans="1:15" ht="23.15">
      <c r="A12" s="127" t="s">
        <v>12084</v>
      </c>
      <c r="B12" s="128" t="s">
        <v>5984</v>
      </c>
      <c r="C12" s="128" t="s">
        <v>12085</v>
      </c>
      <c r="D12" s="128" t="s">
        <v>12086</v>
      </c>
      <c r="E12" s="128" t="s">
        <v>9057</v>
      </c>
      <c r="F12" s="128" t="s">
        <v>12087</v>
      </c>
      <c r="G12" s="128" t="s">
        <v>12088</v>
      </c>
      <c r="H12" s="128" t="s">
        <v>1238</v>
      </c>
      <c r="I12" s="128" t="s">
        <v>1825</v>
      </c>
      <c r="J12" s="134">
        <f t="shared" si="0"/>
        <v>0</v>
      </c>
      <c r="K12" s="128">
        <v>15</v>
      </c>
      <c r="L12" s="128" t="s">
        <v>12089</v>
      </c>
      <c r="M12" s="128" t="s">
        <v>12090</v>
      </c>
      <c r="N12" s="128" t="s">
        <v>12091</v>
      </c>
      <c r="O12" s="129" t="s">
        <v>359</v>
      </c>
    </row>
    <row r="13" spans="1:15">
      <c r="A13" s="122" t="s">
        <v>12092</v>
      </c>
      <c r="B13" s="14" t="s">
        <v>12093</v>
      </c>
      <c r="C13" s="14" t="s">
        <v>12094</v>
      </c>
      <c r="D13" s="14" t="s">
        <v>12095</v>
      </c>
      <c r="E13" s="14" t="s">
        <v>8912</v>
      </c>
      <c r="F13" s="14" t="s">
        <v>12096</v>
      </c>
      <c r="G13" s="14" t="s">
        <v>12097</v>
      </c>
      <c r="H13" s="14" t="s">
        <v>1238</v>
      </c>
      <c r="I13" s="14" t="s">
        <v>1825</v>
      </c>
      <c r="J13" s="27">
        <f t="shared" si="0"/>
        <v>0</v>
      </c>
      <c r="K13" s="14">
        <v>15</v>
      </c>
      <c r="L13" s="14" t="s">
        <v>12098</v>
      </c>
      <c r="M13" s="14" t="s">
        <v>12099</v>
      </c>
      <c r="N13" s="14" t="s">
        <v>12100</v>
      </c>
      <c r="O13" s="123" t="s">
        <v>2911</v>
      </c>
    </row>
    <row r="14" spans="1:15">
      <c r="A14" s="127" t="s">
        <v>12101</v>
      </c>
      <c r="B14" s="128" t="s">
        <v>12093</v>
      </c>
      <c r="C14" s="128" t="s">
        <v>12102</v>
      </c>
      <c r="D14" s="128" t="s">
        <v>12103</v>
      </c>
      <c r="E14" s="128" t="s">
        <v>8870</v>
      </c>
      <c r="F14" s="128" t="s">
        <v>422</v>
      </c>
      <c r="G14" s="128" t="s">
        <v>12097</v>
      </c>
      <c r="H14" s="128" t="s">
        <v>1238</v>
      </c>
      <c r="I14" s="128" t="s">
        <v>1825</v>
      </c>
      <c r="J14" s="134">
        <f t="shared" si="0"/>
        <v>0</v>
      </c>
      <c r="K14" s="128">
        <v>15</v>
      </c>
      <c r="L14" s="128" t="s">
        <v>12104</v>
      </c>
      <c r="M14" s="128" t="s">
        <v>12105</v>
      </c>
      <c r="N14" s="128" t="s">
        <v>12106</v>
      </c>
      <c r="O14" s="129" t="s">
        <v>12107</v>
      </c>
    </row>
    <row r="15" spans="1:15">
      <c r="A15" s="122" t="s">
        <v>12108</v>
      </c>
      <c r="B15" s="14" t="s">
        <v>12109</v>
      </c>
      <c r="C15" s="14" t="s">
        <v>12110</v>
      </c>
      <c r="D15" s="14" t="s">
        <v>12111</v>
      </c>
      <c r="E15" s="14" t="s">
        <v>12112</v>
      </c>
      <c r="F15" s="14" t="s">
        <v>12057</v>
      </c>
      <c r="G15" s="14" t="s">
        <v>12084</v>
      </c>
      <c r="H15" s="14" t="s">
        <v>1109</v>
      </c>
      <c r="I15" s="14" t="s">
        <v>1825</v>
      </c>
      <c r="J15" s="27">
        <f t="shared" si="0"/>
        <v>0</v>
      </c>
      <c r="K15" s="14">
        <v>12</v>
      </c>
      <c r="L15" s="14" t="s">
        <v>12113</v>
      </c>
      <c r="M15" s="14" t="s">
        <v>12114</v>
      </c>
      <c r="N15" s="14" t="s">
        <v>12115</v>
      </c>
      <c r="O15" s="123" t="s">
        <v>8926</v>
      </c>
    </row>
    <row r="16" spans="1:15" ht="23.15">
      <c r="A16" s="127" t="s">
        <v>12116</v>
      </c>
      <c r="B16" s="128" t="s">
        <v>12117</v>
      </c>
      <c r="C16" s="128" t="s">
        <v>12118</v>
      </c>
      <c r="D16" s="128" t="s">
        <v>12119</v>
      </c>
      <c r="E16" s="128" t="s">
        <v>8939</v>
      </c>
      <c r="F16" s="128" t="s">
        <v>12120</v>
      </c>
      <c r="G16" s="128" t="s">
        <v>12121</v>
      </c>
      <c r="H16" s="128" t="s">
        <v>1109</v>
      </c>
      <c r="I16" s="128" t="s">
        <v>1825</v>
      </c>
      <c r="J16" s="134">
        <f t="shared" si="0"/>
        <v>0</v>
      </c>
      <c r="K16" s="128">
        <v>10</v>
      </c>
      <c r="L16" s="128" t="s">
        <v>12122</v>
      </c>
      <c r="M16" s="128" t="s">
        <v>12123</v>
      </c>
      <c r="N16" s="128" t="s">
        <v>12124</v>
      </c>
      <c r="O16" s="129" t="s">
        <v>8234</v>
      </c>
    </row>
    <row r="17" spans="1:15">
      <c r="A17" s="122" t="s">
        <v>12125</v>
      </c>
      <c r="B17" s="14" t="s">
        <v>12126</v>
      </c>
      <c r="C17" s="14" t="s">
        <v>12127</v>
      </c>
      <c r="D17" s="14" t="s">
        <v>12128</v>
      </c>
      <c r="E17" s="14" t="s">
        <v>12129</v>
      </c>
      <c r="F17" s="14" t="s">
        <v>6470</v>
      </c>
      <c r="G17" s="14" t="s">
        <v>12130</v>
      </c>
      <c r="H17" s="14" t="s">
        <v>1238</v>
      </c>
      <c r="I17" s="14" t="s">
        <v>1825</v>
      </c>
      <c r="J17" s="27">
        <f t="shared" si="0"/>
        <v>0</v>
      </c>
      <c r="K17" s="14">
        <v>14</v>
      </c>
      <c r="L17" s="14" t="s">
        <v>11965</v>
      </c>
      <c r="M17" s="14" t="s">
        <v>12131</v>
      </c>
      <c r="N17" s="14" t="s">
        <v>12132</v>
      </c>
      <c r="O17" s="123" t="s">
        <v>8948</v>
      </c>
    </row>
    <row r="18" spans="1:15">
      <c r="A18" s="127" t="s">
        <v>12133</v>
      </c>
      <c r="B18" s="128" t="s">
        <v>12134</v>
      </c>
      <c r="C18" s="128" t="s">
        <v>12135</v>
      </c>
      <c r="D18" s="128" t="s">
        <v>12136</v>
      </c>
      <c r="E18" s="128" t="s">
        <v>12137</v>
      </c>
      <c r="F18" s="128" t="s">
        <v>12138</v>
      </c>
      <c r="G18" s="128" t="s">
        <v>12139</v>
      </c>
      <c r="H18" s="128" t="s">
        <v>1109</v>
      </c>
      <c r="I18" s="128" t="s">
        <v>1825</v>
      </c>
      <c r="J18" s="134">
        <f t="shared" si="0"/>
        <v>0</v>
      </c>
      <c r="K18" s="128">
        <v>12</v>
      </c>
      <c r="L18" s="128" t="s">
        <v>12140</v>
      </c>
      <c r="M18" s="128" t="s">
        <v>12141</v>
      </c>
      <c r="N18" s="128" t="s">
        <v>11842</v>
      </c>
      <c r="O18" s="129" t="s">
        <v>12142</v>
      </c>
    </row>
    <row r="19" spans="1:15" ht="23.15">
      <c r="A19" s="122" t="s">
        <v>12143</v>
      </c>
      <c r="B19" s="14" t="s">
        <v>12144</v>
      </c>
      <c r="C19" s="14" t="s">
        <v>12145</v>
      </c>
      <c r="D19" s="14" t="s">
        <v>12146</v>
      </c>
      <c r="E19" s="14" t="s">
        <v>12147</v>
      </c>
      <c r="F19" s="14" t="s">
        <v>349</v>
      </c>
      <c r="G19" s="14" t="s">
        <v>12148</v>
      </c>
      <c r="H19" s="14" t="s">
        <v>1238</v>
      </c>
      <c r="I19" s="14" t="s">
        <v>1825</v>
      </c>
      <c r="J19" s="27">
        <f t="shared" si="0"/>
        <v>0</v>
      </c>
      <c r="K19" s="14">
        <v>12</v>
      </c>
      <c r="L19" s="14" t="s">
        <v>12149</v>
      </c>
      <c r="M19" s="14" t="s">
        <v>12150</v>
      </c>
      <c r="N19" s="14" t="s">
        <v>11999</v>
      </c>
      <c r="O19" s="123" t="s">
        <v>355</v>
      </c>
    </row>
    <row r="20" spans="1:15" ht="23.15">
      <c r="A20" s="127" t="s">
        <v>12151</v>
      </c>
      <c r="B20" s="128" t="s">
        <v>2000</v>
      </c>
      <c r="C20" s="128" t="s">
        <v>12152</v>
      </c>
      <c r="D20" s="128" t="s">
        <v>12153</v>
      </c>
      <c r="E20" s="128" t="s">
        <v>12154</v>
      </c>
      <c r="F20" s="128" t="s">
        <v>12155</v>
      </c>
      <c r="G20" s="128" t="s">
        <v>12156</v>
      </c>
      <c r="H20" s="128" t="s">
        <v>1109</v>
      </c>
      <c r="I20" s="128" t="s">
        <v>1825</v>
      </c>
      <c r="J20" s="134">
        <f t="shared" si="0"/>
        <v>0</v>
      </c>
      <c r="K20" s="128">
        <v>12</v>
      </c>
      <c r="L20" s="128" t="s">
        <v>12157</v>
      </c>
      <c r="M20" s="128" t="s">
        <v>12158</v>
      </c>
      <c r="N20" s="128" t="s">
        <v>12159</v>
      </c>
      <c r="O20" s="129" t="s">
        <v>351</v>
      </c>
    </row>
    <row r="21" spans="1:15">
      <c r="A21" s="122" t="s">
        <v>12160</v>
      </c>
      <c r="B21" s="14" t="s">
        <v>12161</v>
      </c>
      <c r="C21" s="14" t="s">
        <v>12162</v>
      </c>
      <c r="D21" s="14" t="s">
        <v>12163</v>
      </c>
      <c r="E21" s="14" t="s">
        <v>10642</v>
      </c>
      <c r="F21" s="14" t="s">
        <v>12164</v>
      </c>
      <c r="G21" s="14" t="s">
        <v>12165</v>
      </c>
      <c r="H21" s="14" t="s">
        <v>1238</v>
      </c>
      <c r="I21" s="14" t="s">
        <v>1825</v>
      </c>
      <c r="J21" s="27">
        <f t="shared" si="0"/>
        <v>0</v>
      </c>
      <c r="K21" s="14">
        <v>10</v>
      </c>
      <c r="L21" s="14" t="s">
        <v>12166</v>
      </c>
      <c r="M21" s="14" t="s">
        <v>12167</v>
      </c>
      <c r="N21" s="14" t="s">
        <v>12168</v>
      </c>
      <c r="O21" s="123" t="s">
        <v>367</v>
      </c>
    </row>
    <row r="22" spans="1:15" ht="23.15">
      <c r="A22" s="127" t="s">
        <v>12169</v>
      </c>
      <c r="B22" s="128" t="s">
        <v>12170</v>
      </c>
      <c r="C22" s="128" t="s">
        <v>12171</v>
      </c>
      <c r="D22" s="128" t="s">
        <v>12172</v>
      </c>
      <c r="E22" s="128" t="s">
        <v>12173</v>
      </c>
      <c r="F22" s="128" t="s">
        <v>12174</v>
      </c>
      <c r="G22" s="128" t="s">
        <v>12175</v>
      </c>
      <c r="H22" s="128" t="s">
        <v>1238</v>
      </c>
      <c r="I22" s="128" t="s">
        <v>1825</v>
      </c>
      <c r="J22" s="134">
        <f t="shared" si="0"/>
        <v>0</v>
      </c>
      <c r="K22" s="128">
        <v>10</v>
      </c>
      <c r="L22" s="128" t="s">
        <v>12176</v>
      </c>
      <c r="M22" s="128" t="s">
        <v>12177</v>
      </c>
      <c r="N22" s="128" t="s">
        <v>12178</v>
      </c>
      <c r="O22" s="129" t="s">
        <v>337</v>
      </c>
    </row>
    <row r="23" spans="1:15" ht="23.15">
      <c r="A23" s="122" t="s">
        <v>12179</v>
      </c>
      <c r="B23" s="14" t="s">
        <v>9242</v>
      </c>
      <c r="C23" s="14" t="s">
        <v>12180</v>
      </c>
      <c r="D23" s="14" t="s">
        <v>12181</v>
      </c>
      <c r="E23" s="14" t="s">
        <v>9355</v>
      </c>
      <c r="F23" s="14" t="s">
        <v>12182</v>
      </c>
      <c r="G23" s="14" t="s">
        <v>12183</v>
      </c>
      <c r="H23" s="14" t="s">
        <v>1238</v>
      </c>
      <c r="I23" s="14" t="s">
        <v>1825</v>
      </c>
      <c r="J23" s="27">
        <f t="shared" si="0"/>
        <v>0</v>
      </c>
      <c r="K23" s="14">
        <v>18</v>
      </c>
      <c r="L23" s="14" t="s">
        <v>12184</v>
      </c>
      <c r="M23" s="14" t="s">
        <v>12185</v>
      </c>
      <c r="N23" s="14" t="s">
        <v>12186</v>
      </c>
      <c r="O23" s="123" t="s">
        <v>380</v>
      </c>
    </row>
    <row r="24" spans="1:15" ht="23.15">
      <c r="A24" s="130" t="s">
        <v>12187</v>
      </c>
      <c r="B24" s="131" t="s">
        <v>7807</v>
      </c>
      <c r="C24" s="131" t="s">
        <v>12188</v>
      </c>
      <c r="D24" s="131" t="s">
        <v>12189</v>
      </c>
      <c r="E24" s="131" t="s">
        <v>3849</v>
      </c>
      <c r="F24" s="131" t="s">
        <v>99</v>
      </c>
      <c r="G24" s="131" t="s">
        <v>12190</v>
      </c>
      <c r="H24" s="131" t="s">
        <v>1109</v>
      </c>
      <c r="I24" s="131" t="s">
        <v>1825</v>
      </c>
      <c r="J24" s="135">
        <f t="shared" si="0"/>
        <v>0</v>
      </c>
      <c r="K24" s="131">
        <v>5</v>
      </c>
      <c r="L24" s="131" t="s">
        <v>12191</v>
      </c>
      <c r="M24" s="131" t="s">
        <v>12192</v>
      </c>
      <c r="N24" s="131" t="s">
        <v>10769</v>
      </c>
      <c r="O24" s="132" t="s">
        <v>380</v>
      </c>
    </row>
  </sheetData>
  <mergeCells count="2">
    <mergeCell ref="A1:O1"/>
    <mergeCell ref="A2:O2"/>
  </mergeCells>
  <dataValidations count="2">
    <dataValidation type="list" sqref="H5:H24" xr:uid="{00000000-0002-0000-5000-000000000000}">
      <formula1>"Critical,High,Medium,Low"</formula1>
    </dataValidation>
    <dataValidation type="list" sqref="I5:I24" xr:uid="{00000000-0002-0000-5000-000001000000}">
      <formula1>"Not Started,In Progress,Draft Complete,In Review,Approved,Blocked,Deferred"</formula1>
    </dataValidation>
  </dataValidation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J18"/>
  <sheetViews>
    <sheetView workbookViewId="0">
      <pane ySplit="4" topLeftCell="A5" activePane="bottomLeft" state="frozen"/>
      <selection pane="bottomLeft"/>
    </sheetView>
  </sheetViews>
  <sheetFormatPr defaultRowHeight="14.15"/>
  <cols>
    <col min="1" max="1" width="14" customWidth="1"/>
    <col min="2" max="2" width="60" customWidth="1"/>
    <col min="3" max="3" width="26" customWidth="1"/>
    <col min="4" max="6" width="12" customWidth="1"/>
    <col min="7" max="7" width="64" customWidth="1"/>
    <col min="8" max="8" width="28" customWidth="1"/>
    <col min="9" max="9" width="14" customWidth="1"/>
    <col min="10" max="10" width="34" customWidth="1"/>
  </cols>
  <sheetData>
    <row r="1" spans="1:10" ht="17.149999999999999" customHeight="1">
      <c r="A1" s="591" t="s">
        <v>12193</v>
      </c>
      <c r="B1" s="591"/>
      <c r="C1" s="591"/>
      <c r="D1" s="591"/>
      <c r="E1" s="591"/>
      <c r="F1" s="591"/>
      <c r="G1" s="591"/>
      <c r="H1" s="591"/>
      <c r="I1" s="591"/>
      <c r="J1" s="591"/>
    </row>
    <row r="2" spans="1:10" ht="20.6" customHeight="1">
      <c r="A2" s="592" t="s">
        <v>12194</v>
      </c>
      <c r="B2" s="592"/>
      <c r="C2" s="592"/>
      <c r="D2" s="592"/>
      <c r="E2" s="592"/>
      <c r="F2" s="592"/>
      <c r="G2" s="592"/>
      <c r="H2" s="592"/>
      <c r="I2" s="592"/>
      <c r="J2" s="592"/>
    </row>
    <row r="4" spans="1:10" ht="17.149999999999999" customHeight="1">
      <c r="A4" s="116" t="s">
        <v>2332</v>
      </c>
      <c r="B4" s="117" t="s">
        <v>1510</v>
      </c>
      <c r="C4" s="117" t="s">
        <v>1095</v>
      </c>
      <c r="D4" s="117" t="s">
        <v>2333</v>
      </c>
      <c r="E4" s="117" t="s">
        <v>2334</v>
      </c>
      <c r="F4" s="117" t="s">
        <v>7815</v>
      </c>
      <c r="G4" s="117" t="s">
        <v>7816</v>
      </c>
      <c r="H4" s="117" t="s">
        <v>1817</v>
      </c>
      <c r="I4" s="117" t="s">
        <v>1818</v>
      </c>
      <c r="J4" s="118" t="s">
        <v>9</v>
      </c>
    </row>
    <row r="5" spans="1:10" ht="23.15">
      <c r="A5" s="119" t="s">
        <v>12195</v>
      </c>
      <c r="B5" s="120" t="s">
        <v>12196</v>
      </c>
      <c r="C5" s="120" t="s">
        <v>10790</v>
      </c>
      <c r="D5" s="120">
        <v>4</v>
      </c>
      <c r="E5" s="120">
        <v>5</v>
      </c>
      <c r="F5" s="120">
        <f t="shared" ref="F5:F18" si="0">D5*E5</f>
        <v>20</v>
      </c>
      <c r="G5" s="120" t="s">
        <v>12197</v>
      </c>
      <c r="H5" s="120" t="s">
        <v>11121</v>
      </c>
      <c r="I5" s="120" t="s">
        <v>2345</v>
      </c>
      <c r="J5" s="121" t="s">
        <v>6516</v>
      </c>
    </row>
    <row r="6" spans="1:10">
      <c r="A6" s="127" t="s">
        <v>12198</v>
      </c>
      <c r="B6" s="128" t="s">
        <v>12199</v>
      </c>
      <c r="C6" s="128" t="s">
        <v>12200</v>
      </c>
      <c r="D6" s="128">
        <v>4</v>
      </c>
      <c r="E6" s="128">
        <v>4</v>
      </c>
      <c r="F6" s="128">
        <f t="shared" si="0"/>
        <v>16</v>
      </c>
      <c r="G6" s="128" t="s">
        <v>12201</v>
      </c>
      <c r="H6" s="128" t="s">
        <v>901</v>
      </c>
      <c r="I6" s="128" t="s">
        <v>2345</v>
      </c>
      <c r="J6" s="129"/>
    </row>
    <row r="7" spans="1:10">
      <c r="A7" s="122" t="s">
        <v>12202</v>
      </c>
      <c r="B7" s="14" t="s">
        <v>12203</v>
      </c>
      <c r="C7" s="14" t="s">
        <v>12204</v>
      </c>
      <c r="D7" s="14">
        <v>4</v>
      </c>
      <c r="E7" s="14">
        <v>4</v>
      </c>
      <c r="F7" s="14">
        <f t="shared" si="0"/>
        <v>16</v>
      </c>
      <c r="G7" s="14" t="s">
        <v>12205</v>
      </c>
      <c r="H7" s="14" t="s">
        <v>12206</v>
      </c>
      <c r="I7" s="14" t="s">
        <v>2345</v>
      </c>
      <c r="J7" s="123"/>
    </row>
    <row r="8" spans="1:10" ht="23.15">
      <c r="A8" s="127" t="s">
        <v>12207</v>
      </c>
      <c r="B8" s="128" t="s">
        <v>12208</v>
      </c>
      <c r="C8" s="128" t="s">
        <v>12209</v>
      </c>
      <c r="D8" s="128">
        <v>4</v>
      </c>
      <c r="E8" s="128">
        <v>5</v>
      </c>
      <c r="F8" s="128">
        <f t="shared" si="0"/>
        <v>20</v>
      </c>
      <c r="G8" s="128" t="s">
        <v>12210</v>
      </c>
      <c r="H8" s="128" t="s">
        <v>12211</v>
      </c>
      <c r="I8" s="128" t="s">
        <v>2345</v>
      </c>
      <c r="J8" s="129" t="s">
        <v>10787</v>
      </c>
    </row>
    <row r="9" spans="1:10" ht="23.15">
      <c r="A9" s="122" t="s">
        <v>12212</v>
      </c>
      <c r="B9" s="14" t="s">
        <v>12213</v>
      </c>
      <c r="C9" s="14" t="s">
        <v>12214</v>
      </c>
      <c r="D9" s="14">
        <v>4</v>
      </c>
      <c r="E9" s="14">
        <v>5</v>
      </c>
      <c r="F9" s="14">
        <f t="shared" si="0"/>
        <v>20</v>
      </c>
      <c r="G9" s="14" t="s">
        <v>12215</v>
      </c>
      <c r="H9" s="14" t="s">
        <v>438</v>
      </c>
      <c r="I9" s="14" t="s">
        <v>2345</v>
      </c>
      <c r="J9" s="123" t="s">
        <v>6516</v>
      </c>
    </row>
    <row r="10" spans="1:10" ht="23.15">
      <c r="A10" s="127" t="s">
        <v>12216</v>
      </c>
      <c r="B10" s="128" t="s">
        <v>12217</v>
      </c>
      <c r="C10" s="128" t="s">
        <v>5984</v>
      </c>
      <c r="D10" s="128">
        <v>3</v>
      </c>
      <c r="E10" s="128">
        <v>5</v>
      </c>
      <c r="F10" s="128">
        <f t="shared" si="0"/>
        <v>15</v>
      </c>
      <c r="G10" s="128" t="s">
        <v>12218</v>
      </c>
      <c r="H10" s="128" t="s">
        <v>11091</v>
      </c>
      <c r="I10" s="128" t="s">
        <v>2345</v>
      </c>
      <c r="J10" s="129" t="s">
        <v>6516</v>
      </c>
    </row>
    <row r="11" spans="1:10">
      <c r="A11" s="122" t="s">
        <v>12219</v>
      </c>
      <c r="B11" s="14" t="s">
        <v>12220</v>
      </c>
      <c r="C11" s="14" t="s">
        <v>12221</v>
      </c>
      <c r="D11" s="14">
        <v>4</v>
      </c>
      <c r="E11" s="14">
        <v>4</v>
      </c>
      <c r="F11" s="14">
        <f t="shared" si="0"/>
        <v>16</v>
      </c>
      <c r="G11" s="14" t="s">
        <v>12222</v>
      </c>
      <c r="H11" s="14" t="s">
        <v>128</v>
      </c>
      <c r="I11" s="14" t="s">
        <v>2345</v>
      </c>
      <c r="J11" s="123"/>
    </row>
    <row r="12" spans="1:10" ht="23.15">
      <c r="A12" s="127" t="s">
        <v>12223</v>
      </c>
      <c r="B12" s="128" t="s">
        <v>12224</v>
      </c>
      <c r="C12" s="128" t="s">
        <v>12209</v>
      </c>
      <c r="D12" s="128">
        <v>3</v>
      </c>
      <c r="E12" s="128">
        <v>4</v>
      </c>
      <c r="F12" s="128">
        <f t="shared" si="0"/>
        <v>12</v>
      </c>
      <c r="G12" s="128" t="s">
        <v>12225</v>
      </c>
      <c r="H12" s="128" t="s">
        <v>12226</v>
      </c>
      <c r="I12" s="128" t="s">
        <v>2345</v>
      </c>
      <c r="J12" s="129"/>
    </row>
    <row r="13" spans="1:10">
      <c r="A13" s="122" t="s">
        <v>12227</v>
      </c>
      <c r="B13" s="14" t="s">
        <v>12228</v>
      </c>
      <c r="C13" s="14" t="s">
        <v>12229</v>
      </c>
      <c r="D13" s="14">
        <v>3</v>
      </c>
      <c r="E13" s="14">
        <v>5</v>
      </c>
      <c r="F13" s="14">
        <f t="shared" si="0"/>
        <v>15</v>
      </c>
      <c r="G13" s="14" t="s">
        <v>12230</v>
      </c>
      <c r="H13" s="14" t="s">
        <v>11106</v>
      </c>
      <c r="I13" s="14" t="s">
        <v>2345</v>
      </c>
      <c r="J13" s="123"/>
    </row>
    <row r="14" spans="1:10">
      <c r="A14" s="127" t="s">
        <v>12231</v>
      </c>
      <c r="B14" s="128" t="s">
        <v>12232</v>
      </c>
      <c r="C14" s="128" t="s">
        <v>12233</v>
      </c>
      <c r="D14" s="128">
        <v>3</v>
      </c>
      <c r="E14" s="128">
        <v>5</v>
      </c>
      <c r="F14" s="128">
        <f t="shared" si="0"/>
        <v>15</v>
      </c>
      <c r="G14" s="128" t="s">
        <v>12234</v>
      </c>
      <c r="H14" s="128" t="s">
        <v>11112</v>
      </c>
      <c r="I14" s="128" t="s">
        <v>2345</v>
      </c>
      <c r="J14" s="129"/>
    </row>
    <row r="15" spans="1:10">
      <c r="A15" s="122" t="s">
        <v>12235</v>
      </c>
      <c r="B15" s="14" t="s">
        <v>12236</v>
      </c>
      <c r="C15" s="14" t="s">
        <v>12237</v>
      </c>
      <c r="D15" s="14">
        <v>3</v>
      </c>
      <c r="E15" s="14">
        <v>5</v>
      </c>
      <c r="F15" s="14">
        <f t="shared" si="0"/>
        <v>15</v>
      </c>
      <c r="G15" s="14" t="s">
        <v>12238</v>
      </c>
      <c r="H15" s="14" t="s">
        <v>12239</v>
      </c>
      <c r="I15" s="14" t="s">
        <v>2345</v>
      </c>
      <c r="J15" s="123"/>
    </row>
    <row r="16" spans="1:10" ht="23.15">
      <c r="A16" s="127" t="s">
        <v>12240</v>
      </c>
      <c r="B16" s="128" t="s">
        <v>12241</v>
      </c>
      <c r="C16" s="128" t="s">
        <v>12242</v>
      </c>
      <c r="D16" s="128">
        <v>3</v>
      </c>
      <c r="E16" s="128">
        <v>5</v>
      </c>
      <c r="F16" s="128">
        <f t="shared" si="0"/>
        <v>15</v>
      </c>
      <c r="G16" s="128" t="s">
        <v>12243</v>
      </c>
      <c r="H16" s="128" t="s">
        <v>6393</v>
      </c>
      <c r="I16" s="128" t="s">
        <v>2345</v>
      </c>
      <c r="J16" s="129" t="s">
        <v>6516</v>
      </c>
    </row>
    <row r="17" spans="1:10" ht="23.15">
      <c r="A17" s="122" t="s">
        <v>12244</v>
      </c>
      <c r="B17" s="14" t="s">
        <v>12245</v>
      </c>
      <c r="C17" s="14" t="s">
        <v>12246</v>
      </c>
      <c r="D17" s="14">
        <v>4</v>
      </c>
      <c r="E17" s="14">
        <v>4</v>
      </c>
      <c r="F17" s="14">
        <f t="shared" si="0"/>
        <v>16</v>
      </c>
      <c r="G17" s="14" t="s">
        <v>12247</v>
      </c>
      <c r="H17" s="14" t="s">
        <v>12211</v>
      </c>
      <c r="I17" s="14" t="s">
        <v>2345</v>
      </c>
      <c r="J17" s="123"/>
    </row>
    <row r="18" spans="1:10" ht="23.15">
      <c r="A18" s="130" t="s">
        <v>12248</v>
      </c>
      <c r="B18" s="131" t="s">
        <v>12249</v>
      </c>
      <c r="C18" s="131" t="s">
        <v>12250</v>
      </c>
      <c r="D18" s="131">
        <v>3</v>
      </c>
      <c r="E18" s="131">
        <v>5</v>
      </c>
      <c r="F18" s="131">
        <f t="shared" si="0"/>
        <v>15</v>
      </c>
      <c r="G18" s="131" t="s">
        <v>12251</v>
      </c>
      <c r="H18" s="131" t="s">
        <v>12252</v>
      </c>
      <c r="I18" s="131" t="s">
        <v>2345</v>
      </c>
      <c r="J18" s="132" t="s">
        <v>6516</v>
      </c>
    </row>
  </sheetData>
  <mergeCells count="2">
    <mergeCell ref="A1:J1"/>
    <mergeCell ref="A2:J2"/>
  </mergeCells>
  <conditionalFormatting sqref="F5:F18">
    <cfRule type="colorScale" priority="1">
      <colorScale>
        <cfvo type="min"/>
        <cfvo type="percentile" val="50"/>
        <cfvo type="max"/>
        <color rgb="FFE2F0D9"/>
        <color rgb="FFFFF2CC"/>
        <color rgb="FFFCE4D6"/>
      </colorScale>
    </cfRule>
  </conditionalFormatting>
  <dataValidations count="1">
    <dataValidation type="list" sqref="I5:I18" xr:uid="{00000000-0002-0000-5100-000000000000}">
      <formula1>"Open,Mitigating,Accepted,Closed,Blocked"</formula1>
    </dataValidation>
  </dataValidation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K16"/>
  <sheetViews>
    <sheetView workbookViewId="0">
      <pane ySplit="4" topLeftCell="A5" activePane="bottomLeft" state="frozen"/>
      <selection pane="bottomLeft"/>
    </sheetView>
  </sheetViews>
  <sheetFormatPr defaultRowHeight="14.15"/>
  <cols>
    <col min="1" max="1" width="14" customWidth="1"/>
    <col min="2" max="2" width="34" customWidth="1"/>
    <col min="3" max="3" width="20" customWidth="1"/>
    <col min="4" max="4" width="48" customWidth="1"/>
    <col min="5" max="5" width="60" customWidth="1"/>
    <col min="6" max="6" width="38" customWidth="1"/>
    <col min="7" max="7" width="44" customWidth="1"/>
    <col min="8" max="8" width="42" customWidth="1"/>
    <col min="9" max="9" width="34" customWidth="1"/>
    <col min="10" max="10" width="26" customWidth="1"/>
    <col min="11" max="11" width="32" customWidth="1"/>
  </cols>
  <sheetData>
    <row r="1" spans="1:11" ht="17.149999999999999" customHeight="1">
      <c r="A1" s="591" t="s">
        <v>12253</v>
      </c>
      <c r="B1" s="591"/>
      <c r="C1" s="591"/>
      <c r="D1" s="591"/>
      <c r="E1" s="591"/>
      <c r="F1" s="591"/>
      <c r="G1" s="591"/>
      <c r="H1" s="591"/>
      <c r="I1" s="591"/>
      <c r="J1" s="591"/>
      <c r="K1" s="591"/>
    </row>
    <row r="2" spans="1:11" ht="20.6" customHeight="1">
      <c r="A2" s="592" t="s">
        <v>12254</v>
      </c>
      <c r="B2" s="592"/>
      <c r="C2" s="592"/>
      <c r="D2" s="592"/>
      <c r="E2" s="592"/>
      <c r="F2" s="592"/>
      <c r="G2" s="592"/>
      <c r="H2" s="592"/>
      <c r="I2" s="592"/>
      <c r="J2" s="592"/>
      <c r="K2" s="592"/>
    </row>
    <row r="4" spans="1:11" ht="17.149999999999999" customHeight="1">
      <c r="A4" s="116" t="s">
        <v>5429</v>
      </c>
      <c r="B4" s="117" t="s">
        <v>5430</v>
      </c>
      <c r="C4" s="117" t="s">
        <v>1818</v>
      </c>
      <c r="D4" s="117" t="s">
        <v>7848</v>
      </c>
      <c r="E4" s="117" t="s">
        <v>3414</v>
      </c>
      <c r="F4" s="117" t="s">
        <v>7849</v>
      </c>
      <c r="G4" s="117" t="s">
        <v>5434</v>
      </c>
      <c r="H4" s="117" t="s">
        <v>7850</v>
      </c>
      <c r="I4" s="117" t="s">
        <v>7851</v>
      </c>
      <c r="J4" s="117" t="s">
        <v>1817</v>
      </c>
      <c r="K4" s="118" t="s">
        <v>7852</v>
      </c>
    </row>
    <row r="5" spans="1:11">
      <c r="A5" s="119" t="s">
        <v>12255</v>
      </c>
      <c r="B5" s="120" t="s">
        <v>12256</v>
      </c>
      <c r="C5" s="120" t="s">
        <v>5629</v>
      </c>
      <c r="D5" s="120" t="s">
        <v>12257</v>
      </c>
      <c r="E5" s="120" t="s">
        <v>12258</v>
      </c>
      <c r="F5" s="120" t="s">
        <v>12259</v>
      </c>
      <c r="G5" s="120" t="s">
        <v>12260</v>
      </c>
      <c r="H5" s="120" t="s">
        <v>12261</v>
      </c>
      <c r="I5" s="120" t="s">
        <v>12262</v>
      </c>
      <c r="J5" s="120" t="s">
        <v>12263</v>
      </c>
      <c r="K5" s="121" t="s">
        <v>12264</v>
      </c>
    </row>
    <row r="6" spans="1:11" ht="23.15">
      <c r="A6" s="127" t="s">
        <v>12265</v>
      </c>
      <c r="B6" s="128" t="s">
        <v>12266</v>
      </c>
      <c r="C6" s="128" t="s">
        <v>5629</v>
      </c>
      <c r="D6" s="128" t="s">
        <v>12267</v>
      </c>
      <c r="E6" s="128" t="s">
        <v>12268</v>
      </c>
      <c r="F6" s="128" t="s">
        <v>12269</v>
      </c>
      <c r="G6" s="128" t="s">
        <v>12270</v>
      </c>
      <c r="H6" s="128" t="s">
        <v>12271</v>
      </c>
      <c r="I6" s="128" t="s">
        <v>12272</v>
      </c>
      <c r="J6" s="128" t="s">
        <v>12273</v>
      </c>
      <c r="K6" s="129" t="s">
        <v>12274</v>
      </c>
    </row>
    <row r="7" spans="1:11" ht="23.15">
      <c r="A7" s="122" t="s">
        <v>12275</v>
      </c>
      <c r="B7" s="14" t="s">
        <v>12276</v>
      </c>
      <c r="C7" s="14" t="s">
        <v>5629</v>
      </c>
      <c r="D7" s="14" t="s">
        <v>12277</v>
      </c>
      <c r="E7" s="14" t="s">
        <v>12278</v>
      </c>
      <c r="F7" s="14" t="s">
        <v>12279</v>
      </c>
      <c r="G7" s="14" t="s">
        <v>12280</v>
      </c>
      <c r="H7" s="14" t="s">
        <v>12281</v>
      </c>
      <c r="I7" s="14" t="s">
        <v>12282</v>
      </c>
      <c r="J7" s="14" t="s">
        <v>893</v>
      </c>
      <c r="K7" s="123" t="s">
        <v>12283</v>
      </c>
    </row>
    <row r="8" spans="1:11" ht="23.15">
      <c r="A8" s="127" t="s">
        <v>12284</v>
      </c>
      <c r="B8" s="128" t="s">
        <v>12285</v>
      </c>
      <c r="C8" s="128" t="s">
        <v>5629</v>
      </c>
      <c r="D8" s="128" t="s">
        <v>12286</v>
      </c>
      <c r="E8" s="128" t="s">
        <v>12287</v>
      </c>
      <c r="F8" s="128" t="s">
        <v>12288</v>
      </c>
      <c r="G8" s="128" t="s">
        <v>12289</v>
      </c>
      <c r="H8" s="128" t="s">
        <v>12290</v>
      </c>
      <c r="I8" s="128" t="s">
        <v>12291</v>
      </c>
      <c r="J8" s="128" t="s">
        <v>3833</v>
      </c>
      <c r="K8" s="129" t="s">
        <v>12292</v>
      </c>
    </row>
    <row r="9" spans="1:11" ht="23.15">
      <c r="A9" s="122" t="s">
        <v>12293</v>
      </c>
      <c r="B9" s="14" t="s">
        <v>12294</v>
      </c>
      <c r="C9" s="14" t="s">
        <v>5629</v>
      </c>
      <c r="D9" s="14" t="s">
        <v>12295</v>
      </c>
      <c r="E9" s="14" t="s">
        <v>12296</v>
      </c>
      <c r="F9" s="14" t="s">
        <v>12297</v>
      </c>
      <c r="G9" s="14" t="s">
        <v>10922</v>
      </c>
      <c r="H9" s="14" t="s">
        <v>12298</v>
      </c>
      <c r="I9" s="14" t="s">
        <v>12299</v>
      </c>
      <c r="J9" s="14" t="s">
        <v>6393</v>
      </c>
      <c r="K9" s="123" t="s">
        <v>10529</v>
      </c>
    </row>
    <row r="10" spans="1:11">
      <c r="A10" s="127" t="s">
        <v>12300</v>
      </c>
      <c r="B10" s="128" t="s">
        <v>12301</v>
      </c>
      <c r="C10" s="128" t="s">
        <v>5629</v>
      </c>
      <c r="D10" s="128" t="s">
        <v>12302</v>
      </c>
      <c r="E10" s="128" t="s">
        <v>12303</v>
      </c>
      <c r="F10" s="128" t="s">
        <v>12304</v>
      </c>
      <c r="G10" s="128" t="s">
        <v>12305</v>
      </c>
      <c r="H10" s="128" t="s">
        <v>12306</v>
      </c>
      <c r="I10" s="128" t="s">
        <v>12307</v>
      </c>
      <c r="J10" s="128" t="s">
        <v>11096</v>
      </c>
      <c r="K10" s="129" t="s">
        <v>9702</v>
      </c>
    </row>
    <row r="11" spans="1:11">
      <c r="A11" s="122" t="s">
        <v>12308</v>
      </c>
      <c r="B11" s="14" t="s">
        <v>12309</v>
      </c>
      <c r="C11" s="14" t="s">
        <v>5629</v>
      </c>
      <c r="D11" s="14" t="s">
        <v>12310</v>
      </c>
      <c r="E11" s="14" t="s">
        <v>12311</v>
      </c>
      <c r="F11" s="14" t="s">
        <v>12312</v>
      </c>
      <c r="G11" s="14" t="s">
        <v>12313</v>
      </c>
      <c r="H11" s="14" t="s">
        <v>12314</v>
      </c>
      <c r="I11" s="14" t="s">
        <v>12315</v>
      </c>
      <c r="J11" s="14" t="s">
        <v>12316</v>
      </c>
      <c r="K11" s="123" t="s">
        <v>11114</v>
      </c>
    </row>
    <row r="12" spans="1:11" ht="23.15">
      <c r="A12" s="127" t="s">
        <v>12317</v>
      </c>
      <c r="B12" s="128" t="s">
        <v>12318</v>
      </c>
      <c r="C12" s="128" t="s">
        <v>5440</v>
      </c>
      <c r="D12" s="128" t="s">
        <v>12319</v>
      </c>
      <c r="E12" s="128" t="s">
        <v>12320</v>
      </c>
      <c r="F12" s="128" t="s">
        <v>12321</v>
      </c>
      <c r="G12" s="128" t="s">
        <v>12322</v>
      </c>
      <c r="H12" s="128" t="s">
        <v>12323</v>
      </c>
      <c r="I12" s="128" t="s">
        <v>12324</v>
      </c>
      <c r="J12" s="128" t="s">
        <v>11106</v>
      </c>
      <c r="K12" s="129" t="s">
        <v>12325</v>
      </c>
    </row>
    <row r="13" spans="1:11">
      <c r="A13" s="122" t="s">
        <v>12326</v>
      </c>
      <c r="B13" s="14" t="s">
        <v>12327</v>
      </c>
      <c r="C13" s="14" t="s">
        <v>5629</v>
      </c>
      <c r="D13" s="14" t="s">
        <v>12328</v>
      </c>
      <c r="E13" s="14" t="s">
        <v>12329</v>
      </c>
      <c r="F13" s="14" t="s">
        <v>12330</v>
      </c>
      <c r="G13" s="14" t="s">
        <v>12331</v>
      </c>
      <c r="H13" s="14" t="s">
        <v>12332</v>
      </c>
      <c r="I13" s="14" t="s">
        <v>12333</v>
      </c>
      <c r="J13" s="14" t="s">
        <v>11112</v>
      </c>
      <c r="K13" s="123" t="s">
        <v>5716</v>
      </c>
    </row>
    <row r="14" spans="1:11" ht="23.15">
      <c r="A14" s="127" t="s">
        <v>12334</v>
      </c>
      <c r="B14" s="128" t="s">
        <v>12335</v>
      </c>
      <c r="C14" s="128" t="s">
        <v>5629</v>
      </c>
      <c r="D14" s="128" t="s">
        <v>12336</v>
      </c>
      <c r="E14" s="128" t="s">
        <v>12337</v>
      </c>
      <c r="F14" s="128" t="s">
        <v>12338</v>
      </c>
      <c r="G14" s="128" t="s">
        <v>12339</v>
      </c>
      <c r="H14" s="128" t="s">
        <v>12340</v>
      </c>
      <c r="I14" s="128" t="s">
        <v>12341</v>
      </c>
      <c r="J14" s="128" t="s">
        <v>128</v>
      </c>
      <c r="K14" s="129" t="s">
        <v>12342</v>
      </c>
    </row>
    <row r="15" spans="1:11">
      <c r="A15" s="122" t="s">
        <v>12343</v>
      </c>
      <c r="B15" s="14" t="s">
        <v>12344</v>
      </c>
      <c r="C15" s="14" t="s">
        <v>5629</v>
      </c>
      <c r="D15" s="14" t="s">
        <v>12345</v>
      </c>
      <c r="E15" s="14" t="s">
        <v>12346</v>
      </c>
      <c r="F15" s="14" t="s">
        <v>12347</v>
      </c>
      <c r="G15" s="14" t="s">
        <v>12348</v>
      </c>
      <c r="H15" s="14" t="s">
        <v>12349</v>
      </c>
      <c r="I15" s="14" t="s">
        <v>12350</v>
      </c>
      <c r="J15" s="14" t="s">
        <v>893</v>
      </c>
      <c r="K15" s="123" t="s">
        <v>8268</v>
      </c>
    </row>
    <row r="16" spans="1:11" ht="23.15">
      <c r="A16" s="130" t="s">
        <v>12351</v>
      </c>
      <c r="B16" s="131" t="s">
        <v>12352</v>
      </c>
      <c r="C16" s="131" t="s">
        <v>5440</v>
      </c>
      <c r="D16" s="131" t="s">
        <v>12353</v>
      </c>
      <c r="E16" s="131" t="s">
        <v>12354</v>
      </c>
      <c r="F16" s="131" t="s">
        <v>12355</v>
      </c>
      <c r="G16" s="131" t="s">
        <v>12356</v>
      </c>
      <c r="H16" s="131" t="s">
        <v>12357</v>
      </c>
      <c r="I16" s="131" t="s">
        <v>12358</v>
      </c>
      <c r="J16" s="131" t="s">
        <v>12359</v>
      </c>
      <c r="K16" s="132" t="s">
        <v>363</v>
      </c>
    </row>
  </sheetData>
  <mergeCells count="2">
    <mergeCell ref="A1:K1"/>
    <mergeCell ref="A2:K2"/>
  </mergeCells>
  <dataValidations count="1">
    <dataValidation type="list" sqref="C5:C16" xr:uid="{00000000-0002-0000-5200-000000000000}">
      <formula1>"Proposed,Accepted in principle,Accepted,Rejected,Deferred"</formula1>
    </dataValidation>
  </dataValidation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L20"/>
  <sheetViews>
    <sheetView workbookViewId="0">
      <pane ySplit="4" topLeftCell="A5" activePane="bottomLeft" state="frozen"/>
      <selection pane="bottomLeft"/>
    </sheetView>
  </sheetViews>
  <sheetFormatPr defaultRowHeight="14.15"/>
  <cols>
    <col min="1" max="1" width="12" customWidth="1"/>
    <col min="2" max="2" width="22" customWidth="1"/>
    <col min="3" max="3" width="12" customWidth="1"/>
    <col min="4" max="4" width="60" customWidth="1"/>
    <col min="5" max="5" width="42" customWidth="1"/>
    <col min="6" max="6" width="18" customWidth="1"/>
    <col min="7" max="7" width="12" customWidth="1"/>
    <col min="8" max="8" width="46" customWidth="1"/>
    <col min="9" max="9" width="28" customWidth="1"/>
    <col min="11" max="11" width="28" customWidth="1"/>
    <col min="12" max="12" width="18" customWidth="1"/>
  </cols>
  <sheetData>
    <row r="1" spans="1:12" ht="17.149999999999999" customHeight="1">
      <c r="A1" s="591" t="s">
        <v>12360</v>
      </c>
      <c r="B1" s="591"/>
      <c r="C1" s="591"/>
      <c r="D1" s="591"/>
      <c r="E1" s="591"/>
      <c r="F1" s="591"/>
      <c r="G1" s="591"/>
      <c r="H1" s="591"/>
      <c r="I1" s="591"/>
    </row>
    <row r="2" spans="1:12" ht="20.6" customHeight="1">
      <c r="A2" s="592" t="s">
        <v>12361</v>
      </c>
      <c r="B2" s="592"/>
      <c r="C2" s="592"/>
      <c r="D2" s="592"/>
      <c r="E2" s="592"/>
      <c r="F2" s="592"/>
      <c r="G2" s="592"/>
      <c r="H2" s="592"/>
      <c r="I2" s="592"/>
    </row>
    <row r="4" spans="1:12" ht="17.149999999999999" customHeight="1">
      <c r="A4" s="116" t="s">
        <v>7915</v>
      </c>
      <c r="B4" s="117" t="s">
        <v>1095</v>
      </c>
      <c r="C4" s="117" t="s">
        <v>5683</v>
      </c>
      <c r="D4" s="117" t="s">
        <v>5684</v>
      </c>
      <c r="E4" s="117" t="s">
        <v>2126</v>
      </c>
      <c r="F4" s="117" t="s">
        <v>1818</v>
      </c>
      <c r="G4" s="117" t="s">
        <v>7916</v>
      </c>
      <c r="H4" s="117" t="s">
        <v>5688</v>
      </c>
      <c r="I4" s="118" t="s">
        <v>7917</v>
      </c>
      <c r="K4" s="116" t="s">
        <v>5695</v>
      </c>
      <c r="L4" s="118" t="s">
        <v>2484</v>
      </c>
    </row>
    <row r="5" spans="1:12">
      <c r="A5" s="119" t="s">
        <v>12362</v>
      </c>
      <c r="B5" s="120" t="s">
        <v>5703</v>
      </c>
      <c r="C5" s="120" t="s">
        <v>1955</v>
      </c>
      <c r="D5" s="120" t="s">
        <v>12363</v>
      </c>
      <c r="E5" s="120" t="s">
        <v>337</v>
      </c>
      <c r="F5" s="120" t="s">
        <v>2136</v>
      </c>
      <c r="G5" s="133">
        <f t="shared" ref="G5:G20" si="0">IF(F5="Met",1,IF(F5="Draft Ready",0.8,IF(F5="In Review",0.6,IF(F5="Owner Input",0.3,IF(F5="Blocked",0,0)))))</f>
        <v>0.8</v>
      </c>
      <c r="H5" s="120" t="s">
        <v>12364</v>
      </c>
      <c r="I5" s="121" t="s">
        <v>12365</v>
      </c>
      <c r="K5" s="119" t="s">
        <v>12366</v>
      </c>
      <c r="L5" s="137">
        <f>AVERAGE(G5:G20)</f>
        <v>0.73750000000000016</v>
      </c>
    </row>
    <row r="6" spans="1:12">
      <c r="A6" s="127" t="s">
        <v>12367</v>
      </c>
      <c r="B6" s="128" t="s">
        <v>12368</v>
      </c>
      <c r="C6" s="128" t="s">
        <v>1955</v>
      </c>
      <c r="D6" s="128" t="s">
        <v>12369</v>
      </c>
      <c r="E6" s="128" t="s">
        <v>343</v>
      </c>
      <c r="F6" s="128" t="s">
        <v>2136</v>
      </c>
      <c r="G6" s="134">
        <f t="shared" si="0"/>
        <v>0.8</v>
      </c>
      <c r="H6" s="128" t="s">
        <v>12370</v>
      </c>
      <c r="I6" s="129" t="s">
        <v>6457</v>
      </c>
      <c r="K6" s="122" t="s">
        <v>7928</v>
      </c>
      <c r="L6" s="123">
        <f>COUNTIFS(C5:C20,"Yes",F5:F20,"Not Started")+COUNTIFS(C5:C20,"Yes",F5:F20,"Blocked")</f>
        <v>1</v>
      </c>
    </row>
    <row r="7" spans="1:12" ht="23.15">
      <c r="A7" s="122" t="s">
        <v>12371</v>
      </c>
      <c r="B7" s="14" t="s">
        <v>12372</v>
      </c>
      <c r="C7" s="14" t="s">
        <v>1955</v>
      </c>
      <c r="D7" s="14" t="s">
        <v>12373</v>
      </c>
      <c r="E7" s="14" t="s">
        <v>347</v>
      </c>
      <c r="F7" s="14" t="s">
        <v>2136</v>
      </c>
      <c r="G7" s="27">
        <f t="shared" si="0"/>
        <v>0.8</v>
      </c>
      <c r="H7" s="14" t="s">
        <v>12374</v>
      </c>
      <c r="I7" s="123" t="s">
        <v>6376</v>
      </c>
      <c r="K7" s="122" t="s">
        <v>9471</v>
      </c>
      <c r="L7" s="123">
        <f>COUNTIF(F5:F20,"Met")+COUNTIF(F5:F20,"Draft Ready")</f>
        <v>14</v>
      </c>
    </row>
    <row r="8" spans="1:12">
      <c r="A8" s="127" t="s">
        <v>12375</v>
      </c>
      <c r="B8" s="128" t="s">
        <v>12376</v>
      </c>
      <c r="C8" s="128" t="s">
        <v>1955</v>
      </c>
      <c r="D8" s="128" t="s">
        <v>12377</v>
      </c>
      <c r="E8" s="128" t="s">
        <v>351</v>
      </c>
      <c r="F8" s="128" t="s">
        <v>2136</v>
      </c>
      <c r="G8" s="134">
        <f t="shared" si="0"/>
        <v>0.8</v>
      </c>
      <c r="H8" s="128" t="s">
        <v>12378</v>
      </c>
      <c r="I8" s="129" t="s">
        <v>12273</v>
      </c>
      <c r="K8" s="124" t="s">
        <v>7938</v>
      </c>
      <c r="L8" s="126">
        <v>0</v>
      </c>
    </row>
    <row r="9" spans="1:12">
      <c r="A9" s="122" t="s">
        <v>12379</v>
      </c>
      <c r="B9" s="14" t="s">
        <v>12380</v>
      </c>
      <c r="C9" s="14" t="s">
        <v>1955</v>
      </c>
      <c r="D9" s="14" t="s">
        <v>12381</v>
      </c>
      <c r="E9" s="14" t="s">
        <v>359</v>
      </c>
      <c r="F9" s="14" t="s">
        <v>2136</v>
      </c>
      <c r="G9" s="27">
        <f t="shared" si="0"/>
        <v>0.8</v>
      </c>
      <c r="H9" s="14" t="s">
        <v>12382</v>
      </c>
      <c r="I9" s="123" t="s">
        <v>3833</v>
      </c>
    </row>
    <row r="10" spans="1:12" ht="23.15">
      <c r="A10" s="127" t="s">
        <v>12383</v>
      </c>
      <c r="B10" s="128" t="s">
        <v>11114</v>
      </c>
      <c r="C10" s="128" t="s">
        <v>1955</v>
      </c>
      <c r="D10" s="128" t="s">
        <v>12384</v>
      </c>
      <c r="E10" s="128" t="s">
        <v>355</v>
      </c>
      <c r="F10" s="128" t="s">
        <v>2136</v>
      </c>
      <c r="G10" s="134">
        <f t="shared" si="0"/>
        <v>0.8</v>
      </c>
      <c r="H10" s="128" t="s">
        <v>12385</v>
      </c>
      <c r="I10" s="129" t="s">
        <v>12316</v>
      </c>
    </row>
    <row r="11" spans="1:12">
      <c r="A11" s="122" t="s">
        <v>12386</v>
      </c>
      <c r="B11" s="14" t="s">
        <v>12387</v>
      </c>
      <c r="C11" s="14" t="s">
        <v>1955</v>
      </c>
      <c r="D11" s="14" t="s">
        <v>12388</v>
      </c>
      <c r="E11" s="14" t="s">
        <v>363</v>
      </c>
      <c r="F11" s="14" t="s">
        <v>2136</v>
      </c>
      <c r="G11" s="27">
        <f t="shared" si="0"/>
        <v>0.8</v>
      </c>
      <c r="H11" s="14" t="s">
        <v>12389</v>
      </c>
      <c r="I11" s="123" t="s">
        <v>6353</v>
      </c>
    </row>
    <row r="12" spans="1:12">
      <c r="A12" s="127" t="s">
        <v>12390</v>
      </c>
      <c r="B12" s="128" t="s">
        <v>12161</v>
      </c>
      <c r="C12" s="128" t="s">
        <v>1955</v>
      </c>
      <c r="D12" s="128" t="s">
        <v>12391</v>
      </c>
      <c r="E12" s="128" t="s">
        <v>367</v>
      </c>
      <c r="F12" s="128" t="s">
        <v>2136</v>
      </c>
      <c r="G12" s="134">
        <f t="shared" si="0"/>
        <v>0.8</v>
      </c>
      <c r="H12" s="128" t="s">
        <v>12392</v>
      </c>
      <c r="I12" s="129" t="s">
        <v>10589</v>
      </c>
    </row>
    <row r="13" spans="1:12" ht="23.15">
      <c r="A13" s="122" t="s">
        <v>12393</v>
      </c>
      <c r="B13" s="14" t="s">
        <v>4322</v>
      </c>
      <c r="C13" s="14" t="s">
        <v>1955</v>
      </c>
      <c r="D13" s="14" t="s">
        <v>12394</v>
      </c>
      <c r="E13" s="14" t="s">
        <v>12395</v>
      </c>
      <c r="F13" s="14" t="s">
        <v>2136</v>
      </c>
      <c r="G13" s="27">
        <f t="shared" si="0"/>
        <v>0.8</v>
      </c>
      <c r="H13" s="14" t="s">
        <v>12396</v>
      </c>
      <c r="I13" s="123" t="s">
        <v>6393</v>
      </c>
    </row>
    <row r="14" spans="1:12">
      <c r="A14" s="127" t="s">
        <v>12397</v>
      </c>
      <c r="B14" s="128" t="s">
        <v>12398</v>
      </c>
      <c r="C14" s="128" t="s">
        <v>1955</v>
      </c>
      <c r="D14" s="128" t="s">
        <v>12399</v>
      </c>
      <c r="E14" s="128" t="s">
        <v>12400</v>
      </c>
      <c r="F14" s="128" t="s">
        <v>3564</v>
      </c>
      <c r="G14" s="134">
        <f t="shared" si="0"/>
        <v>0.6</v>
      </c>
      <c r="H14" s="128" t="s">
        <v>12401</v>
      </c>
      <c r="I14" s="129" t="s">
        <v>258</v>
      </c>
    </row>
    <row r="15" spans="1:12">
      <c r="A15" s="122" t="s">
        <v>12402</v>
      </c>
      <c r="B15" s="14" t="s">
        <v>12403</v>
      </c>
      <c r="C15" s="14" t="s">
        <v>1955</v>
      </c>
      <c r="D15" s="14" t="s">
        <v>12404</v>
      </c>
      <c r="E15" s="14" t="s">
        <v>12405</v>
      </c>
      <c r="F15" s="14" t="s">
        <v>2136</v>
      </c>
      <c r="G15" s="27">
        <f t="shared" si="0"/>
        <v>0.8</v>
      </c>
      <c r="H15" s="14" t="s">
        <v>12406</v>
      </c>
      <c r="I15" s="123" t="s">
        <v>12407</v>
      </c>
    </row>
    <row r="16" spans="1:12">
      <c r="A16" s="127" t="s">
        <v>12408</v>
      </c>
      <c r="B16" s="128" t="s">
        <v>12409</v>
      </c>
      <c r="C16" s="128" t="s">
        <v>1955</v>
      </c>
      <c r="D16" s="128" t="s">
        <v>12410</v>
      </c>
      <c r="E16" s="128" t="s">
        <v>12411</v>
      </c>
      <c r="F16" s="128" t="s">
        <v>2136</v>
      </c>
      <c r="G16" s="134">
        <f t="shared" si="0"/>
        <v>0.8</v>
      </c>
      <c r="H16" s="128" t="s">
        <v>12412</v>
      </c>
      <c r="I16" s="129" t="s">
        <v>10899</v>
      </c>
    </row>
    <row r="17" spans="1:9">
      <c r="A17" s="122" t="s">
        <v>12413</v>
      </c>
      <c r="B17" s="14" t="s">
        <v>12414</v>
      </c>
      <c r="C17" s="14" t="s">
        <v>1955</v>
      </c>
      <c r="D17" s="14" t="s">
        <v>12415</v>
      </c>
      <c r="E17" s="14" t="s">
        <v>12416</v>
      </c>
      <c r="F17" s="14" t="s">
        <v>2136</v>
      </c>
      <c r="G17" s="27">
        <f t="shared" si="0"/>
        <v>0.8</v>
      </c>
      <c r="H17" s="14" t="s">
        <v>12417</v>
      </c>
      <c r="I17" s="123" t="s">
        <v>6393</v>
      </c>
    </row>
    <row r="18" spans="1:9" ht="23.15">
      <c r="A18" s="127" t="s">
        <v>12418</v>
      </c>
      <c r="B18" s="128" t="s">
        <v>10990</v>
      </c>
      <c r="C18" s="128" t="s">
        <v>1955</v>
      </c>
      <c r="D18" s="128" t="s">
        <v>12419</v>
      </c>
      <c r="E18" s="128" t="s">
        <v>371</v>
      </c>
      <c r="F18" s="128" t="s">
        <v>2136</v>
      </c>
      <c r="G18" s="134">
        <f t="shared" si="0"/>
        <v>0.8</v>
      </c>
      <c r="H18" s="128" t="s">
        <v>12420</v>
      </c>
      <c r="I18" s="129" t="s">
        <v>36</v>
      </c>
    </row>
    <row r="19" spans="1:9" ht="23.15">
      <c r="A19" s="122" t="s">
        <v>12421</v>
      </c>
      <c r="B19" s="14" t="s">
        <v>9242</v>
      </c>
      <c r="C19" s="14" t="s">
        <v>1955</v>
      </c>
      <c r="D19" s="14" t="s">
        <v>12422</v>
      </c>
      <c r="E19" s="14" t="s">
        <v>12423</v>
      </c>
      <c r="F19" s="14" t="s">
        <v>2136</v>
      </c>
      <c r="G19" s="27">
        <f t="shared" si="0"/>
        <v>0.8</v>
      </c>
      <c r="H19" s="14" t="s">
        <v>12424</v>
      </c>
      <c r="I19" s="123" t="s">
        <v>12425</v>
      </c>
    </row>
    <row r="20" spans="1:9">
      <c r="A20" s="130" t="s">
        <v>12426</v>
      </c>
      <c r="B20" s="131" t="s">
        <v>9516</v>
      </c>
      <c r="C20" s="131" t="s">
        <v>1955</v>
      </c>
      <c r="D20" s="131" t="s">
        <v>12427</v>
      </c>
      <c r="E20" s="131" t="s">
        <v>7979</v>
      </c>
      <c r="F20" s="131" t="s">
        <v>1825</v>
      </c>
      <c r="G20" s="135">
        <f t="shared" si="0"/>
        <v>0</v>
      </c>
      <c r="H20" s="131" t="s">
        <v>5783</v>
      </c>
      <c r="I20" s="132" t="s">
        <v>7980</v>
      </c>
    </row>
  </sheetData>
  <mergeCells count="2">
    <mergeCell ref="A1:I1"/>
    <mergeCell ref="A2:I2"/>
  </mergeCells>
  <dataValidations count="1">
    <dataValidation type="list" sqref="F5:F20" xr:uid="{00000000-0002-0000-5300-000000000000}">
      <formula1>"Met,Draft Ready,In Review,Owner Input,Not Started,Blocked"</formula1>
    </dataValidation>
  </dataValidation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G23"/>
  <sheetViews>
    <sheetView workbookViewId="0">
      <pane ySplit="4" topLeftCell="A5" activePane="bottomLeft" state="frozen"/>
      <selection pane="bottomLeft"/>
    </sheetView>
  </sheetViews>
  <sheetFormatPr defaultRowHeight="14.15"/>
  <cols>
    <col min="1" max="1" width="14" customWidth="1"/>
    <col min="2" max="2" width="38" customWidth="1"/>
    <col min="3" max="3" width="24" customWidth="1"/>
    <col min="4" max="4" width="58" customWidth="1"/>
    <col min="5" max="5" width="68" customWidth="1"/>
    <col min="6" max="6" width="12" customWidth="1"/>
    <col min="7" max="7" width="48" customWidth="1"/>
  </cols>
  <sheetData>
    <row r="1" spans="1:7" ht="17.149999999999999" customHeight="1">
      <c r="A1" s="591" t="s">
        <v>12428</v>
      </c>
      <c r="B1" s="591"/>
      <c r="C1" s="591"/>
      <c r="D1" s="591"/>
      <c r="E1" s="591"/>
      <c r="F1" s="591"/>
      <c r="G1" s="591"/>
    </row>
    <row r="2" spans="1:7" ht="20.6" customHeight="1">
      <c r="A2" s="592" t="s">
        <v>12429</v>
      </c>
      <c r="B2" s="592"/>
      <c r="C2" s="592"/>
      <c r="D2" s="592"/>
      <c r="E2" s="592"/>
      <c r="F2" s="592"/>
      <c r="G2" s="592"/>
    </row>
    <row r="4" spans="1:7" ht="17.149999999999999" customHeight="1">
      <c r="A4" s="116" t="s">
        <v>2614</v>
      </c>
      <c r="B4" s="117" t="s">
        <v>7852</v>
      </c>
      <c r="C4" s="117" t="s">
        <v>2616</v>
      </c>
      <c r="D4" s="117" t="s">
        <v>2617</v>
      </c>
      <c r="E4" s="117" t="s">
        <v>1101</v>
      </c>
      <c r="F4" s="117" t="s">
        <v>1509</v>
      </c>
      <c r="G4" s="118" t="s">
        <v>7983</v>
      </c>
    </row>
    <row r="5" spans="1:7" ht="23.15">
      <c r="A5" s="119" t="s">
        <v>12430</v>
      </c>
      <c r="B5" s="120" t="s">
        <v>2911</v>
      </c>
      <c r="C5" s="120" t="s">
        <v>2669</v>
      </c>
      <c r="D5" s="120" t="s">
        <v>12431</v>
      </c>
      <c r="E5" s="120" t="s">
        <v>3089</v>
      </c>
      <c r="F5" s="120" t="s">
        <v>1109</v>
      </c>
      <c r="G5" s="121" t="s">
        <v>12432</v>
      </c>
    </row>
    <row r="6" spans="1:7">
      <c r="A6" s="127" t="s">
        <v>12433</v>
      </c>
      <c r="B6" s="128" t="s">
        <v>12434</v>
      </c>
      <c r="C6" s="128" t="s">
        <v>2669</v>
      </c>
      <c r="D6" s="128" t="s">
        <v>12435</v>
      </c>
      <c r="E6" s="128" t="s">
        <v>2899</v>
      </c>
      <c r="F6" s="128" t="s">
        <v>1109</v>
      </c>
      <c r="G6" s="129" t="s">
        <v>12436</v>
      </c>
    </row>
    <row r="7" spans="1:7" ht="23.15">
      <c r="A7" s="122" t="s">
        <v>12437</v>
      </c>
      <c r="B7" s="14" t="s">
        <v>3092</v>
      </c>
      <c r="C7" s="14" t="s">
        <v>2669</v>
      </c>
      <c r="D7" s="14" t="s">
        <v>12438</v>
      </c>
      <c r="E7" s="14" t="s">
        <v>3094</v>
      </c>
      <c r="F7" s="14" t="s">
        <v>1238</v>
      </c>
      <c r="G7" s="123" t="s">
        <v>12439</v>
      </c>
    </row>
    <row r="8" spans="1:7">
      <c r="A8" s="127" t="s">
        <v>12440</v>
      </c>
      <c r="B8" s="128" t="s">
        <v>12441</v>
      </c>
      <c r="C8" s="128" t="s">
        <v>2669</v>
      </c>
      <c r="D8" s="128" t="s">
        <v>12442</v>
      </c>
      <c r="E8" s="128" t="s">
        <v>9530</v>
      </c>
      <c r="F8" s="128" t="s">
        <v>1109</v>
      </c>
      <c r="G8" s="129" t="s">
        <v>9531</v>
      </c>
    </row>
    <row r="9" spans="1:7">
      <c r="A9" s="122" t="s">
        <v>12443</v>
      </c>
      <c r="B9" s="14" t="s">
        <v>9533</v>
      </c>
      <c r="C9" s="14" t="s">
        <v>2669</v>
      </c>
      <c r="D9" s="14" t="s">
        <v>12444</v>
      </c>
      <c r="E9" s="14" t="s">
        <v>9536</v>
      </c>
      <c r="F9" s="14" t="s">
        <v>1109</v>
      </c>
      <c r="G9" s="123" t="s">
        <v>12445</v>
      </c>
    </row>
    <row r="10" spans="1:7">
      <c r="A10" s="127" t="s">
        <v>12446</v>
      </c>
      <c r="B10" s="128" t="s">
        <v>2916</v>
      </c>
      <c r="C10" s="128" t="s">
        <v>2669</v>
      </c>
      <c r="D10" s="128" t="s">
        <v>12447</v>
      </c>
      <c r="E10" s="128" t="s">
        <v>2918</v>
      </c>
      <c r="F10" s="128" t="s">
        <v>1109</v>
      </c>
      <c r="G10" s="129" t="s">
        <v>12448</v>
      </c>
    </row>
    <row r="11" spans="1:7">
      <c r="A11" s="122" t="s">
        <v>12449</v>
      </c>
      <c r="B11" s="14" t="s">
        <v>3097</v>
      </c>
      <c r="C11" s="14" t="s">
        <v>2669</v>
      </c>
      <c r="D11" s="14" t="s">
        <v>12450</v>
      </c>
      <c r="E11" s="14" t="s">
        <v>3099</v>
      </c>
      <c r="F11" s="14" t="s">
        <v>1238</v>
      </c>
      <c r="G11" s="123" t="s">
        <v>12451</v>
      </c>
    </row>
    <row r="12" spans="1:7">
      <c r="A12" s="127" t="s">
        <v>12452</v>
      </c>
      <c r="B12" s="128" t="s">
        <v>12453</v>
      </c>
      <c r="C12" s="128" t="s">
        <v>2669</v>
      </c>
      <c r="D12" s="128" t="s">
        <v>12454</v>
      </c>
      <c r="E12" s="128" t="s">
        <v>2923</v>
      </c>
      <c r="F12" s="128" t="s">
        <v>1109</v>
      </c>
      <c r="G12" s="129" t="s">
        <v>12455</v>
      </c>
    </row>
    <row r="13" spans="1:7">
      <c r="A13" s="122" t="s">
        <v>12456</v>
      </c>
      <c r="B13" s="14" t="s">
        <v>12457</v>
      </c>
      <c r="C13" s="14" t="s">
        <v>2669</v>
      </c>
      <c r="D13" s="14" t="s">
        <v>12458</v>
      </c>
      <c r="E13" s="14" t="s">
        <v>12459</v>
      </c>
      <c r="F13" s="14" t="s">
        <v>1141</v>
      </c>
      <c r="G13" s="123" t="s">
        <v>12460</v>
      </c>
    </row>
    <row r="14" spans="1:7">
      <c r="A14" s="127" t="s">
        <v>12461</v>
      </c>
      <c r="B14" s="128" t="s">
        <v>2931</v>
      </c>
      <c r="C14" s="128" t="s">
        <v>2669</v>
      </c>
      <c r="D14" s="128" t="s">
        <v>12462</v>
      </c>
      <c r="E14" s="128" t="s">
        <v>2933</v>
      </c>
      <c r="F14" s="128" t="s">
        <v>1109</v>
      </c>
      <c r="G14" s="129" t="s">
        <v>9569</v>
      </c>
    </row>
    <row r="15" spans="1:7">
      <c r="A15" s="122" t="s">
        <v>12463</v>
      </c>
      <c r="B15" s="14" t="s">
        <v>2926</v>
      </c>
      <c r="C15" s="14" t="s">
        <v>2669</v>
      </c>
      <c r="D15" s="14" t="s">
        <v>3104</v>
      </c>
      <c r="E15" s="14" t="s">
        <v>2928</v>
      </c>
      <c r="F15" s="14" t="s">
        <v>1109</v>
      </c>
      <c r="G15" s="123" t="s">
        <v>12464</v>
      </c>
    </row>
    <row r="16" spans="1:7">
      <c r="A16" s="127" t="s">
        <v>12465</v>
      </c>
      <c r="B16" s="128" t="s">
        <v>4696</v>
      </c>
      <c r="C16" s="128" t="s">
        <v>12466</v>
      </c>
      <c r="D16" s="128" t="s">
        <v>12467</v>
      </c>
      <c r="E16" s="128" t="s">
        <v>1268</v>
      </c>
      <c r="F16" s="128" t="s">
        <v>1141</v>
      </c>
      <c r="G16" s="129" t="s">
        <v>12468</v>
      </c>
    </row>
    <row r="17" spans="1:7">
      <c r="A17" s="122" t="s">
        <v>12469</v>
      </c>
      <c r="B17" s="14" t="s">
        <v>12470</v>
      </c>
      <c r="C17" s="14" t="s">
        <v>12471</v>
      </c>
      <c r="D17" s="14" t="s">
        <v>12472</v>
      </c>
      <c r="E17" s="14" t="s">
        <v>1259</v>
      </c>
      <c r="F17" s="14" t="s">
        <v>1109</v>
      </c>
      <c r="G17" s="123" t="s">
        <v>12473</v>
      </c>
    </row>
    <row r="18" spans="1:7">
      <c r="A18" s="127" t="s">
        <v>12474</v>
      </c>
      <c r="B18" s="128" t="s">
        <v>2769</v>
      </c>
      <c r="C18" s="128" t="s">
        <v>12466</v>
      </c>
      <c r="D18" s="128" t="s">
        <v>12475</v>
      </c>
      <c r="E18" s="128" t="s">
        <v>1295</v>
      </c>
      <c r="F18" s="128" t="s">
        <v>1141</v>
      </c>
      <c r="G18" s="129" t="s">
        <v>12476</v>
      </c>
    </row>
    <row r="19" spans="1:7">
      <c r="A19" s="122" t="s">
        <v>12477</v>
      </c>
      <c r="B19" s="14" t="s">
        <v>11042</v>
      </c>
      <c r="C19" s="14" t="s">
        <v>2669</v>
      </c>
      <c r="D19" s="14" t="s">
        <v>12478</v>
      </c>
      <c r="E19" s="14" t="s">
        <v>3085</v>
      </c>
      <c r="F19" s="14" t="s">
        <v>1238</v>
      </c>
      <c r="G19" s="123" t="s">
        <v>12479</v>
      </c>
    </row>
    <row r="20" spans="1:7">
      <c r="A20" s="127" t="s">
        <v>12480</v>
      </c>
      <c r="B20" s="128" t="s">
        <v>12481</v>
      </c>
      <c r="C20" s="128" t="s">
        <v>2669</v>
      </c>
      <c r="D20" s="128" t="s">
        <v>12482</v>
      </c>
      <c r="E20" s="128" t="s">
        <v>2938</v>
      </c>
      <c r="F20" s="128" t="s">
        <v>1141</v>
      </c>
      <c r="G20" s="129" t="s">
        <v>12483</v>
      </c>
    </row>
    <row r="21" spans="1:7">
      <c r="A21" s="122" t="s">
        <v>12484</v>
      </c>
      <c r="B21" s="14" t="s">
        <v>12485</v>
      </c>
      <c r="C21" s="14" t="s">
        <v>11056</v>
      </c>
      <c r="D21" s="14" t="s">
        <v>12486</v>
      </c>
      <c r="E21" s="14" t="s">
        <v>12487</v>
      </c>
      <c r="F21" s="14" t="s">
        <v>1238</v>
      </c>
      <c r="G21" s="123" t="s">
        <v>12488</v>
      </c>
    </row>
    <row r="22" spans="1:7">
      <c r="A22" s="127" t="s">
        <v>12489</v>
      </c>
      <c r="B22" s="128" t="s">
        <v>12490</v>
      </c>
      <c r="C22" s="128" t="s">
        <v>11056</v>
      </c>
      <c r="D22" s="128" t="s">
        <v>12491</v>
      </c>
      <c r="E22" s="128" t="s">
        <v>12492</v>
      </c>
      <c r="F22" s="128" t="s">
        <v>1238</v>
      </c>
      <c r="G22" s="129" t="s">
        <v>12493</v>
      </c>
    </row>
    <row r="23" spans="1:7">
      <c r="A23" s="124" t="s">
        <v>12494</v>
      </c>
      <c r="B23" s="125" t="s">
        <v>12495</v>
      </c>
      <c r="C23" s="125" t="s">
        <v>11056</v>
      </c>
      <c r="D23" s="125" t="s">
        <v>12496</v>
      </c>
      <c r="E23" s="125" t="s">
        <v>12497</v>
      </c>
      <c r="F23" s="125" t="s">
        <v>1238</v>
      </c>
      <c r="G23" s="126" t="s">
        <v>12498</v>
      </c>
    </row>
  </sheetData>
  <mergeCells count="2">
    <mergeCell ref="A1:G1"/>
    <mergeCell ref="A2:G2"/>
  </mergeCells>
  <dataValidations count="1">
    <dataValidation type="list" sqref="F5:F23" xr:uid="{00000000-0002-0000-5400-000000000000}">
      <formula1>"Critical,High,Medium,Low"</formula1>
    </dataValidation>
  </dataValidation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J26"/>
  <sheetViews>
    <sheetView workbookViewId="0">
      <pane ySplit="4" topLeftCell="A5" activePane="bottomLeft" state="frozen"/>
      <selection pane="bottomLeft"/>
    </sheetView>
  </sheetViews>
  <sheetFormatPr defaultRowHeight="14.15"/>
  <cols>
    <col min="1" max="1" width="34" customWidth="1"/>
    <col min="2" max="2" width="18" customWidth="1"/>
    <col min="3" max="3" width="4" customWidth="1"/>
    <col min="4" max="4" width="20" customWidth="1"/>
    <col min="5" max="5" width="14" customWidth="1"/>
    <col min="6" max="6" width="4" customWidth="1"/>
    <col min="7" max="10" width="18" customWidth="1"/>
  </cols>
  <sheetData>
    <row r="1" spans="1:10" ht="17.149999999999999" customHeight="1">
      <c r="A1" s="597" t="s">
        <v>12499</v>
      </c>
      <c r="B1" s="597"/>
      <c r="C1" s="597"/>
      <c r="D1" s="597"/>
      <c r="E1" s="597"/>
      <c r="F1" s="597"/>
      <c r="G1" s="597"/>
      <c r="H1" s="597"/>
      <c r="I1" s="597"/>
      <c r="J1" s="597"/>
    </row>
    <row r="2" spans="1:10" ht="20.6" customHeight="1">
      <c r="A2" s="598" t="s">
        <v>12500</v>
      </c>
      <c r="B2" s="598"/>
      <c r="C2" s="598"/>
      <c r="D2" s="598"/>
      <c r="E2" s="598"/>
      <c r="F2" s="598"/>
      <c r="G2" s="598"/>
      <c r="H2" s="598"/>
      <c r="I2" s="598"/>
      <c r="J2" s="598"/>
    </row>
    <row r="4" spans="1:10" ht="17.149999999999999" customHeight="1">
      <c r="A4" s="160" t="s">
        <v>5695</v>
      </c>
      <c r="B4" s="162" t="s">
        <v>2484</v>
      </c>
      <c r="D4" s="160" t="s">
        <v>3595</v>
      </c>
      <c r="E4" s="162" t="s">
        <v>6525</v>
      </c>
    </row>
    <row r="5" spans="1:10">
      <c r="A5" s="163" t="s">
        <v>2536</v>
      </c>
      <c r="B5" s="180">
        <f>'Stage 6 Gate'!L5</f>
        <v>0.72</v>
      </c>
      <c r="D5" s="163" t="s">
        <v>12501</v>
      </c>
      <c r="E5" s="182">
        <f>B5*100</f>
        <v>72</v>
      </c>
    </row>
    <row r="6" spans="1:10">
      <c r="A6" s="166" t="s">
        <v>2538</v>
      </c>
      <c r="B6" s="181">
        <f>'Stage 7 Gate'!L5</f>
        <v>0.73333333333333328</v>
      </c>
      <c r="D6" s="166" t="s">
        <v>6236</v>
      </c>
      <c r="E6" s="183">
        <f>B6*100</f>
        <v>73.333333333333329</v>
      </c>
    </row>
    <row r="7" spans="1:10">
      <c r="A7" s="166" t="s">
        <v>2540</v>
      </c>
      <c r="B7" s="181">
        <f>AVERAGE('Stage 6 Backlog'!J5:J16)</f>
        <v>0</v>
      </c>
      <c r="D7" s="166" t="s">
        <v>12502</v>
      </c>
      <c r="E7" s="183">
        <f>B7*100</f>
        <v>0</v>
      </c>
    </row>
    <row r="8" spans="1:10">
      <c r="A8" s="166" t="s">
        <v>2542</v>
      </c>
      <c r="B8" s="181">
        <f>AVERAGE('Stage 7 Backlog'!J5:J18)</f>
        <v>0</v>
      </c>
      <c r="D8" s="168" t="s">
        <v>12503</v>
      </c>
      <c r="E8" s="184">
        <f>B8*100</f>
        <v>0</v>
      </c>
    </row>
    <row r="9" spans="1:10">
      <c r="A9" s="166" t="s">
        <v>12504</v>
      </c>
      <c r="B9" s="167">
        <f>'Stage 6 Gate'!L6</f>
        <v>1</v>
      </c>
    </row>
    <row r="10" spans="1:10">
      <c r="A10" s="166" t="s">
        <v>12505</v>
      </c>
      <c r="B10" s="167">
        <f>'Stage 7 Gate'!L6</f>
        <v>1</v>
      </c>
    </row>
    <row r="11" spans="1:10">
      <c r="A11" s="166" t="s">
        <v>12506</v>
      </c>
      <c r="B11" s="167">
        <f>COUNTIF('Stage 6-7 Risks'!I5:I19,"Open")+COUNTIF('Stage 6-7 Risks'!I5:I19,"Mitigating")</f>
        <v>15</v>
      </c>
    </row>
    <row r="12" spans="1:10">
      <c r="A12" s="166" t="s">
        <v>12507</v>
      </c>
      <c r="B12" s="167">
        <f>COUNTA('Stage 6-7 Sources'!A5:A100)</f>
        <v>16</v>
      </c>
    </row>
    <row r="13" spans="1:10">
      <c r="A13" s="166" t="s">
        <v>12508</v>
      </c>
      <c r="B13" s="167">
        <f>COUNTIF('Stage 6-7 ADRs'!C5:C16,"Accepted in principle")+COUNTIF('Stage 6-7 ADRs'!C5:C16,"Accepted")</f>
        <v>12</v>
      </c>
    </row>
    <row r="14" spans="1:10">
      <c r="A14" s="166" t="s">
        <v>12509</v>
      </c>
      <c r="B14" s="167">
        <f>COUNTA('Provider Event Matrix'!A5:A100)</f>
        <v>21</v>
      </c>
    </row>
    <row r="15" spans="1:10">
      <c r="A15" s="166" t="s">
        <v>12510</v>
      </c>
      <c r="B15" s="167">
        <f>COUNTA('Evaluation Dataset'!A5:A100)</f>
        <v>20</v>
      </c>
    </row>
    <row r="16" spans="1:10">
      <c r="A16" s="168" t="s">
        <v>12511</v>
      </c>
      <c r="B16" s="170">
        <f>COUNTA('Human Review and Correction'!A5:A100)</f>
        <v>12</v>
      </c>
    </row>
    <row r="20" spans="1:10" ht="13.75" customHeight="1">
      <c r="A20" s="599" t="s">
        <v>6537</v>
      </c>
      <c r="B20" s="599"/>
      <c r="C20" s="599"/>
      <c r="D20" s="599"/>
      <c r="E20" s="599"/>
      <c r="F20" s="599"/>
      <c r="G20" s="599"/>
      <c r="H20" s="599"/>
      <c r="I20" s="599"/>
      <c r="J20" s="599"/>
    </row>
    <row r="21" spans="1:10" ht="17.149999999999999" customHeight="1">
      <c r="A21" s="160" t="s">
        <v>2505</v>
      </c>
      <c r="B21" s="162" t="s">
        <v>2504</v>
      </c>
    </row>
    <row r="22" spans="1:10">
      <c r="A22" s="163" t="s">
        <v>60</v>
      </c>
      <c r="B22" s="600" t="s">
        <v>12512</v>
      </c>
      <c r="C22" s="588"/>
      <c r="D22" s="588"/>
      <c r="E22" s="588"/>
      <c r="F22" s="588"/>
      <c r="G22" s="588"/>
      <c r="H22" s="588"/>
      <c r="I22" s="588"/>
      <c r="J22" s="588"/>
    </row>
    <row r="23" spans="1:10">
      <c r="A23" s="166" t="s">
        <v>158</v>
      </c>
      <c r="B23" s="601" t="s">
        <v>12513</v>
      </c>
      <c r="C23" s="588"/>
      <c r="D23" s="588"/>
      <c r="E23" s="588"/>
      <c r="F23" s="588"/>
      <c r="G23" s="588"/>
      <c r="H23" s="588"/>
      <c r="I23" s="588"/>
      <c r="J23" s="588"/>
    </row>
    <row r="24" spans="1:10">
      <c r="A24" s="166" t="s">
        <v>221</v>
      </c>
      <c r="B24" s="601" t="s">
        <v>12514</v>
      </c>
      <c r="C24" s="588"/>
      <c r="D24" s="588"/>
      <c r="E24" s="588"/>
      <c r="F24" s="588"/>
      <c r="G24" s="588"/>
      <c r="H24" s="588"/>
      <c r="I24" s="588"/>
      <c r="J24" s="588"/>
    </row>
    <row r="25" spans="1:10">
      <c r="A25" s="166" t="s">
        <v>295</v>
      </c>
      <c r="B25" s="601" t="s">
        <v>12515</v>
      </c>
      <c r="C25" s="588"/>
      <c r="D25" s="588"/>
      <c r="E25" s="588"/>
      <c r="F25" s="588"/>
      <c r="G25" s="588"/>
      <c r="H25" s="588"/>
      <c r="I25" s="588"/>
      <c r="J25" s="588"/>
    </row>
    <row r="26" spans="1:10">
      <c r="A26" s="168" t="s">
        <v>340</v>
      </c>
      <c r="B26" s="602" t="s">
        <v>12516</v>
      </c>
      <c r="C26" s="588"/>
      <c r="D26" s="588"/>
      <c r="E26" s="588"/>
      <c r="F26" s="588"/>
      <c r="G26" s="588"/>
      <c r="H26" s="588"/>
      <c r="I26" s="588"/>
      <c r="J26" s="588"/>
    </row>
  </sheetData>
  <mergeCells count="8">
    <mergeCell ref="B24:J24"/>
    <mergeCell ref="B25:J25"/>
    <mergeCell ref="B26:J26"/>
    <mergeCell ref="A1:J1"/>
    <mergeCell ref="A2:J2"/>
    <mergeCell ref="A20:J20"/>
    <mergeCell ref="B22:J22"/>
    <mergeCell ref="B23:J23"/>
  </mergeCells>
  <conditionalFormatting sqref="B5:B8">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{3A100AF0-52D8-49F9-8271-9A43781BA5FC}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A100AF0-52D8-49F9-8271-9A43781BA5FC}">
            <x14:dataBar>
              <x14:cfvo type="min"/>
              <x14:cfvo type="max"/>
              <x14:negativeFillColor auto="1"/>
              <x14:axisColor auto="1"/>
            </x14:dataBar>
          </x14:cfRule>
          <xm:sqref>B5:B8</xm:sqref>
        </x14:conditionalFormatting>
      </x14:conditionalFormatting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K27"/>
  <sheetViews>
    <sheetView workbookViewId="0">
      <pane ySplit="4" topLeftCell="A5" activePane="bottomLeft" state="frozen"/>
      <selection pane="bottomLeft"/>
    </sheetView>
  </sheetViews>
  <sheetFormatPr defaultRowHeight="14.15"/>
  <cols>
    <col min="1" max="1" width="14" customWidth="1"/>
    <col min="2" max="2" width="30" customWidth="1"/>
    <col min="3" max="3" width="58" customWidth="1"/>
    <col min="4" max="4" width="40" customWidth="1"/>
    <col min="5" max="5" width="34" customWidth="1"/>
    <col min="6" max="6" width="44" customWidth="1"/>
    <col min="7" max="7" width="34" customWidth="1"/>
    <col min="8" max="8" width="58" customWidth="1"/>
    <col min="9" max="9" width="12" customWidth="1"/>
    <col min="10" max="10" width="18" customWidth="1"/>
    <col min="11" max="11" width="12" customWidth="1"/>
  </cols>
  <sheetData>
    <row r="1" spans="1:11" ht="17.149999999999999" customHeight="1">
      <c r="A1" s="597" t="s">
        <v>12517</v>
      </c>
      <c r="B1" s="597"/>
      <c r="C1" s="597"/>
      <c r="D1" s="597"/>
      <c r="E1" s="597"/>
      <c r="F1" s="597"/>
      <c r="G1" s="597"/>
      <c r="H1" s="597"/>
      <c r="I1" s="597"/>
      <c r="J1" s="597"/>
      <c r="K1" s="597"/>
    </row>
    <row r="2" spans="1:11" ht="20.6" customHeight="1">
      <c r="A2" s="598" t="s">
        <v>12518</v>
      </c>
      <c r="B2" s="598"/>
      <c r="C2" s="598"/>
      <c r="D2" s="598"/>
      <c r="E2" s="598"/>
      <c r="F2" s="598"/>
      <c r="G2" s="598"/>
      <c r="H2" s="598"/>
      <c r="I2" s="598"/>
      <c r="J2" s="598"/>
      <c r="K2" s="598"/>
    </row>
    <row r="4" spans="1:11" ht="17.149999999999999" customHeight="1">
      <c r="A4" s="160" t="s">
        <v>3410</v>
      </c>
      <c r="B4" s="161" t="s">
        <v>8043</v>
      </c>
      <c r="C4" s="161" t="s">
        <v>6709</v>
      </c>
      <c r="D4" s="161" t="s">
        <v>8045</v>
      </c>
      <c r="E4" s="161" t="s">
        <v>12519</v>
      </c>
      <c r="F4" s="161" t="s">
        <v>1594</v>
      </c>
      <c r="G4" s="161" t="s">
        <v>1595</v>
      </c>
      <c r="H4" s="161" t="s">
        <v>9628</v>
      </c>
      <c r="I4" s="161" t="s">
        <v>1509</v>
      </c>
      <c r="J4" s="161" t="s">
        <v>1818</v>
      </c>
      <c r="K4" s="162" t="s">
        <v>5</v>
      </c>
    </row>
    <row r="5" spans="1:11" ht="23.15">
      <c r="A5" s="163" t="s">
        <v>12520</v>
      </c>
      <c r="B5" s="164" t="s">
        <v>12521</v>
      </c>
      <c r="C5" s="164" t="s">
        <v>12522</v>
      </c>
      <c r="D5" s="164" t="s">
        <v>12523</v>
      </c>
      <c r="E5" s="164" t="s">
        <v>12524</v>
      </c>
      <c r="F5" s="164" t="s">
        <v>12525</v>
      </c>
      <c r="G5" s="164" t="s">
        <v>12526</v>
      </c>
      <c r="H5" s="164" t="s">
        <v>12527</v>
      </c>
      <c r="I5" s="164" t="s">
        <v>1238</v>
      </c>
      <c r="J5" s="164" t="s">
        <v>3637</v>
      </c>
      <c r="K5" s="165" t="s">
        <v>8085</v>
      </c>
    </row>
    <row r="6" spans="1:11" ht="23.15">
      <c r="A6" s="171" t="s">
        <v>12528</v>
      </c>
      <c r="B6" s="172" t="s">
        <v>12529</v>
      </c>
      <c r="C6" s="172" t="s">
        <v>12530</v>
      </c>
      <c r="D6" s="172" t="s">
        <v>12531</v>
      </c>
      <c r="E6" s="172" t="s">
        <v>12532</v>
      </c>
      <c r="F6" s="172" t="s">
        <v>12533</v>
      </c>
      <c r="G6" s="172" t="s">
        <v>12534</v>
      </c>
      <c r="H6" s="172" t="s">
        <v>12535</v>
      </c>
      <c r="I6" s="172" t="s">
        <v>1238</v>
      </c>
      <c r="J6" s="172" t="s">
        <v>3637</v>
      </c>
      <c r="K6" s="173" t="s">
        <v>8085</v>
      </c>
    </row>
    <row r="7" spans="1:11">
      <c r="A7" s="166" t="s">
        <v>12536</v>
      </c>
      <c r="B7" s="14" t="s">
        <v>12537</v>
      </c>
      <c r="C7" s="14" t="s">
        <v>12538</v>
      </c>
      <c r="D7" s="14" t="s">
        <v>12539</v>
      </c>
      <c r="E7" s="14" t="s">
        <v>12540</v>
      </c>
      <c r="F7" s="14" t="s">
        <v>12541</v>
      </c>
      <c r="G7" s="14" t="s">
        <v>12542</v>
      </c>
      <c r="H7" s="14" t="s">
        <v>12543</v>
      </c>
      <c r="I7" s="14" t="s">
        <v>1238</v>
      </c>
      <c r="J7" s="14" t="s">
        <v>3637</v>
      </c>
      <c r="K7" s="167" t="s">
        <v>8085</v>
      </c>
    </row>
    <row r="8" spans="1:11">
      <c r="A8" s="171" t="s">
        <v>12544</v>
      </c>
      <c r="B8" s="172" t="s">
        <v>12545</v>
      </c>
      <c r="C8" s="172" t="s">
        <v>12546</v>
      </c>
      <c r="D8" s="172" t="s">
        <v>12547</v>
      </c>
      <c r="E8" s="172" t="s">
        <v>1615</v>
      </c>
      <c r="F8" s="172" t="s">
        <v>12548</v>
      </c>
      <c r="G8" s="172" t="s">
        <v>12549</v>
      </c>
      <c r="H8" s="172" t="s">
        <v>12550</v>
      </c>
      <c r="I8" s="172" t="s">
        <v>1109</v>
      </c>
      <c r="J8" s="172" t="s">
        <v>3637</v>
      </c>
      <c r="K8" s="173" t="s">
        <v>8085</v>
      </c>
    </row>
    <row r="9" spans="1:11">
      <c r="A9" s="166" t="s">
        <v>12551</v>
      </c>
      <c r="B9" s="14" t="s">
        <v>12552</v>
      </c>
      <c r="C9" s="14" t="s">
        <v>12553</v>
      </c>
      <c r="D9" s="14" t="s">
        <v>12554</v>
      </c>
      <c r="E9" s="14" t="s">
        <v>12555</v>
      </c>
      <c r="F9" s="14" t="s">
        <v>12556</v>
      </c>
      <c r="G9" s="14" t="s">
        <v>12557</v>
      </c>
      <c r="H9" s="14" t="s">
        <v>12558</v>
      </c>
      <c r="I9" s="14" t="s">
        <v>1238</v>
      </c>
      <c r="J9" s="14" t="s">
        <v>3637</v>
      </c>
      <c r="K9" s="167" t="s">
        <v>8085</v>
      </c>
    </row>
    <row r="10" spans="1:11">
      <c r="A10" s="171" t="s">
        <v>12559</v>
      </c>
      <c r="B10" s="172" t="s">
        <v>12560</v>
      </c>
      <c r="C10" s="172" t="s">
        <v>12561</v>
      </c>
      <c r="D10" s="172" t="s">
        <v>12562</v>
      </c>
      <c r="E10" s="172" t="s">
        <v>12563</v>
      </c>
      <c r="F10" s="172" t="s">
        <v>12564</v>
      </c>
      <c r="G10" s="172" t="s">
        <v>12565</v>
      </c>
      <c r="H10" s="172" t="s">
        <v>12566</v>
      </c>
      <c r="I10" s="172" t="s">
        <v>1109</v>
      </c>
      <c r="J10" s="172" t="s">
        <v>3637</v>
      </c>
      <c r="K10" s="173" t="s">
        <v>8085</v>
      </c>
    </row>
    <row r="11" spans="1:11">
      <c r="A11" s="166" t="s">
        <v>12567</v>
      </c>
      <c r="B11" s="14" t="s">
        <v>404</v>
      </c>
      <c r="C11" s="14" t="s">
        <v>12568</v>
      </c>
      <c r="D11" s="14" t="s">
        <v>12569</v>
      </c>
      <c r="E11" s="14" t="s">
        <v>12570</v>
      </c>
      <c r="F11" s="14" t="s">
        <v>11107</v>
      </c>
      <c r="G11" s="14" t="s">
        <v>12571</v>
      </c>
      <c r="H11" s="14" t="s">
        <v>12572</v>
      </c>
      <c r="I11" s="14" t="s">
        <v>1109</v>
      </c>
      <c r="J11" s="14" t="s">
        <v>3637</v>
      </c>
      <c r="K11" s="167" t="s">
        <v>8085</v>
      </c>
    </row>
    <row r="12" spans="1:11">
      <c r="A12" s="171" t="s">
        <v>12573</v>
      </c>
      <c r="B12" s="172" t="s">
        <v>12574</v>
      </c>
      <c r="C12" s="172" t="s">
        <v>12575</v>
      </c>
      <c r="D12" s="172" t="s">
        <v>12576</v>
      </c>
      <c r="E12" s="172" t="s">
        <v>12577</v>
      </c>
      <c r="F12" s="172" t="s">
        <v>12578</v>
      </c>
      <c r="G12" s="172" t="s">
        <v>12579</v>
      </c>
      <c r="H12" s="172" t="s">
        <v>12580</v>
      </c>
      <c r="I12" s="172" t="s">
        <v>1238</v>
      </c>
      <c r="J12" s="172" t="s">
        <v>3637</v>
      </c>
      <c r="K12" s="173" t="s">
        <v>8085</v>
      </c>
    </row>
    <row r="13" spans="1:11">
      <c r="A13" s="166" t="s">
        <v>12581</v>
      </c>
      <c r="B13" s="14" t="s">
        <v>12582</v>
      </c>
      <c r="C13" s="14" t="s">
        <v>12583</v>
      </c>
      <c r="D13" s="14" t="s">
        <v>12584</v>
      </c>
      <c r="E13" s="14" t="s">
        <v>12585</v>
      </c>
      <c r="F13" s="14" t="s">
        <v>12586</v>
      </c>
      <c r="G13" s="14" t="s">
        <v>12587</v>
      </c>
      <c r="H13" s="14" t="s">
        <v>12588</v>
      </c>
      <c r="I13" s="14" t="s">
        <v>1238</v>
      </c>
      <c r="J13" s="14" t="s">
        <v>3637</v>
      </c>
      <c r="K13" s="167" t="s">
        <v>8085</v>
      </c>
    </row>
    <row r="14" spans="1:11">
      <c r="A14" s="171" t="s">
        <v>12589</v>
      </c>
      <c r="B14" s="172" t="s">
        <v>12590</v>
      </c>
      <c r="C14" s="172" t="s">
        <v>12591</v>
      </c>
      <c r="D14" s="172" t="s">
        <v>12592</v>
      </c>
      <c r="E14" s="172" t="s">
        <v>12593</v>
      </c>
      <c r="F14" s="172" t="s">
        <v>12594</v>
      </c>
      <c r="G14" s="172" t="s">
        <v>12595</v>
      </c>
      <c r="H14" s="172" t="s">
        <v>12596</v>
      </c>
      <c r="I14" s="172" t="s">
        <v>1238</v>
      </c>
      <c r="J14" s="172" t="s">
        <v>3637</v>
      </c>
      <c r="K14" s="173" t="s">
        <v>8085</v>
      </c>
    </row>
    <row r="15" spans="1:11" ht="23.15">
      <c r="A15" s="166" t="s">
        <v>12597</v>
      </c>
      <c r="B15" s="14" t="s">
        <v>12598</v>
      </c>
      <c r="C15" s="14" t="s">
        <v>12599</v>
      </c>
      <c r="D15" s="14" t="s">
        <v>12600</v>
      </c>
      <c r="E15" s="14" t="s">
        <v>12601</v>
      </c>
      <c r="F15" s="14" t="s">
        <v>12602</v>
      </c>
      <c r="G15" s="14" t="s">
        <v>12603</v>
      </c>
      <c r="H15" s="14" t="s">
        <v>12604</v>
      </c>
      <c r="I15" s="14" t="s">
        <v>1109</v>
      </c>
      <c r="J15" s="14" t="s">
        <v>3637</v>
      </c>
      <c r="K15" s="167" t="s">
        <v>8085</v>
      </c>
    </row>
    <row r="16" spans="1:11" ht="23.15">
      <c r="A16" s="171" t="s">
        <v>12605</v>
      </c>
      <c r="B16" s="172" t="s">
        <v>416</v>
      </c>
      <c r="C16" s="172" t="s">
        <v>12606</v>
      </c>
      <c r="D16" s="172" t="s">
        <v>12607</v>
      </c>
      <c r="E16" s="172" t="s">
        <v>12608</v>
      </c>
      <c r="F16" s="172" t="s">
        <v>12609</v>
      </c>
      <c r="G16" s="172" t="s">
        <v>12610</v>
      </c>
      <c r="H16" s="172" t="s">
        <v>12611</v>
      </c>
      <c r="I16" s="172" t="s">
        <v>1238</v>
      </c>
      <c r="J16" s="172" t="s">
        <v>3637</v>
      </c>
      <c r="K16" s="173" t="s">
        <v>8085</v>
      </c>
    </row>
    <row r="17" spans="1:11" ht="23.15">
      <c r="A17" s="166" t="s">
        <v>12612</v>
      </c>
      <c r="B17" s="14" t="s">
        <v>12613</v>
      </c>
      <c r="C17" s="14" t="s">
        <v>12614</v>
      </c>
      <c r="D17" s="14" t="s">
        <v>12615</v>
      </c>
      <c r="E17" s="14" t="s">
        <v>12616</v>
      </c>
      <c r="F17" s="14" t="s">
        <v>12617</v>
      </c>
      <c r="G17" s="14" t="s">
        <v>12618</v>
      </c>
      <c r="H17" s="14" t="s">
        <v>12619</v>
      </c>
      <c r="I17" s="14" t="s">
        <v>1238</v>
      </c>
      <c r="J17" s="14" t="s">
        <v>3637</v>
      </c>
      <c r="K17" s="167" t="s">
        <v>8085</v>
      </c>
    </row>
    <row r="18" spans="1:11" ht="23.15">
      <c r="A18" s="171" t="s">
        <v>12620</v>
      </c>
      <c r="B18" s="172" t="s">
        <v>12621</v>
      </c>
      <c r="C18" s="172" t="s">
        <v>12622</v>
      </c>
      <c r="D18" s="172" t="s">
        <v>12623</v>
      </c>
      <c r="E18" s="172" t="s">
        <v>12624</v>
      </c>
      <c r="F18" s="172" t="s">
        <v>12625</v>
      </c>
      <c r="G18" s="172" t="s">
        <v>12626</v>
      </c>
      <c r="H18" s="172" t="s">
        <v>12627</v>
      </c>
      <c r="I18" s="172" t="s">
        <v>1109</v>
      </c>
      <c r="J18" s="172" t="s">
        <v>3637</v>
      </c>
      <c r="K18" s="173" t="s">
        <v>8085</v>
      </c>
    </row>
    <row r="19" spans="1:11" ht="23.15">
      <c r="A19" s="168" t="s">
        <v>12628</v>
      </c>
      <c r="B19" s="169" t="s">
        <v>12629</v>
      </c>
      <c r="C19" s="169" t="s">
        <v>12630</v>
      </c>
      <c r="D19" s="169" t="s">
        <v>12631</v>
      </c>
      <c r="E19" s="169" t="s">
        <v>12632</v>
      </c>
      <c r="F19" s="169" t="s">
        <v>12633</v>
      </c>
      <c r="G19" s="169" t="s">
        <v>12634</v>
      </c>
      <c r="H19" s="169" t="s">
        <v>12635</v>
      </c>
      <c r="I19" s="169" t="s">
        <v>1238</v>
      </c>
      <c r="J19" s="169" t="s">
        <v>3637</v>
      </c>
      <c r="K19" s="170" t="s">
        <v>8085</v>
      </c>
    </row>
    <row r="24" spans="1:11" ht="13.75" customHeight="1">
      <c r="A24" s="580" t="s">
        <v>12636</v>
      </c>
      <c r="B24" s="580"/>
      <c r="C24" s="580"/>
      <c r="D24" s="580"/>
      <c r="E24" s="580"/>
      <c r="F24" s="580"/>
      <c r="G24" s="580"/>
      <c r="H24" s="580"/>
      <c r="I24" s="580"/>
      <c r="J24" s="580"/>
      <c r="K24" s="580"/>
    </row>
    <row r="25" spans="1:11" ht="17.149999999999999" customHeight="1">
      <c r="A25" s="293" t="s">
        <v>3410</v>
      </c>
      <c r="B25" s="294" t="s">
        <v>8043</v>
      </c>
      <c r="C25" s="294" t="s">
        <v>6709</v>
      </c>
      <c r="D25" s="294" t="s">
        <v>8045</v>
      </c>
      <c r="E25" s="294" t="s">
        <v>12519</v>
      </c>
      <c r="F25" s="294" t="s">
        <v>1594</v>
      </c>
      <c r="G25" s="294" t="s">
        <v>1595</v>
      </c>
      <c r="H25" s="294" t="s">
        <v>9628</v>
      </c>
      <c r="I25" s="294" t="s">
        <v>1509</v>
      </c>
      <c r="J25" s="294" t="s">
        <v>1818</v>
      </c>
      <c r="K25" s="295" t="s">
        <v>5</v>
      </c>
    </row>
    <row r="26" spans="1:11" ht="23.15">
      <c r="A26" s="326" t="s">
        <v>12637</v>
      </c>
      <c r="B26" s="327" t="s">
        <v>12638</v>
      </c>
      <c r="C26" s="327" t="s">
        <v>12639</v>
      </c>
      <c r="D26" s="327" t="s">
        <v>12640</v>
      </c>
      <c r="E26" s="327" t="s">
        <v>12641</v>
      </c>
      <c r="F26" s="327" t="s">
        <v>12642</v>
      </c>
      <c r="G26" s="327" t="s">
        <v>12643</v>
      </c>
      <c r="H26" s="327" t="s">
        <v>12644</v>
      </c>
      <c r="I26" s="327" t="s">
        <v>1238</v>
      </c>
      <c r="J26" s="327" t="s">
        <v>3637</v>
      </c>
      <c r="K26" s="328" t="s">
        <v>8155</v>
      </c>
    </row>
    <row r="27" spans="1:11" ht="23.15">
      <c r="A27" s="361" t="s">
        <v>12645</v>
      </c>
      <c r="B27" s="362" t="s">
        <v>12646</v>
      </c>
      <c r="C27" s="362" t="s">
        <v>12647</v>
      </c>
      <c r="D27" s="362" t="s">
        <v>12648</v>
      </c>
      <c r="E27" s="362" t="s">
        <v>12649</v>
      </c>
      <c r="F27" s="362" t="s">
        <v>12650</v>
      </c>
      <c r="G27" s="362" t="s">
        <v>12651</v>
      </c>
      <c r="H27" s="362" t="s">
        <v>12652</v>
      </c>
      <c r="I27" s="362" t="s">
        <v>1109</v>
      </c>
      <c r="J27" s="362" t="s">
        <v>3637</v>
      </c>
      <c r="K27" s="363" t="s">
        <v>8155</v>
      </c>
    </row>
  </sheetData>
  <mergeCells count="3">
    <mergeCell ref="A1:K1"/>
    <mergeCell ref="A2:K2"/>
    <mergeCell ref="A24:K24"/>
  </mergeCells>
  <dataValidations count="2">
    <dataValidation type="list" sqref="I5:I19" xr:uid="{00000000-0002-0000-5600-000000000000}">
      <formula1>"Critical,High,Medium,Low"</formula1>
    </dataValidation>
    <dataValidation type="list" sqref="J5:J19" xr:uid="{00000000-0002-0000-5600-000001000000}">
      <formula1>"Draft Complete,Needs Review,Approved,Deferred"</formula1>
    </dataValidation>
  </dataValidation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H24"/>
  <sheetViews>
    <sheetView workbookViewId="0">
      <pane ySplit="4" topLeftCell="A5" activePane="bottomLeft" state="frozen"/>
      <selection pane="bottomLeft"/>
    </sheetView>
  </sheetViews>
  <sheetFormatPr defaultRowHeight="14.15"/>
  <cols>
    <col min="1" max="1" width="12" customWidth="1"/>
    <col min="2" max="2" width="30" customWidth="1"/>
    <col min="3" max="3" width="52" customWidth="1"/>
    <col min="4" max="5" width="22" customWidth="1"/>
    <col min="6" max="6" width="36" customWidth="1"/>
    <col min="7" max="7" width="56" customWidth="1"/>
    <col min="8" max="8" width="18" customWidth="1"/>
  </cols>
  <sheetData>
    <row r="1" spans="1:8" ht="17.149999999999999" customHeight="1">
      <c r="A1" s="597" t="s">
        <v>12653</v>
      </c>
      <c r="B1" s="597"/>
      <c r="C1" s="597"/>
      <c r="D1" s="597"/>
      <c r="E1" s="597"/>
      <c r="F1" s="597"/>
      <c r="G1" s="597"/>
      <c r="H1" s="597"/>
    </row>
    <row r="2" spans="1:8" ht="20.6" customHeight="1">
      <c r="A2" s="598" t="s">
        <v>12654</v>
      </c>
      <c r="B2" s="598"/>
      <c r="C2" s="598"/>
      <c r="D2" s="598"/>
      <c r="E2" s="598"/>
      <c r="F2" s="598"/>
      <c r="G2" s="598"/>
      <c r="H2" s="598"/>
    </row>
    <row r="4" spans="1:8" ht="17.149999999999999" customHeight="1">
      <c r="A4" s="160" t="s">
        <v>3410</v>
      </c>
      <c r="B4" s="161" t="s">
        <v>9818</v>
      </c>
      <c r="C4" s="161" t="s">
        <v>6546</v>
      </c>
      <c r="D4" s="161" t="s">
        <v>2616</v>
      </c>
      <c r="E4" s="161" t="s">
        <v>5684</v>
      </c>
      <c r="F4" s="161" t="s">
        <v>3</v>
      </c>
      <c r="G4" s="161" t="s">
        <v>8556</v>
      </c>
      <c r="H4" s="162" t="s">
        <v>1818</v>
      </c>
    </row>
    <row r="5" spans="1:8">
      <c r="A5" s="163" t="s">
        <v>12655</v>
      </c>
      <c r="B5" s="164" t="s">
        <v>12656</v>
      </c>
      <c r="C5" s="164" t="s">
        <v>12657</v>
      </c>
      <c r="D5" s="164" t="s">
        <v>8573</v>
      </c>
      <c r="E5" s="164" t="s">
        <v>8561</v>
      </c>
      <c r="F5" s="164" t="s">
        <v>12658</v>
      </c>
      <c r="G5" s="164" t="s">
        <v>12659</v>
      </c>
      <c r="H5" s="165" t="s">
        <v>3637</v>
      </c>
    </row>
    <row r="6" spans="1:8">
      <c r="A6" s="171" t="s">
        <v>12660</v>
      </c>
      <c r="B6" s="172" t="s">
        <v>12661</v>
      </c>
      <c r="C6" s="172" t="s">
        <v>12662</v>
      </c>
      <c r="D6" s="172" t="s">
        <v>12663</v>
      </c>
      <c r="E6" s="172" t="s">
        <v>8561</v>
      </c>
      <c r="F6" s="172" t="s">
        <v>12664</v>
      </c>
      <c r="G6" s="172" t="s">
        <v>12665</v>
      </c>
      <c r="H6" s="173" t="s">
        <v>3637</v>
      </c>
    </row>
    <row r="7" spans="1:8" ht="23.15">
      <c r="A7" s="166" t="s">
        <v>12666</v>
      </c>
      <c r="B7" s="14" t="s">
        <v>12667</v>
      </c>
      <c r="C7" s="14" t="s">
        <v>12668</v>
      </c>
      <c r="D7" s="14" t="s">
        <v>8580</v>
      </c>
      <c r="E7" s="14" t="s">
        <v>8561</v>
      </c>
      <c r="F7" s="14" t="s">
        <v>12669</v>
      </c>
      <c r="G7" s="14" t="s">
        <v>12670</v>
      </c>
      <c r="H7" s="167" t="s">
        <v>3637</v>
      </c>
    </row>
    <row r="8" spans="1:8">
      <c r="A8" s="171" t="s">
        <v>12671</v>
      </c>
      <c r="B8" s="172" t="s">
        <v>6729</v>
      </c>
      <c r="C8" s="172" t="s">
        <v>12672</v>
      </c>
      <c r="D8" s="172" t="s">
        <v>9957</v>
      </c>
      <c r="E8" s="172" t="s">
        <v>8561</v>
      </c>
      <c r="F8" s="172" t="s">
        <v>12673</v>
      </c>
      <c r="G8" s="172" t="s">
        <v>12674</v>
      </c>
      <c r="H8" s="173" t="s">
        <v>3637</v>
      </c>
    </row>
    <row r="9" spans="1:8">
      <c r="A9" s="166" t="s">
        <v>12675</v>
      </c>
      <c r="B9" s="14" t="s">
        <v>12676</v>
      </c>
      <c r="C9" s="14" t="s">
        <v>12677</v>
      </c>
      <c r="D9" s="14" t="s">
        <v>8598</v>
      </c>
      <c r="E9" s="14" t="s">
        <v>8561</v>
      </c>
      <c r="F9" s="14" t="s">
        <v>12678</v>
      </c>
      <c r="G9" s="14" t="s">
        <v>12679</v>
      </c>
      <c r="H9" s="167" t="s">
        <v>3637</v>
      </c>
    </row>
    <row r="10" spans="1:8">
      <c r="A10" s="171" t="s">
        <v>12680</v>
      </c>
      <c r="B10" s="172" t="s">
        <v>12681</v>
      </c>
      <c r="C10" s="172" t="s">
        <v>12682</v>
      </c>
      <c r="D10" s="172" t="s">
        <v>8598</v>
      </c>
      <c r="E10" s="172" t="s">
        <v>8561</v>
      </c>
      <c r="F10" s="172" t="s">
        <v>12683</v>
      </c>
      <c r="G10" s="172" t="s">
        <v>12684</v>
      </c>
      <c r="H10" s="173" t="s">
        <v>3637</v>
      </c>
    </row>
    <row r="11" spans="1:8">
      <c r="A11" s="166" t="s">
        <v>12685</v>
      </c>
      <c r="B11" s="14" t="s">
        <v>12686</v>
      </c>
      <c r="C11" s="14" t="s">
        <v>12687</v>
      </c>
      <c r="D11" s="14" t="s">
        <v>8598</v>
      </c>
      <c r="E11" s="14" t="s">
        <v>8561</v>
      </c>
      <c r="F11" s="14" t="s">
        <v>12688</v>
      </c>
      <c r="G11" s="14" t="s">
        <v>12689</v>
      </c>
      <c r="H11" s="167" t="s">
        <v>3637</v>
      </c>
    </row>
    <row r="12" spans="1:8">
      <c r="A12" s="171" t="s">
        <v>12690</v>
      </c>
      <c r="B12" s="172" t="s">
        <v>11310</v>
      </c>
      <c r="C12" s="172" t="s">
        <v>12691</v>
      </c>
      <c r="D12" s="172" t="s">
        <v>8573</v>
      </c>
      <c r="E12" s="172" t="s">
        <v>8561</v>
      </c>
      <c r="F12" s="172" t="s">
        <v>12692</v>
      </c>
      <c r="G12" s="172" t="s">
        <v>12693</v>
      </c>
      <c r="H12" s="173" t="s">
        <v>3637</v>
      </c>
    </row>
    <row r="13" spans="1:8">
      <c r="A13" s="166" t="s">
        <v>12694</v>
      </c>
      <c r="B13" s="14" t="s">
        <v>12695</v>
      </c>
      <c r="C13" s="14" t="s">
        <v>12696</v>
      </c>
      <c r="D13" s="14" t="s">
        <v>9860</v>
      </c>
      <c r="E13" s="14" t="s">
        <v>9950</v>
      </c>
      <c r="F13" s="14" t="s">
        <v>12697</v>
      </c>
      <c r="G13" s="14" t="s">
        <v>12698</v>
      </c>
      <c r="H13" s="167" t="s">
        <v>3637</v>
      </c>
    </row>
    <row r="14" spans="1:8">
      <c r="A14" s="171" t="s">
        <v>12699</v>
      </c>
      <c r="B14" s="172" t="s">
        <v>12700</v>
      </c>
      <c r="C14" s="172" t="s">
        <v>12701</v>
      </c>
      <c r="D14" s="172" t="s">
        <v>12702</v>
      </c>
      <c r="E14" s="172" t="s">
        <v>9861</v>
      </c>
      <c r="F14" s="172" t="s">
        <v>12703</v>
      </c>
      <c r="G14" s="172" t="s">
        <v>12704</v>
      </c>
      <c r="H14" s="173" t="s">
        <v>3637</v>
      </c>
    </row>
    <row r="15" spans="1:8">
      <c r="A15" s="166" t="s">
        <v>12705</v>
      </c>
      <c r="B15" s="14" t="s">
        <v>12706</v>
      </c>
      <c r="C15" s="14" t="s">
        <v>12707</v>
      </c>
      <c r="D15" s="14" t="s">
        <v>8586</v>
      </c>
      <c r="E15" s="14" t="s">
        <v>8561</v>
      </c>
      <c r="F15" s="14" t="s">
        <v>12708</v>
      </c>
      <c r="G15" s="14" t="s">
        <v>12709</v>
      </c>
      <c r="H15" s="167" t="s">
        <v>3637</v>
      </c>
    </row>
    <row r="16" spans="1:8">
      <c r="A16" s="171" t="s">
        <v>12710</v>
      </c>
      <c r="B16" s="172" t="s">
        <v>12711</v>
      </c>
      <c r="C16" s="172" t="s">
        <v>12712</v>
      </c>
      <c r="D16" s="172" t="s">
        <v>8598</v>
      </c>
      <c r="E16" s="172" t="s">
        <v>9950</v>
      </c>
      <c r="F16" s="172" t="s">
        <v>12713</v>
      </c>
      <c r="G16" s="172" t="s">
        <v>12714</v>
      </c>
      <c r="H16" s="173" t="s">
        <v>3637</v>
      </c>
    </row>
    <row r="17" spans="1:8">
      <c r="A17" s="166" t="s">
        <v>12715</v>
      </c>
      <c r="B17" s="14" t="s">
        <v>12716</v>
      </c>
      <c r="C17" s="14" t="s">
        <v>12717</v>
      </c>
      <c r="D17" s="14" t="s">
        <v>9931</v>
      </c>
      <c r="E17" s="14" t="s">
        <v>8634</v>
      </c>
      <c r="F17" s="14" t="s">
        <v>12718</v>
      </c>
      <c r="G17" s="14" t="s">
        <v>12719</v>
      </c>
      <c r="H17" s="167" t="s">
        <v>3637</v>
      </c>
    </row>
    <row r="18" spans="1:8">
      <c r="A18" s="171" t="s">
        <v>12720</v>
      </c>
      <c r="B18" s="172" t="s">
        <v>12721</v>
      </c>
      <c r="C18" s="172" t="s">
        <v>12722</v>
      </c>
      <c r="D18" s="172" t="s">
        <v>12723</v>
      </c>
      <c r="E18" s="172" t="s">
        <v>8634</v>
      </c>
      <c r="F18" s="172" t="s">
        <v>12724</v>
      </c>
      <c r="G18" s="172" t="s">
        <v>12725</v>
      </c>
      <c r="H18" s="173" t="s">
        <v>3637</v>
      </c>
    </row>
    <row r="19" spans="1:8">
      <c r="A19" s="166" t="s">
        <v>12726</v>
      </c>
      <c r="B19" s="14" t="s">
        <v>12727</v>
      </c>
      <c r="C19" s="14" t="s">
        <v>12728</v>
      </c>
      <c r="D19" s="14" t="s">
        <v>9931</v>
      </c>
      <c r="E19" s="14" t="s">
        <v>12729</v>
      </c>
      <c r="F19" s="14" t="s">
        <v>12730</v>
      </c>
      <c r="G19" s="14" t="s">
        <v>12731</v>
      </c>
      <c r="H19" s="167" t="s">
        <v>3637</v>
      </c>
    </row>
    <row r="20" spans="1:8">
      <c r="A20" s="171" t="s">
        <v>12732</v>
      </c>
      <c r="B20" s="172" t="s">
        <v>12733</v>
      </c>
      <c r="C20" s="172" t="s">
        <v>12734</v>
      </c>
      <c r="D20" s="172" t="s">
        <v>8598</v>
      </c>
      <c r="E20" s="172" t="s">
        <v>8561</v>
      </c>
      <c r="F20" s="172" t="s">
        <v>12735</v>
      </c>
      <c r="G20" s="172" t="s">
        <v>12736</v>
      </c>
      <c r="H20" s="173" t="s">
        <v>3637</v>
      </c>
    </row>
    <row r="21" spans="1:8">
      <c r="A21" s="166" t="s">
        <v>12737</v>
      </c>
      <c r="B21" s="14" t="s">
        <v>12738</v>
      </c>
      <c r="C21" s="14" t="s">
        <v>12739</v>
      </c>
      <c r="D21" s="14" t="s">
        <v>9931</v>
      </c>
      <c r="E21" s="14" t="s">
        <v>12740</v>
      </c>
      <c r="F21" s="14" t="s">
        <v>12741</v>
      </c>
      <c r="G21" s="14" t="s">
        <v>12742</v>
      </c>
      <c r="H21" s="167" t="s">
        <v>3637</v>
      </c>
    </row>
    <row r="22" spans="1:8" ht="23.15">
      <c r="A22" s="171" t="s">
        <v>12743</v>
      </c>
      <c r="B22" s="172" t="s">
        <v>8590</v>
      </c>
      <c r="C22" s="172" t="s">
        <v>12744</v>
      </c>
      <c r="D22" s="172" t="s">
        <v>8573</v>
      </c>
      <c r="E22" s="172" t="s">
        <v>9950</v>
      </c>
      <c r="F22" s="172" t="s">
        <v>12745</v>
      </c>
      <c r="G22" s="172" t="s">
        <v>12746</v>
      </c>
      <c r="H22" s="173" t="s">
        <v>3637</v>
      </c>
    </row>
    <row r="23" spans="1:8">
      <c r="A23" s="166" t="s">
        <v>12747</v>
      </c>
      <c r="B23" s="14" t="s">
        <v>12748</v>
      </c>
      <c r="C23" s="14" t="s">
        <v>12749</v>
      </c>
      <c r="D23" s="14" t="s">
        <v>8573</v>
      </c>
      <c r="E23" s="14" t="s">
        <v>12750</v>
      </c>
      <c r="F23" s="14" t="s">
        <v>12751</v>
      </c>
      <c r="G23" s="14" t="s">
        <v>12752</v>
      </c>
      <c r="H23" s="167" t="s">
        <v>3637</v>
      </c>
    </row>
    <row r="24" spans="1:8">
      <c r="A24" s="174" t="s">
        <v>12753</v>
      </c>
      <c r="B24" s="175" t="s">
        <v>12754</v>
      </c>
      <c r="C24" s="175" t="s">
        <v>12755</v>
      </c>
      <c r="D24" s="175" t="s">
        <v>12756</v>
      </c>
      <c r="E24" s="175" t="s">
        <v>8561</v>
      </c>
      <c r="F24" s="175" t="s">
        <v>12757</v>
      </c>
      <c r="G24" s="175" t="s">
        <v>12758</v>
      </c>
      <c r="H24" s="176" t="s">
        <v>3637</v>
      </c>
    </row>
  </sheetData>
  <mergeCells count="2">
    <mergeCell ref="A1:H1"/>
    <mergeCell ref="A2:H2"/>
  </mergeCells>
  <dataValidations count="2">
    <dataValidation type="list" sqref="E5:E24" xr:uid="{00000000-0002-0000-5700-000000000000}">
      <formula1>"Required,Recommended,Conditional,Optional,Required in health,Required for approval,Required for content events"</formula1>
    </dataValidation>
    <dataValidation type="list" sqref="H5:H24" xr:uid="{00000000-0002-0000-5700-000001000000}">
      <formula1>"Draft Complete,Needs Review,Approved,Deferred"</formula1>
    </dataValidation>
  </dataValidation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J29"/>
  <sheetViews>
    <sheetView workbookViewId="0">
      <pane ySplit="4" topLeftCell="A5" activePane="bottomLeft" state="frozen"/>
      <selection pane="bottomLeft"/>
    </sheetView>
  </sheetViews>
  <sheetFormatPr defaultRowHeight="14.15"/>
  <cols>
    <col min="1" max="1" width="12" customWidth="1"/>
    <col min="2" max="3" width="24" customWidth="1"/>
    <col min="4" max="4" width="58" customWidth="1"/>
    <col min="5" max="5" width="44" customWidth="1"/>
    <col min="6" max="6" width="54" customWidth="1"/>
    <col min="7" max="7" width="18" customWidth="1"/>
    <col min="8" max="8" width="16" customWidth="1"/>
    <col min="9" max="9" width="12" customWidth="1"/>
    <col min="10" max="10" width="18" customWidth="1"/>
  </cols>
  <sheetData>
    <row r="1" spans="1:10" ht="17.149999999999999" customHeight="1">
      <c r="A1" s="597" t="s">
        <v>12759</v>
      </c>
      <c r="B1" s="597"/>
      <c r="C1" s="597"/>
      <c r="D1" s="597"/>
      <c r="E1" s="597"/>
      <c r="F1" s="597"/>
      <c r="G1" s="597"/>
      <c r="H1" s="597"/>
      <c r="I1" s="597"/>
      <c r="J1" s="597"/>
    </row>
    <row r="2" spans="1:10" ht="20.6" customHeight="1">
      <c r="A2" s="598" t="s">
        <v>12760</v>
      </c>
      <c r="B2" s="598"/>
      <c r="C2" s="598"/>
      <c r="D2" s="598"/>
      <c r="E2" s="598"/>
      <c r="F2" s="598"/>
      <c r="G2" s="598"/>
      <c r="H2" s="598"/>
      <c r="I2" s="598"/>
      <c r="J2" s="598"/>
    </row>
    <row r="4" spans="1:10" ht="17.149999999999999" customHeight="1">
      <c r="A4" s="160" t="s">
        <v>3410</v>
      </c>
      <c r="B4" s="161" t="s">
        <v>12761</v>
      </c>
      <c r="C4" s="161" t="s">
        <v>12762</v>
      </c>
      <c r="D4" s="161" t="s">
        <v>12763</v>
      </c>
      <c r="E4" s="161" t="s">
        <v>12764</v>
      </c>
      <c r="F4" s="161" t="s">
        <v>8167</v>
      </c>
      <c r="G4" s="161" t="s">
        <v>12765</v>
      </c>
      <c r="H4" s="161" t="s">
        <v>12766</v>
      </c>
      <c r="I4" s="161" t="s">
        <v>1509</v>
      </c>
      <c r="J4" s="162" t="s">
        <v>1818</v>
      </c>
    </row>
    <row r="5" spans="1:10" ht="23.15">
      <c r="A5" s="163" t="s">
        <v>12767</v>
      </c>
      <c r="B5" s="164" t="s">
        <v>12768</v>
      </c>
      <c r="C5" s="164" t="s">
        <v>404</v>
      </c>
      <c r="D5" s="164" t="s">
        <v>12769</v>
      </c>
      <c r="E5" s="164" t="s">
        <v>12770</v>
      </c>
      <c r="F5" s="164" t="s">
        <v>12771</v>
      </c>
      <c r="G5" s="164" t="s">
        <v>7211</v>
      </c>
      <c r="H5" s="164" t="s">
        <v>1955</v>
      </c>
      <c r="I5" s="164" t="s">
        <v>1109</v>
      </c>
      <c r="J5" s="165" t="s">
        <v>3637</v>
      </c>
    </row>
    <row r="6" spans="1:10">
      <c r="A6" s="171" t="s">
        <v>12772</v>
      </c>
      <c r="B6" s="172" t="s">
        <v>11821</v>
      </c>
      <c r="C6" s="172" t="s">
        <v>12773</v>
      </c>
      <c r="D6" s="172" t="s">
        <v>12774</v>
      </c>
      <c r="E6" s="172" t="s">
        <v>12775</v>
      </c>
      <c r="F6" s="172" t="s">
        <v>12776</v>
      </c>
      <c r="G6" s="172" t="s">
        <v>1109</v>
      </c>
      <c r="H6" s="172" t="s">
        <v>1955</v>
      </c>
      <c r="I6" s="172" t="s">
        <v>1109</v>
      </c>
      <c r="J6" s="173" t="s">
        <v>3637</v>
      </c>
    </row>
    <row r="7" spans="1:10">
      <c r="A7" s="166" t="s">
        <v>12777</v>
      </c>
      <c r="B7" s="14" t="s">
        <v>11833</v>
      </c>
      <c r="C7" s="14" t="s">
        <v>12773</v>
      </c>
      <c r="D7" s="14" t="s">
        <v>12774</v>
      </c>
      <c r="E7" s="14" t="s">
        <v>12775</v>
      </c>
      <c r="F7" s="14" t="s">
        <v>12778</v>
      </c>
      <c r="G7" s="14" t="s">
        <v>1109</v>
      </c>
      <c r="H7" s="14" t="s">
        <v>1955</v>
      </c>
      <c r="I7" s="14" t="s">
        <v>1109</v>
      </c>
      <c r="J7" s="167" t="s">
        <v>3637</v>
      </c>
    </row>
    <row r="8" spans="1:10" ht="23.15">
      <c r="A8" s="171" t="s">
        <v>12779</v>
      </c>
      <c r="B8" s="172" t="s">
        <v>11838</v>
      </c>
      <c r="C8" s="172" t="s">
        <v>12780</v>
      </c>
      <c r="D8" s="172" t="s">
        <v>12781</v>
      </c>
      <c r="E8" s="172" t="s">
        <v>12782</v>
      </c>
      <c r="F8" s="172" t="s">
        <v>12783</v>
      </c>
      <c r="G8" s="172" t="s">
        <v>1141</v>
      </c>
      <c r="H8" s="172" t="s">
        <v>1955</v>
      </c>
      <c r="I8" s="172" t="s">
        <v>1109</v>
      </c>
      <c r="J8" s="173" t="s">
        <v>3637</v>
      </c>
    </row>
    <row r="9" spans="1:10" ht="23.15">
      <c r="A9" s="166" t="s">
        <v>12784</v>
      </c>
      <c r="B9" s="14" t="s">
        <v>11844</v>
      </c>
      <c r="C9" s="14" t="s">
        <v>12785</v>
      </c>
      <c r="D9" s="14" t="s">
        <v>12786</v>
      </c>
      <c r="E9" s="14" t="s">
        <v>12787</v>
      </c>
      <c r="F9" s="14" t="s">
        <v>12788</v>
      </c>
      <c r="G9" s="14" t="s">
        <v>1109</v>
      </c>
      <c r="H9" s="14" t="s">
        <v>1955</v>
      </c>
      <c r="I9" s="14" t="s">
        <v>1238</v>
      </c>
      <c r="J9" s="167" t="s">
        <v>3637</v>
      </c>
    </row>
    <row r="10" spans="1:10">
      <c r="A10" s="171" t="s">
        <v>12789</v>
      </c>
      <c r="B10" s="172" t="s">
        <v>12790</v>
      </c>
      <c r="C10" s="172" t="s">
        <v>12791</v>
      </c>
      <c r="D10" s="172" t="s">
        <v>12792</v>
      </c>
      <c r="E10" s="172" t="s">
        <v>12793</v>
      </c>
      <c r="F10" s="172" t="s">
        <v>12794</v>
      </c>
      <c r="G10" s="172" t="s">
        <v>1109</v>
      </c>
      <c r="H10" s="172" t="s">
        <v>1955</v>
      </c>
      <c r="I10" s="172" t="s">
        <v>1109</v>
      </c>
      <c r="J10" s="173" t="s">
        <v>3637</v>
      </c>
    </row>
    <row r="11" spans="1:10" ht="23.15">
      <c r="A11" s="166" t="s">
        <v>12795</v>
      </c>
      <c r="B11" s="14" t="s">
        <v>11850</v>
      </c>
      <c r="C11" s="14" t="s">
        <v>12796</v>
      </c>
      <c r="D11" s="14" t="s">
        <v>12797</v>
      </c>
      <c r="E11" s="14" t="s">
        <v>12798</v>
      </c>
      <c r="F11" s="14" t="s">
        <v>12799</v>
      </c>
      <c r="G11" s="14" t="s">
        <v>7211</v>
      </c>
      <c r="H11" s="14" t="s">
        <v>1955</v>
      </c>
      <c r="I11" s="14" t="s">
        <v>1109</v>
      </c>
      <c r="J11" s="167" t="s">
        <v>3637</v>
      </c>
    </row>
    <row r="12" spans="1:10" ht="23.15">
      <c r="A12" s="171" t="s">
        <v>12800</v>
      </c>
      <c r="B12" s="172" t="s">
        <v>11856</v>
      </c>
      <c r="C12" s="172" t="s">
        <v>12796</v>
      </c>
      <c r="D12" s="172" t="s">
        <v>12801</v>
      </c>
      <c r="E12" s="172" t="s">
        <v>12802</v>
      </c>
      <c r="F12" s="172" t="s">
        <v>12803</v>
      </c>
      <c r="G12" s="172" t="s">
        <v>1141</v>
      </c>
      <c r="H12" s="172" t="s">
        <v>1955</v>
      </c>
      <c r="I12" s="172" t="s">
        <v>1109</v>
      </c>
      <c r="J12" s="173" t="s">
        <v>3637</v>
      </c>
    </row>
    <row r="13" spans="1:10" ht="23.15">
      <c r="A13" s="166" t="s">
        <v>12804</v>
      </c>
      <c r="B13" s="14" t="s">
        <v>11860</v>
      </c>
      <c r="C13" s="14" t="s">
        <v>12805</v>
      </c>
      <c r="D13" s="14" t="s">
        <v>12806</v>
      </c>
      <c r="E13" s="14" t="s">
        <v>12807</v>
      </c>
      <c r="F13" s="14" t="s">
        <v>12808</v>
      </c>
      <c r="G13" s="14" t="s">
        <v>1141</v>
      </c>
      <c r="H13" s="14" t="s">
        <v>12809</v>
      </c>
      <c r="I13" s="14" t="s">
        <v>1141</v>
      </c>
      <c r="J13" s="167" t="s">
        <v>3637</v>
      </c>
    </row>
    <row r="14" spans="1:10">
      <c r="A14" s="171" t="s">
        <v>12810</v>
      </c>
      <c r="B14" s="172" t="s">
        <v>12811</v>
      </c>
      <c r="C14" s="172" t="s">
        <v>12805</v>
      </c>
      <c r="D14" s="172" t="s">
        <v>12812</v>
      </c>
      <c r="E14" s="172" t="s">
        <v>12813</v>
      </c>
      <c r="F14" s="172" t="s">
        <v>12814</v>
      </c>
      <c r="G14" s="172" t="s">
        <v>1141</v>
      </c>
      <c r="H14" s="172" t="s">
        <v>12809</v>
      </c>
      <c r="I14" s="172" t="s">
        <v>1109</v>
      </c>
      <c r="J14" s="173" t="s">
        <v>3637</v>
      </c>
    </row>
    <row r="15" spans="1:10">
      <c r="A15" s="166" t="s">
        <v>12815</v>
      </c>
      <c r="B15" s="14" t="s">
        <v>12816</v>
      </c>
      <c r="C15" s="14" t="s">
        <v>12817</v>
      </c>
      <c r="D15" s="14" t="s">
        <v>12818</v>
      </c>
      <c r="E15" s="14" t="s">
        <v>12819</v>
      </c>
      <c r="F15" s="14" t="s">
        <v>12820</v>
      </c>
      <c r="G15" s="14" t="s">
        <v>12821</v>
      </c>
      <c r="H15" s="14" t="s">
        <v>1955</v>
      </c>
      <c r="I15" s="14" t="s">
        <v>1141</v>
      </c>
      <c r="J15" s="167" t="s">
        <v>3637</v>
      </c>
    </row>
    <row r="16" spans="1:10" ht="23.15">
      <c r="A16" s="171" t="s">
        <v>12822</v>
      </c>
      <c r="B16" s="172" t="s">
        <v>12823</v>
      </c>
      <c r="C16" s="172" t="s">
        <v>1994</v>
      </c>
      <c r="D16" s="172" t="s">
        <v>12824</v>
      </c>
      <c r="E16" s="172" t="s">
        <v>1881</v>
      </c>
      <c r="F16" s="172" t="s">
        <v>12825</v>
      </c>
      <c r="G16" s="172" t="s">
        <v>1109</v>
      </c>
      <c r="H16" s="172" t="s">
        <v>1955</v>
      </c>
      <c r="I16" s="172" t="s">
        <v>1238</v>
      </c>
      <c r="J16" s="173" t="s">
        <v>3637</v>
      </c>
    </row>
    <row r="17" spans="1:10" ht="23.15">
      <c r="A17" s="166" t="s">
        <v>12826</v>
      </c>
      <c r="B17" s="14" t="s">
        <v>12827</v>
      </c>
      <c r="C17" s="14" t="s">
        <v>1994</v>
      </c>
      <c r="D17" s="14" t="s">
        <v>12828</v>
      </c>
      <c r="E17" s="14" t="s">
        <v>12829</v>
      </c>
      <c r="F17" s="14" t="s">
        <v>12830</v>
      </c>
      <c r="G17" s="14" t="s">
        <v>1109</v>
      </c>
      <c r="H17" s="14" t="s">
        <v>1955</v>
      </c>
      <c r="I17" s="14" t="s">
        <v>1238</v>
      </c>
      <c r="J17" s="167" t="s">
        <v>3637</v>
      </c>
    </row>
    <row r="18" spans="1:10" ht="23.15">
      <c r="A18" s="171" t="s">
        <v>12831</v>
      </c>
      <c r="B18" s="172" t="s">
        <v>12832</v>
      </c>
      <c r="C18" s="172" t="s">
        <v>12833</v>
      </c>
      <c r="D18" s="172" t="s">
        <v>12834</v>
      </c>
      <c r="E18" s="172" t="s">
        <v>12835</v>
      </c>
      <c r="F18" s="172" t="s">
        <v>12836</v>
      </c>
      <c r="G18" s="172" t="s">
        <v>1141</v>
      </c>
      <c r="H18" s="172" t="s">
        <v>12837</v>
      </c>
      <c r="I18" s="172" t="s">
        <v>1109</v>
      </c>
      <c r="J18" s="173" t="s">
        <v>3637</v>
      </c>
    </row>
    <row r="19" spans="1:10">
      <c r="A19" s="168" t="s">
        <v>12838</v>
      </c>
      <c r="B19" s="169" t="s">
        <v>12839</v>
      </c>
      <c r="C19" s="169" t="s">
        <v>12791</v>
      </c>
      <c r="D19" s="169" t="s">
        <v>12840</v>
      </c>
      <c r="E19" s="169" t="s">
        <v>12841</v>
      </c>
      <c r="F19" s="169" t="s">
        <v>12842</v>
      </c>
      <c r="G19" s="169" t="s">
        <v>12843</v>
      </c>
      <c r="H19" s="169" t="s">
        <v>12837</v>
      </c>
      <c r="I19" s="169" t="s">
        <v>1141</v>
      </c>
      <c r="J19" s="170" t="s">
        <v>3637</v>
      </c>
    </row>
    <row r="24" spans="1:10" ht="13.75" customHeight="1">
      <c r="A24" s="580" t="s">
        <v>12844</v>
      </c>
      <c r="B24" s="580"/>
      <c r="C24" s="580"/>
      <c r="D24" s="580"/>
      <c r="E24" s="580"/>
      <c r="F24" s="580"/>
      <c r="G24" s="580"/>
      <c r="H24" s="580"/>
      <c r="I24" s="580"/>
      <c r="J24" s="580"/>
    </row>
    <row r="25" spans="1:10" ht="17.149999999999999" customHeight="1">
      <c r="A25" s="293" t="s">
        <v>3410</v>
      </c>
      <c r="B25" s="294" t="s">
        <v>12761</v>
      </c>
      <c r="C25" s="294" t="s">
        <v>12762</v>
      </c>
      <c r="D25" s="294" t="s">
        <v>12763</v>
      </c>
      <c r="E25" s="294" t="s">
        <v>12764</v>
      </c>
      <c r="F25" s="294" t="s">
        <v>8167</v>
      </c>
      <c r="G25" s="294" t="s">
        <v>12765</v>
      </c>
      <c r="H25" s="294" t="s">
        <v>12766</v>
      </c>
      <c r="I25" s="294" t="s">
        <v>1509</v>
      </c>
      <c r="J25" s="295" t="s">
        <v>1818</v>
      </c>
    </row>
    <row r="26" spans="1:10" ht="23.15">
      <c r="A26" s="326" t="s">
        <v>12845</v>
      </c>
      <c r="B26" s="327" t="s">
        <v>12823</v>
      </c>
      <c r="C26" s="327" t="s">
        <v>12846</v>
      </c>
      <c r="D26" s="327" t="s">
        <v>12847</v>
      </c>
      <c r="E26" s="327" t="s">
        <v>12848</v>
      </c>
      <c r="F26" s="327" t="s">
        <v>12849</v>
      </c>
      <c r="G26" s="327" t="s">
        <v>12850</v>
      </c>
      <c r="H26" s="327" t="s">
        <v>9861</v>
      </c>
      <c r="I26" s="327" t="s">
        <v>1109</v>
      </c>
      <c r="J26" s="328" t="s">
        <v>3637</v>
      </c>
    </row>
    <row r="27" spans="1:10" ht="23.15">
      <c r="A27" s="329" t="s">
        <v>12851</v>
      </c>
      <c r="B27" s="330" t="s">
        <v>12827</v>
      </c>
      <c r="C27" s="330" t="s">
        <v>12846</v>
      </c>
      <c r="D27" s="330" t="s">
        <v>12852</v>
      </c>
      <c r="E27" s="330" t="s">
        <v>12853</v>
      </c>
      <c r="F27" s="330" t="s">
        <v>12854</v>
      </c>
      <c r="G27" s="330" t="s">
        <v>12850</v>
      </c>
      <c r="H27" s="330" t="s">
        <v>9861</v>
      </c>
      <c r="I27" s="330" t="s">
        <v>1109</v>
      </c>
      <c r="J27" s="331" t="s">
        <v>3637</v>
      </c>
    </row>
    <row r="28" spans="1:10" ht="23.15">
      <c r="A28" s="332" t="s">
        <v>12855</v>
      </c>
      <c r="B28" s="333" t="s">
        <v>12856</v>
      </c>
      <c r="C28" s="333" t="s">
        <v>12857</v>
      </c>
      <c r="D28" s="333" t="s">
        <v>12858</v>
      </c>
      <c r="E28" s="333" t="s">
        <v>12859</v>
      </c>
      <c r="F28" s="333" t="s">
        <v>12860</v>
      </c>
      <c r="G28" s="333" t="s">
        <v>12861</v>
      </c>
      <c r="H28" s="333" t="s">
        <v>9861</v>
      </c>
      <c r="I28" s="333" t="s">
        <v>1109</v>
      </c>
      <c r="J28" s="334" t="s">
        <v>3637</v>
      </c>
    </row>
    <row r="29" spans="1:10" ht="23.15">
      <c r="A29" s="361" t="s">
        <v>12862</v>
      </c>
      <c r="B29" s="362" t="s">
        <v>12863</v>
      </c>
      <c r="C29" s="362" t="s">
        <v>12864</v>
      </c>
      <c r="D29" s="362" t="s">
        <v>12865</v>
      </c>
      <c r="E29" s="362" t="s">
        <v>12866</v>
      </c>
      <c r="F29" s="362" t="s">
        <v>12867</v>
      </c>
      <c r="G29" s="362" t="s">
        <v>12861</v>
      </c>
      <c r="H29" s="362" t="s">
        <v>9861</v>
      </c>
      <c r="I29" s="362" t="s">
        <v>1109</v>
      </c>
      <c r="J29" s="363" t="s">
        <v>3637</v>
      </c>
    </row>
  </sheetData>
  <mergeCells count="3">
    <mergeCell ref="A1:J1"/>
    <mergeCell ref="A2:J2"/>
    <mergeCell ref="A24:J24"/>
  </mergeCells>
  <dataValidations count="3">
    <dataValidation type="list" sqref="H5:H19" xr:uid="{00000000-0002-0000-5800-000000000000}">
      <formula1>"Yes,Partial,Future"</formula1>
    </dataValidation>
    <dataValidation type="list" sqref="I5:I19" xr:uid="{00000000-0002-0000-5800-000001000000}">
      <formula1>"Critical,High,Medium,Low"</formula1>
    </dataValidation>
    <dataValidation type="list" sqref="J5:J19" xr:uid="{00000000-0002-0000-5800-000002000000}">
      <formula1>"Draft Complete,Needs Review,Approved,Deferred"</formula1>
    </dataValidation>
  </dataValidation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I12"/>
  <sheetViews>
    <sheetView workbookViewId="0">
      <pane ySplit="4" topLeftCell="A5" activePane="bottomLeft" state="frozen"/>
      <selection pane="bottomLeft"/>
    </sheetView>
  </sheetViews>
  <sheetFormatPr defaultRowHeight="14.15"/>
  <cols>
    <col min="1" max="1" width="12" customWidth="1"/>
    <col min="2" max="2" width="28" customWidth="1"/>
    <col min="3" max="3" width="44" customWidth="1"/>
    <col min="4" max="4" width="56" customWidth="1"/>
    <col min="5" max="5" width="44" customWidth="1"/>
    <col min="6" max="6" width="54" customWidth="1"/>
    <col min="7" max="7" width="34" customWidth="1"/>
    <col min="8" max="8" width="12" customWidth="1"/>
    <col min="9" max="9" width="18" customWidth="1"/>
  </cols>
  <sheetData>
    <row r="1" spans="1:9" ht="17.149999999999999" customHeight="1">
      <c r="A1" s="597" t="s">
        <v>12868</v>
      </c>
      <c r="B1" s="597"/>
      <c r="C1" s="597"/>
      <c r="D1" s="597"/>
      <c r="E1" s="597"/>
      <c r="F1" s="597"/>
      <c r="G1" s="597"/>
      <c r="H1" s="597"/>
      <c r="I1" s="597"/>
    </row>
    <row r="2" spans="1:9" ht="20.6" customHeight="1">
      <c r="A2" s="598" t="s">
        <v>12869</v>
      </c>
      <c r="B2" s="598"/>
      <c r="C2" s="598"/>
      <c r="D2" s="598"/>
      <c r="E2" s="598"/>
      <c r="F2" s="598"/>
      <c r="G2" s="598"/>
      <c r="H2" s="598"/>
      <c r="I2" s="598"/>
    </row>
    <row r="4" spans="1:9" ht="17.149999999999999" customHeight="1">
      <c r="A4" s="160" t="s">
        <v>3410</v>
      </c>
      <c r="B4" s="161" t="s">
        <v>12870</v>
      </c>
      <c r="C4" s="161" t="s">
        <v>3</v>
      </c>
      <c r="D4" s="161" t="s">
        <v>12871</v>
      </c>
      <c r="E4" s="161" t="s">
        <v>12764</v>
      </c>
      <c r="F4" s="161" t="s">
        <v>12872</v>
      </c>
      <c r="G4" s="161" t="s">
        <v>12873</v>
      </c>
      <c r="H4" s="161" t="s">
        <v>1509</v>
      </c>
      <c r="I4" s="162" t="s">
        <v>1818</v>
      </c>
    </row>
    <row r="5" spans="1:9" ht="23.15">
      <c r="A5" s="163" t="s">
        <v>12874</v>
      </c>
      <c r="B5" s="164" t="s">
        <v>12875</v>
      </c>
      <c r="C5" s="164" t="s">
        <v>12876</v>
      </c>
      <c r="D5" s="164" t="s">
        <v>12877</v>
      </c>
      <c r="E5" s="164" t="s">
        <v>12878</v>
      </c>
      <c r="F5" s="164" t="s">
        <v>12879</v>
      </c>
      <c r="G5" s="164" t="s">
        <v>11982</v>
      </c>
      <c r="H5" s="164" t="s">
        <v>1109</v>
      </c>
      <c r="I5" s="165" t="s">
        <v>3637</v>
      </c>
    </row>
    <row r="6" spans="1:9">
      <c r="A6" s="171" t="s">
        <v>12880</v>
      </c>
      <c r="B6" s="172" t="s">
        <v>12881</v>
      </c>
      <c r="C6" s="172" t="s">
        <v>12882</v>
      </c>
      <c r="D6" s="172" t="s">
        <v>12883</v>
      </c>
      <c r="E6" s="172" t="s">
        <v>12884</v>
      </c>
      <c r="F6" s="172" t="s">
        <v>12885</v>
      </c>
      <c r="G6" s="172" t="s">
        <v>12886</v>
      </c>
      <c r="H6" s="172" t="s">
        <v>1109</v>
      </c>
      <c r="I6" s="173" t="s">
        <v>3637</v>
      </c>
    </row>
    <row r="7" spans="1:9">
      <c r="A7" s="166" t="s">
        <v>12887</v>
      </c>
      <c r="B7" s="14" t="s">
        <v>12888</v>
      </c>
      <c r="C7" s="14" t="s">
        <v>12889</v>
      </c>
      <c r="D7" s="14" t="s">
        <v>12890</v>
      </c>
      <c r="E7" s="14" t="s">
        <v>12891</v>
      </c>
      <c r="F7" s="14" t="s">
        <v>12892</v>
      </c>
      <c r="G7" s="14" t="s">
        <v>12893</v>
      </c>
      <c r="H7" s="14" t="s">
        <v>1141</v>
      </c>
      <c r="I7" s="167" t="s">
        <v>3637</v>
      </c>
    </row>
    <row r="8" spans="1:9">
      <c r="A8" s="171" t="s">
        <v>12894</v>
      </c>
      <c r="B8" s="172" t="s">
        <v>12895</v>
      </c>
      <c r="C8" s="172" t="s">
        <v>12896</v>
      </c>
      <c r="D8" s="172" t="s">
        <v>12897</v>
      </c>
      <c r="E8" s="172" t="s">
        <v>12898</v>
      </c>
      <c r="F8" s="172" t="s">
        <v>12899</v>
      </c>
      <c r="G8" s="172" t="s">
        <v>12900</v>
      </c>
      <c r="H8" s="172" t="s">
        <v>1141</v>
      </c>
      <c r="I8" s="173" t="s">
        <v>3637</v>
      </c>
    </row>
    <row r="9" spans="1:9" ht="23.15">
      <c r="A9" s="166" t="s">
        <v>12901</v>
      </c>
      <c r="B9" s="14" t="s">
        <v>12902</v>
      </c>
      <c r="C9" s="14" t="s">
        <v>12903</v>
      </c>
      <c r="D9" s="14" t="s">
        <v>12904</v>
      </c>
      <c r="E9" s="14" t="s">
        <v>12905</v>
      </c>
      <c r="F9" s="14" t="s">
        <v>12906</v>
      </c>
      <c r="G9" s="14" t="s">
        <v>12907</v>
      </c>
      <c r="H9" s="14" t="s">
        <v>1141</v>
      </c>
      <c r="I9" s="167" t="s">
        <v>3637</v>
      </c>
    </row>
    <row r="10" spans="1:9">
      <c r="A10" s="171" t="s">
        <v>12908</v>
      </c>
      <c r="B10" s="172" t="s">
        <v>12909</v>
      </c>
      <c r="C10" s="172" t="s">
        <v>12910</v>
      </c>
      <c r="D10" s="172" t="s">
        <v>12911</v>
      </c>
      <c r="E10" s="172" t="s">
        <v>12912</v>
      </c>
      <c r="F10" s="172" t="s">
        <v>12913</v>
      </c>
      <c r="G10" s="172" t="s">
        <v>12914</v>
      </c>
      <c r="H10" s="172" t="s">
        <v>1109</v>
      </c>
      <c r="I10" s="173" t="s">
        <v>3637</v>
      </c>
    </row>
    <row r="11" spans="1:9">
      <c r="A11" s="166" t="s">
        <v>12915</v>
      </c>
      <c r="B11" s="14" t="s">
        <v>12916</v>
      </c>
      <c r="C11" s="14" t="s">
        <v>12917</v>
      </c>
      <c r="D11" s="14" t="s">
        <v>12918</v>
      </c>
      <c r="E11" s="14" t="s">
        <v>12919</v>
      </c>
      <c r="F11" s="14" t="s">
        <v>11513</v>
      </c>
      <c r="G11" s="14" t="s">
        <v>11942</v>
      </c>
      <c r="H11" s="14" t="s">
        <v>1238</v>
      </c>
      <c r="I11" s="167" t="s">
        <v>3637</v>
      </c>
    </row>
    <row r="12" spans="1:9">
      <c r="A12" s="174" t="s">
        <v>12920</v>
      </c>
      <c r="B12" s="175" t="s">
        <v>12921</v>
      </c>
      <c r="C12" s="175" t="s">
        <v>12922</v>
      </c>
      <c r="D12" s="175" t="s">
        <v>12923</v>
      </c>
      <c r="E12" s="175" t="s">
        <v>12924</v>
      </c>
      <c r="F12" s="175" t="s">
        <v>12925</v>
      </c>
      <c r="G12" s="175" t="s">
        <v>12565</v>
      </c>
      <c r="H12" s="175" t="s">
        <v>1109</v>
      </c>
      <c r="I12" s="176" t="s">
        <v>3637</v>
      </c>
    </row>
  </sheetData>
  <mergeCells count="2">
    <mergeCell ref="A1:I1"/>
    <mergeCell ref="A2:I2"/>
  </mergeCells>
  <dataValidations count="2">
    <dataValidation type="list" sqref="H5:H12" xr:uid="{00000000-0002-0000-5900-000000000000}">
      <formula1>"Critical,High,Medium,Low"</formula1>
    </dataValidation>
    <dataValidation type="list" sqref="I5:I12" xr:uid="{00000000-0002-0000-5900-000001000000}">
      <formula1>"Draft Complete,Needs Review,Approved,Deferred"</formula1>
    </dataValidation>
  </dataValidation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I14"/>
  <sheetViews>
    <sheetView workbookViewId="0">
      <pane ySplit="4" topLeftCell="A5" activePane="bottomLeft" state="frozen"/>
      <selection pane="bottomLeft"/>
    </sheetView>
  </sheetViews>
  <sheetFormatPr defaultRowHeight="14.15"/>
  <cols>
    <col min="1" max="1" width="12" customWidth="1"/>
    <col min="2" max="2" width="30" customWidth="1"/>
    <col min="3" max="3" width="44" customWidth="1"/>
    <col min="4" max="4" width="58" customWidth="1"/>
    <col min="5" max="5" width="40" customWidth="1"/>
    <col min="6" max="6" width="54" customWidth="1"/>
    <col min="7" max="7" width="34" customWidth="1"/>
    <col min="8" max="8" width="12" customWidth="1"/>
    <col min="9" max="9" width="18" customWidth="1"/>
  </cols>
  <sheetData>
    <row r="1" spans="1:9" ht="17.149999999999999" customHeight="1">
      <c r="A1" s="597" t="s">
        <v>12926</v>
      </c>
      <c r="B1" s="597"/>
      <c r="C1" s="597"/>
      <c r="D1" s="597"/>
      <c r="E1" s="597"/>
      <c r="F1" s="597"/>
      <c r="G1" s="597"/>
      <c r="H1" s="597"/>
      <c r="I1" s="597"/>
    </row>
    <row r="2" spans="1:9" ht="20.6" customHeight="1">
      <c r="A2" s="598" t="s">
        <v>12927</v>
      </c>
      <c r="B2" s="598"/>
      <c r="C2" s="598"/>
      <c r="D2" s="598"/>
      <c r="E2" s="598"/>
      <c r="F2" s="598"/>
      <c r="G2" s="598"/>
      <c r="H2" s="598"/>
      <c r="I2" s="598"/>
    </row>
    <row r="4" spans="1:9" ht="17.149999999999999" customHeight="1">
      <c r="A4" s="160" t="s">
        <v>3410</v>
      </c>
      <c r="B4" s="161" t="s">
        <v>12870</v>
      </c>
      <c r="C4" s="161" t="s">
        <v>3</v>
      </c>
      <c r="D4" s="161" t="s">
        <v>12871</v>
      </c>
      <c r="E4" s="161" t="s">
        <v>12764</v>
      </c>
      <c r="F4" s="161" t="s">
        <v>12872</v>
      </c>
      <c r="G4" s="161" t="s">
        <v>12873</v>
      </c>
      <c r="H4" s="161" t="s">
        <v>1509</v>
      </c>
      <c r="I4" s="162" t="s">
        <v>1818</v>
      </c>
    </row>
    <row r="5" spans="1:9">
      <c r="A5" s="163" t="s">
        <v>12928</v>
      </c>
      <c r="B5" s="164" t="s">
        <v>12929</v>
      </c>
      <c r="C5" s="164" t="s">
        <v>12930</v>
      </c>
      <c r="D5" s="164" t="s">
        <v>12931</v>
      </c>
      <c r="E5" s="164" t="s">
        <v>11524</v>
      </c>
      <c r="F5" s="164" t="s">
        <v>12932</v>
      </c>
      <c r="G5" s="164" t="s">
        <v>12933</v>
      </c>
      <c r="H5" s="164" t="s">
        <v>1109</v>
      </c>
      <c r="I5" s="165" t="s">
        <v>3637</v>
      </c>
    </row>
    <row r="6" spans="1:9">
      <c r="A6" s="171" t="s">
        <v>12934</v>
      </c>
      <c r="B6" s="172" t="s">
        <v>12935</v>
      </c>
      <c r="C6" s="172" t="s">
        <v>12936</v>
      </c>
      <c r="D6" s="172" t="s">
        <v>12937</v>
      </c>
      <c r="E6" s="172" t="s">
        <v>12938</v>
      </c>
      <c r="F6" s="172" t="s">
        <v>12939</v>
      </c>
      <c r="G6" s="172" t="s">
        <v>11962</v>
      </c>
      <c r="H6" s="172" t="s">
        <v>1238</v>
      </c>
      <c r="I6" s="173" t="s">
        <v>3637</v>
      </c>
    </row>
    <row r="7" spans="1:9">
      <c r="A7" s="166" t="s">
        <v>12940</v>
      </c>
      <c r="B7" s="14" t="s">
        <v>12941</v>
      </c>
      <c r="C7" s="14" t="s">
        <v>12942</v>
      </c>
      <c r="D7" s="14" t="s">
        <v>12943</v>
      </c>
      <c r="E7" s="14" t="s">
        <v>12944</v>
      </c>
      <c r="F7" s="14" t="s">
        <v>12945</v>
      </c>
      <c r="G7" s="14" t="s">
        <v>11969</v>
      </c>
      <c r="H7" s="14" t="s">
        <v>1238</v>
      </c>
      <c r="I7" s="167" t="s">
        <v>3637</v>
      </c>
    </row>
    <row r="8" spans="1:9">
      <c r="A8" s="171" t="s">
        <v>12946</v>
      </c>
      <c r="B8" s="172" t="s">
        <v>12947</v>
      </c>
      <c r="C8" s="172" t="s">
        <v>12948</v>
      </c>
      <c r="D8" s="172" t="s">
        <v>12949</v>
      </c>
      <c r="E8" s="172" t="s">
        <v>8948</v>
      </c>
      <c r="F8" s="172" t="s">
        <v>12950</v>
      </c>
      <c r="G8" s="172" t="s">
        <v>12951</v>
      </c>
      <c r="H8" s="172" t="s">
        <v>1141</v>
      </c>
      <c r="I8" s="173" t="s">
        <v>3637</v>
      </c>
    </row>
    <row r="9" spans="1:9">
      <c r="A9" s="166" t="s">
        <v>12952</v>
      </c>
      <c r="B9" s="14" t="s">
        <v>12953</v>
      </c>
      <c r="C9" s="14" t="s">
        <v>12954</v>
      </c>
      <c r="D9" s="14" t="s">
        <v>12955</v>
      </c>
      <c r="E9" s="14" t="s">
        <v>12956</v>
      </c>
      <c r="F9" s="14" t="s">
        <v>12957</v>
      </c>
      <c r="G9" s="14" t="s">
        <v>11949</v>
      </c>
      <c r="H9" s="14" t="s">
        <v>1109</v>
      </c>
      <c r="I9" s="167" t="s">
        <v>3637</v>
      </c>
    </row>
    <row r="10" spans="1:9">
      <c r="A10" s="171" t="s">
        <v>12958</v>
      </c>
      <c r="B10" s="172" t="s">
        <v>2003</v>
      </c>
      <c r="C10" s="172" t="s">
        <v>12959</v>
      </c>
      <c r="D10" s="172" t="s">
        <v>12960</v>
      </c>
      <c r="E10" s="172" t="s">
        <v>12956</v>
      </c>
      <c r="F10" s="172" t="s">
        <v>12961</v>
      </c>
      <c r="G10" s="172" t="s">
        <v>11949</v>
      </c>
      <c r="H10" s="172" t="s">
        <v>1109</v>
      </c>
      <c r="I10" s="173" t="s">
        <v>3637</v>
      </c>
    </row>
    <row r="11" spans="1:9">
      <c r="A11" s="166" t="s">
        <v>12962</v>
      </c>
      <c r="B11" s="14" t="s">
        <v>12963</v>
      </c>
      <c r="C11" s="14" t="s">
        <v>12964</v>
      </c>
      <c r="D11" s="14" t="s">
        <v>12965</v>
      </c>
      <c r="E11" s="14" t="s">
        <v>12966</v>
      </c>
      <c r="F11" s="14" t="s">
        <v>12967</v>
      </c>
      <c r="G11" s="14" t="s">
        <v>11975</v>
      </c>
      <c r="H11" s="14" t="s">
        <v>1109</v>
      </c>
      <c r="I11" s="167" t="s">
        <v>3637</v>
      </c>
    </row>
    <row r="12" spans="1:9">
      <c r="A12" s="171" t="s">
        <v>12968</v>
      </c>
      <c r="B12" s="172" t="s">
        <v>12969</v>
      </c>
      <c r="C12" s="172" t="s">
        <v>12970</v>
      </c>
      <c r="D12" s="172" t="s">
        <v>12971</v>
      </c>
      <c r="E12" s="172" t="s">
        <v>12972</v>
      </c>
      <c r="F12" s="172" t="s">
        <v>12973</v>
      </c>
      <c r="G12" s="172" t="s">
        <v>11988</v>
      </c>
      <c r="H12" s="172" t="s">
        <v>1238</v>
      </c>
      <c r="I12" s="173" t="s">
        <v>3637</v>
      </c>
    </row>
    <row r="13" spans="1:9" ht="23.15">
      <c r="A13" s="166" t="s">
        <v>12974</v>
      </c>
      <c r="B13" s="14" t="s">
        <v>12975</v>
      </c>
      <c r="C13" s="14" t="s">
        <v>12976</v>
      </c>
      <c r="D13" s="14" t="s">
        <v>12977</v>
      </c>
      <c r="E13" s="14" t="s">
        <v>12978</v>
      </c>
      <c r="F13" s="14" t="s">
        <v>12979</v>
      </c>
      <c r="G13" s="14" t="s">
        <v>11942</v>
      </c>
      <c r="H13" s="14" t="s">
        <v>1238</v>
      </c>
      <c r="I13" s="167" t="s">
        <v>3637</v>
      </c>
    </row>
    <row r="14" spans="1:9">
      <c r="A14" s="174" t="s">
        <v>12980</v>
      </c>
      <c r="B14" s="175" t="s">
        <v>12981</v>
      </c>
      <c r="C14" s="175" t="s">
        <v>12982</v>
      </c>
      <c r="D14" s="175" t="s">
        <v>12983</v>
      </c>
      <c r="E14" s="175" t="s">
        <v>12984</v>
      </c>
      <c r="F14" s="175" t="s">
        <v>12985</v>
      </c>
      <c r="G14" s="175" t="s">
        <v>12001</v>
      </c>
      <c r="H14" s="175" t="s">
        <v>1109</v>
      </c>
      <c r="I14" s="176" t="s">
        <v>3637</v>
      </c>
    </row>
  </sheetData>
  <mergeCells count="2">
    <mergeCell ref="A1:I1"/>
    <mergeCell ref="A2:I2"/>
  </mergeCells>
  <dataValidations count="2">
    <dataValidation type="list" sqref="H5:H14" xr:uid="{00000000-0002-0000-5A00-000000000000}">
      <formula1>"Critical,High,Medium,Low"</formula1>
    </dataValidation>
    <dataValidation type="list" sqref="I5:I14" xr:uid="{00000000-0002-0000-5A00-000001000000}">
      <formula1>"Draft Complete,Needs Review,Approved,Deferred"</formula1>
    </dataValidation>
  </dataValidation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I20"/>
  <sheetViews>
    <sheetView workbookViewId="0">
      <pane ySplit="4" topLeftCell="A5" activePane="bottomLeft" state="frozen"/>
      <selection pane="bottomLeft"/>
    </sheetView>
  </sheetViews>
  <sheetFormatPr defaultRowHeight="14.15"/>
  <cols>
    <col min="1" max="1" width="14" customWidth="1"/>
    <col min="2" max="2" width="30" customWidth="1"/>
    <col min="3" max="3" width="46" customWidth="1"/>
    <col min="4" max="4" width="58" customWidth="1"/>
    <col min="5" max="5" width="44" customWidth="1"/>
    <col min="6" max="6" width="54" customWidth="1"/>
    <col min="7" max="7" width="36" customWidth="1"/>
    <col min="8" max="8" width="12" customWidth="1"/>
    <col min="9" max="9" width="18" customWidth="1"/>
  </cols>
  <sheetData>
    <row r="1" spans="1:9" ht="17.149999999999999" customHeight="1">
      <c r="A1" s="597" t="s">
        <v>12986</v>
      </c>
      <c r="B1" s="597"/>
      <c r="C1" s="597"/>
      <c r="D1" s="597"/>
      <c r="E1" s="597"/>
      <c r="F1" s="597"/>
      <c r="G1" s="597"/>
      <c r="H1" s="597"/>
      <c r="I1" s="597"/>
    </row>
    <row r="2" spans="1:9" ht="20.6" customHeight="1">
      <c r="A2" s="598" t="s">
        <v>12987</v>
      </c>
      <c r="B2" s="598"/>
      <c r="C2" s="598"/>
      <c r="D2" s="598"/>
      <c r="E2" s="598"/>
      <c r="F2" s="598"/>
      <c r="G2" s="598"/>
      <c r="H2" s="598"/>
      <c r="I2" s="598"/>
    </row>
    <row r="4" spans="1:9" ht="17.149999999999999" customHeight="1">
      <c r="A4" s="160" t="s">
        <v>3410</v>
      </c>
      <c r="B4" s="161" t="s">
        <v>12870</v>
      </c>
      <c r="C4" s="161" t="s">
        <v>3</v>
      </c>
      <c r="D4" s="161" t="s">
        <v>12871</v>
      </c>
      <c r="E4" s="161" t="s">
        <v>12764</v>
      </c>
      <c r="F4" s="161" t="s">
        <v>12872</v>
      </c>
      <c r="G4" s="161" t="s">
        <v>12873</v>
      </c>
      <c r="H4" s="161" t="s">
        <v>1509</v>
      </c>
      <c r="I4" s="162" t="s">
        <v>1818</v>
      </c>
    </row>
    <row r="5" spans="1:9" ht="23.15">
      <c r="A5" s="163" t="s">
        <v>12988</v>
      </c>
      <c r="B5" s="164" t="s">
        <v>12989</v>
      </c>
      <c r="C5" s="164" t="s">
        <v>12990</v>
      </c>
      <c r="D5" s="164" t="s">
        <v>12991</v>
      </c>
      <c r="E5" s="164" t="s">
        <v>12992</v>
      </c>
      <c r="F5" s="164" t="s">
        <v>12993</v>
      </c>
      <c r="G5" s="164" t="s">
        <v>12994</v>
      </c>
      <c r="H5" s="164" t="s">
        <v>1238</v>
      </c>
      <c r="I5" s="165" t="s">
        <v>3637</v>
      </c>
    </row>
    <row r="6" spans="1:9">
      <c r="A6" s="171" t="s">
        <v>12995</v>
      </c>
      <c r="B6" s="172" t="s">
        <v>12996</v>
      </c>
      <c r="C6" s="172" t="s">
        <v>12997</v>
      </c>
      <c r="D6" s="172" t="s">
        <v>12998</v>
      </c>
      <c r="E6" s="172" t="s">
        <v>12999</v>
      </c>
      <c r="F6" s="172" t="s">
        <v>13000</v>
      </c>
      <c r="G6" s="172" t="s">
        <v>13001</v>
      </c>
      <c r="H6" s="172" t="s">
        <v>1109</v>
      </c>
      <c r="I6" s="173" t="s">
        <v>3637</v>
      </c>
    </row>
    <row r="7" spans="1:9">
      <c r="A7" s="166" t="s">
        <v>13002</v>
      </c>
      <c r="B7" s="14" t="s">
        <v>13003</v>
      </c>
      <c r="C7" s="14" t="s">
        <v>13004</v>
      </c>
      <c r="D7" s="14" t="s">
        <v>13005</v>
      </c>
      <c r="E7" s="14" t="s">
        <v>13006</v>
      </c>
      <c r="F7" s="14" t="s">
        <v>13007</v>
      </c>
      <c r="G7" s="14" t="s">
        <v>13008</v>
      </c>
      <c r="H7" s="14" t="s">
        <v>1238</v>
      </c>
      <c r="I7" s="167" t="s">
        <v>3637</v>
      </c>
    </row>
    <row r="8" spans="1:9">
      <c r="A8" s="171" t="s">
        <v>13009</v>
      </c>
      <c r="B8" s="172" t="s">
        <v>13010</v>
      </c>
      <c r="C8" s="172" t="s">
        <v>13011</v>
      </c>
      <c r="D8" s="172" t="s">
        <v>13012</v>
      </c>
      <c r="E8" s="172" t="s">
        <v>13013</v>
      </c>
      <c r="F8" s="172" t="s">
        <v>13014</v>
      </c>
      <c r="G8" s="172" t="s">
        <v>13015</v>
      </c>
      <c r="H8" s="172" t="s">
        <v>1109</v>
      </c>
      <c r="I8" s="173" t="s">
        <v>3637</v>
      </c>
    </row>
    <row r="9" spans="1:9">
      <c r="A9" s="166" t="s">
        <v>13016</v>
      </c>
      <c r="B9" s="14" t="s">
        <v>13017</v>
      </c>
      <c r="C9" s="14" t="s">
        <v>13018</v>
      </c>
      <c r="D9" s="14" t="s">
        <v>13019</v>
      </c>
      <c r="E9" s="14" t="s">
        <v>13020</v>
      </c>
      <c r="F9" s="14" t="s">
        <v>13021</v>
      </c>
      <c r="G9" s="14" t="s">
        <v>13022</v>
      </c>
      <c r="H9" s="14" t="s">
        <v>1238</v>
      </c>
      <c r="I9" s="167" t="s">
        <v>3637</v>
      </c>
    </row>
    <row r="10" spans="1:9">
      <c r="A10" s="171" t="s">
        <v>13023</v>
      </c>
      <c r="B10" s="172" t="s">
        <v>13024</v>
      </c>
      <c r="C10" s="172" t="s">
        <v>13025</v>
      </c>
      <c r="D10" s="172" t="s">
        <v>13026</v>
      </c>
      <c r="E10" s="172" t="s">
        <v>13027</v>
      </c>
      <c r="F10" s="172" t="s">
        <v>13028</v>
      </c>
      <c r="G10" s="172" t="s">
        <v>13029</v>
      </c>
      <c r="H10" s="172" t="s">
        <v>1109</v>
      </c>
      <c r="I10" s="173" t="s">
        <v>3637</v>
      </c>
    </row>
    <row r="11" spans="1:9">
      <c r="A11" s="166" t="s">
        <v>13030</v>
      </c>
      <c r="B11" s="14" t="s">
        <v>13031</v>
      </c>
      <c r="C11" s="14" t="s">
        <v>13032</v>
      </c>
      <c r="D11" s="14" t="s">
        <v>13033</v>
      </c>
      <c r="E11" s="14" t="s">
        <v>13034</v>
      </c>
      <c r="F11" s="14" t="s">
        <v>13035</v>
      </c>
      <c r="G11" s="14" t="s">
        <v>13036</v>
      </c>
      <c r="H11" s="14" t="s">
        <v>1238</v>
      </c>
      <c r="I11" s="167" t="s">
        <v>3637</v>
      </c>
    </row>
    <row r="12" spans="1:9">
      <c r="A12" s="171" t="s">
        <v>13037</v>
      </c>
      <c r="B12" s="172" t="s">
        <v>13038</v>
      </c>
      <c r="C12" s="172" t="s">
        <v>13039</v>
      </c>
      <c r="D12" s="172" t="s">
        <v>13040</v>
      </c>
      <c r="E12" s="172" t="s">
        <v>13020</v>
      </c>
      <c r="F12" s="172" t="s">
        <v>13041</v>
      </c>
      <c r="G12" s="172" t="s">
        <v>13042</v>
      </c>
      <c r="H12" s="172" t="s">
        <v>1238</v>
      </c>
      <c r="I12" s="173" t="s">
        <v>3637</v>
      </c>
    </row>
    <row r="13" spans="1:9">
      <c r="A13" s="166" t="s">
        <v>13043</v>
      </c>
      <c r="B13" s="14" t="s">
        <v>13044</v>
      </c>
      <c r="C13" s="14" t="s">
        <v>13045</v>
      </c>
      <c r="D13" s="14" t="s">
        <v>13046</v>
      </c>
      <c r="E13" s="14" t="s">
        <v>13047</v>
      </c>
      <c r="F13" s="14" t="s">
        <v>13048</v>
      </c>
      <c r="G13" s="14" t="s">
        <v>13049</v>
      </c>
      <c r="H13" s="14" t="s">
        <v>1109</v>
      </c>
      <c r="I13" s="167" t="s">
        <v>3637</v>
      </c>
    </row>
    <row r="14" spans="1:9">
      <c r="A14" s="171" t="s">
        <v>13050</v>
      </c>
      <c r="B14" s="172" t="s">
        <v>13051</v>
      </c>
      <c r="C14" s="172" t="s">
        <v>13052</v>
      </c>
      <c r="D14" s="172" t="s">
        <v>13053</v>
      </c>
      <c r="E14" s="172" t="s">
        <v>13054</v>
      </c>
      <c r="F14" s="172" t="s">
        <v>13055</v>
      </c>
      <c r="G14" s="172" t="s">
        <v>13056</v>
      </c>
      <c r="H14" s="172" t="s">
        <v>1109</v>
      </c>
      <c r="I14" s="173" t="s">
        <v>3637</v>
      </c>
    </row>
    <row r="15" spans="1:9">
      <c r="A15" s="166" t="s">
        <v>13057</v>
      </c>
      <c r="B15" s="14" t="s">
        <v>13058</v>
      </c>
      <c r="C15" s="14" t="s">
        <v>13059</v>
      </c>
      <c r="D15" s="14" t="s">
        <v>13060</v>
      </c>
      <c r="E15" s="14" t="s">
        <v>13061</v>
      </c>
      <c r="F15" s="14" t="s">
        <v>13062</v>
      </c>
      <c r="G15" s="14" t="s">
        <v>13063</v>
      </c>
      <c r="H15" s="14" t="s">
        <v>1109</v>
      </c>
      <c r="I15" s="167" t="s">
        <v>3637</v>
      </c>
    </row>
    <row r="16" spans="1:9">
      <c r="A16" s="171" t="s">
        <v>13064</v>
      </c>
      <c r="B16" s="172" t="s">
        <v>13065</v>
      </c>
      <c r="C16" s="172" t="s">
        <v>13066</v>
      </c>
      <c r="D16" s="172" t="s">
        <v>13067</v>
      </c>
      <c r="E16" s="172" t="s">
        <v>13068</v>
      </c>
      <c r="F16" s="172" t="s">
        <v>13069</v>
      </c>
      <c r="G16" s="172" t="s">
        <v>13056</v>
      </c>
      <c r="H16" s="172" t="s">
        <v>1109</v>
      </c>
      <c r="I16" s="173" t="s">
        <v>3637</v>
      </c>
    </row>
    <row r="17" spans="1:9">
      <c r="A17" s="166" t="s">
        <v>13070</v>
      </c>
      <c r="B17" s="14" t="s">
        <v>13071</v>
      </c>
      <c r="C17" s="14" t="s">
        <v>13072</v>
      </c>
      <c r="D17" s="14" t="s">
        <v>13073</v>
      </c>
      <c r="E17" s="14" t="s">
        <v>13074</v>
      </c>
      <c r="F17" s="14" t="s">
        <v>13075</v>
      </c>
      <c r="G17" s="14" t="s">
        <v>13063</v>
      </c>
      <c r="H17" s="14" t="s">
        <v>1109</v>
      </c>
      <c r="I17" s="167" t="s">
        <v>3637</v>
      </c>
    </row>
    <row r="18" spans="1:9">
      <c r="A18" s="171" t="s">
        <v>13076</v>
      </c>
      <c r="B18" s="172" t="s">
        <v>13077</v>
      </c>
      <c r="C18" s="172" t="s">
        <v>13078</v>
      </c>
      <c r="D18" s="172" t="s">
        <v>13079</v>
      </c>
      <c r="E18" s="172" t="s">
        <v>13080</v>
      </c>
      <c r="F18" s="172" t="s">
        <v>13081</v>
      </c>
      <c r="G18" s="172" t="s">
        <v>13082</v>
      </c>
      <c r="H18" s="172" t="s">
        <v>1141</v>
      </c>
      <c r="I18" s="173" t="s">
        <v>3637</v>
      </c>
    </row>
    <row r="19" spans="1:9">
      <c r="A19" s="166" t="s">
        <v>13083</v>
      </c>
      <c r="B19" s="14" t="s">
        <v>13084</v>
      </c>
      <c r="C19" s="14" t="s">
        <v>13085</v>
      </c>
      <c r="D19" s="14" t="s">
        <v>13086</v>
      </c>
      <c r="E19" s="14" t="s">
        <v>13087</v>
      </c>
      <c r="F19" s="14" t="s">
        <v>13088</v>
      </c>
      <c r="G19" s="14" t="s">
        <v>13082</v>
      </c>
      <c r="H19" s="14" t="s">
        <v>1109</v>
      </c>
      <c r="I19" s="167" t="s">
        <v>3637</v>
      </c>
    </row>
    <row r="20" spans="1:9">
      <c r="A20" s="174" t="s">
        <v>13089</v>
      </c>
      <c r="B20" s="175" t="s">
        <v>13090</v>
      </c>
      <c r="C20" s="175" t="s">
        <v>13091</v>
      </c>
      <c r="D20" s="175" t="s">
        <v>13092</v>
      </c>
      <c r="E20" s="175" t="s">
        <v>12819</v>
      </c>
      <c r="F20" s="175" t="s">
        <v>13093</v>
      </c>
      <c r="G20" s="175" t="s">
        <v>13094</v>
      </c>
      <c r="H20" s="175" t="s">
        <v>1141</v>
      </c>
      <c r="I20" s="176" t="s">
        <v>3637</v>
      </c>
    </row>
  </sheetData>
  <mergeCells count="2">
    <mergeCell ref="A1:I1"/>
    <mergeCell ref="A2:I2"/>
  </mergeCells>
  <dataValidations count="2">
    <dataValidation type="list" sqref="H5:H20" xr:uid="{00000000-0002-0000-5B00-000000000000}">
      <formula1>"Critical,High,Medium,Low"</formula1>
    </dataValidation>
    <dataValidation type="list" sqref="I5:I20" xr:uid="{00000000-0002-0000-5B00-000001000000}">
      <formula1>"Draft Complete,Needs Review,Approved,Deferred"</formula1>
    </dataValidation>
  </dataValidation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I27"/>
  <sheetViews>
    <sheetView workbookViewId="0">
      <pane ySplit="4" topLeftCell="A5" activePane="bottomLeft" state="frozen"/>
      <selection pane="bottomLeft"/>
    </sheetView>
  </sheetViews>
  <sheetFormatPr defaultRowHeight="14.15"/>
  <cols>
    <col min="1" max="1" width="14" customWidth="1"/>
    <col min="2" max="2" width="34" customWidth="1"/>
    <col min="3" max="3" width="46" customWidth="1"/>
    <col min="4" max="4" width="60" customWidth="1"/>
    <col min="5" max="5" width="44" customWidth="1"/>
    <col min="6" max="6" width="54" customWidth="1"/>
    <col min="7" max="7" width="36" customWidth="1"/>
    <col min="8" max="8" width="12" customWidth="1"/>
    <col min="9" max="9" width="18" customWidth="1"/>
  </cols>
  <sheetData>
    <row r="1" spans="1:9" ht="17.149999999999999" customHeight="1">
      <c r="A1" s="597" t="s">
        <v>13095</v>
      </c>
      <c r="B1" s="597"/>
      <c r="C1" s="597"/>
      <c r="D1" s="597"/>
      <c r="E1" s="597"/>
      <c r="F1" s="597"/>
      <c r="G1" s="597"/>
      <c r="H1" s="597"/>
      <c r="I1" s="597"/>
    </row>
    <row r="2" spans="1:9" ht="20.6" customHeight="1">
      <c r="A2" s="598" t="s">
        <v>13096</v>
      </c>
      <c r="B2" s="598"/>
      <c r="C2" s="598"/>
      <c r="D2" s="598"/>
      <c r="E2" s="598"/>
      <c r="F2" s="598"/>
      <c r="G2" s="598"/>
      <c r="H2" s="598"/>
      <c r="I2" s="598"/>
    </row>
    <row r="4" spans="1:9" ht="17.149999999999999" customHeight="1">
      <c r="A4" s="160" t="s">
        <v>3410</v>
      </c>
      <c r="B4" s="161" t="s">
        <v>12870</v>
      </c>
      <c r="C4" s="161" t="s">
        <v>3</v>
      </c>
      <c r="D4" s="161" t="s">
        <v>12871</v>
      </c>
      <c r="E4" s="161" t="s">
        <v>12764</v>
      </c>
      <c r="F4" s="161" t="s">
        <v>12872</v>
      </c>
      <c r="G4" s="161" t="s">
        <v>12873</v>
      </c>
      <c r="H4" s="161" t="s">
        <v>1509</v>
      </c>
      <c r="I4" s="162" t="s">
        <v>1818</v>
      </c>
    </row>
    <row r="5" spans="1:9">
      <c r="A5" s="163" t="s">
        <v>13097</v>
      </c>
      <c r="B5" s="164" t="s">
        <v>13098</v>
      </c>
      <c r="C5" s="164" t="s">
        <v>13099</v>
      </c>
      <c r="D5" s="164" t="s">
        <v>13100</v>
      </c>
      <c r="E5" s="164" t="s">
        <v>13101</v>
      </c>
      <c r="F5" s="164" t="s">
        <v>13102</v>
      </c>
      <c r="G5" s="164" t="s">
        <v>13103</v>
      </c>
      <c r="H5" s="164" t="s">
        <v>1238</v>
      </c>
      <c r="I5" s="165" t="s">
        <v>3637</v>
      </c>
    </row>
    <row r="6" spans="1:9">
      <c r="A6" s="171" t="s">
        <v>13104</v>
      </c>
      <c r="B6" s="172" t="s">
        <v>1991</v>
      </c>
      <c r="C6" s="172" t="s">
        <v>13105</v>
      </c>
      <c r="D6" s="172" t="s">
        <v>13106</v>
      </c>
      <c r="E6" s="172" t="s">
        <v>13107</v>
      </c>
      <c r="F6" s="172" t="s">
        <v>13108</v>
      </c>
      <c r="G6" s="172" t="s">
        <v>13109</v>
      </c>
      <c r="H6" s="172" t="s">
        <v>1238</v>
      </c>
      <c r="I6" s="173" t="s">
        <v>3637</v>
      </c>
    </row>
    <row r="7" spans="1:9">
      <c r="A7" s="166" t="s">
        <v>13110</v>
      </c>
      <c r="B7" s="14" t="s">
        <v>13111</v>
      </c>
      <c r="C7" s="14" t="s">
        <v>13112</v>
      </c>
      <c r="D7" s="14" t="s">
        <v>13113</v>
      </c>
      <c r="E7" s="14" t="s">
        <v>13114</v>
      </c>
      <c r="F7" s="14" t="s">
        <v>13115</v>
      </c>
      <c r="G7" s="14" t="s">
        <v>13116</v>
      </c>
      <c r="H7" s="14" t="s">
        <v>1141</v>
      </c>
      <c r="I7" s="167" t="s">
        <v>3637</v>
      </c>
    </row>
    <row r="8" spans="1:9">
      <c r="A8" s="171" t="s">
        <v>13117</v>
      </c>
      <c r="B8" s="172" t="s">
        <v>13118</v>
      </c>
      <c r="C8" s="172" t="s">
        <v>13119</v>
      </c>
      <c r="D8" s="172" t="s">
        <v>13120</v>
      </c>
      <c r="E8" s="172" t="s">
        <v>13121</v>
      </c>
      <c r="F8" s="172" t="s">
        <v>13122</v>
      </c>
      <c r="G8" s="172" t="s">
        <v>13123</v>
      </c>
      <c r="H8" s="172" t="s">
        <v>1238</v>
      </c>
      <c r="I8" s="173" t="s">
        <v>3637</v>
      </c>
    </row>
    <row r="9" spans="1:9">
      <c r="A9" s="166" t="s">
        <v>13124</v>
      </c>
      <c r="B9" s="14" t="s">
        <v>1997</v>
      </c>
      <c r="C9" s="14" t="s">
        <v>13125</v>
      </c>
      <c r="D9" s="14" t="s">
        <v>13126</v>
      </c>
      <c r="E9" s="14" t="s">
        <v>13127</v>
      </c>
      <c r="F9" s="14" t="s">
        <v>13128</v>
      </c>
      <c r="G9" s="14" t="s">
        <v>13129</v>
      </c>
      <c r="H9" s="14" t="s">
        <v>1238</v>
      </c>
      <c r="I9" s="167" t="s">
        <v>3637</v>
      </c>
    </row>
    <row r="10" spans="1:9">
      <c r="A10" s="171" t="s">
        <v>13130</v>
      </c>
      <c r="B10" s="172" t="s">
        <v>13131</v>
      </c>
      <c r="C10" s="172" t="s">
        <v>13132</v>
      </c>
      <c r="D10" s="172" t="s">
        <v>13133</v>
      </c>
      <c r="E10" s="172" t="s">
        <v>13134</v>
      </c>
      <c r="F10" s="172" t="s">
        <v>13135</v>
      </c>
      <c r="G10" s="172" t="s">
        <v>13136</v>
      </c>
      <c r="H10" s="172" t="s">
        <v>1109</v>
      </c>
      <c r="I10" s="173" t="s">
        <v>3637</v>
      </c>
    </row>
    <row r="11" spans="1:9">
      <c r="A11" s="166" t="s">
        <v>13137</v>
      </c>
      <c r="B11" s="14" t="s">
        <v>13138</v>
      </c>
      <c r="C11" s="14" t="s">
        <v>13139</v>
      </c>
      <c r="D11" s="14" t="s">
        <v>13140</v>
      </c>
      <c r="E11" s="14" t="s">
        <v>13141</v>
      </c>
      <c r="F11" s="14" t="s">
        <v>13142</v>
      </c>
      <c r="G11" s="14" t="s">
        <v>13143</v>
      </c>
      <c r="H11" s="14" t="s">
        <v>1238</v>
      </c>
      <c r="I11" s="167" t="s">
        <v>3637</v>
      </c>
    </row>
    <row r="12" spans="1:9">
      <c r="A12" s="171" t="s">
        <v>13144</v>
      </c>
      <c r="B12" s="172" t="s">
        <v>13145</v>
      </c>
      <c r="C12" s="172" t="s">
        <v>13146</v>
      </c>
      <c r="D12" s="172" t="s">
        <v>13147</v>
      </c>
      <c r="E12" s="172" t="s">
        <v>13148</v>
      </c>
      <c r="F12" s="172" t="s">
        <v>13149</v>
      </c>
      <c r="G12" s="172" t="s">
        <v>13150</v>
      </c>
      <c r="H12" s="172" t="s">
        <v>1238</v>
      </c>
      <c r="I12" s="173" t="s">
        <v>3637</v>
      </c>
    </row>
    <row r="13" spans="1:9">
      <c r="A13" s="166" t="s">
        <v>13151</v>
      </c>
      <c r="B13" s="14" t="s">
        <v>13152</v>
      </c>
      <c r="C13" s="14" t="s">
        <v>13153</v>
      </c>
      <c r="D13" s="14" t="s">
        <v>13154</v>
      </c>
      <c r="E13" s="14" t="s">
        <v>13155</v>
      </c>
      <c r="F13" s="14" t="s">
        <v>13156</v>
      </c>
      <c r="G13" s="14" t="s">
        <v>13157</v>
      </c>
      <c r="H13" s="14" t="s">
        <v>1238</v>
      </c>
      <c r="I13" s="167" t="s">
        <v>3637</v>
      </c>
    </row>
    <row r="14" spans="1:9">
      <c r="A14" s="171" t="s">
        <v>13158</v>
      </c>
      <c r="B14" s="172" t="s">
        <v>13159</v>
      </c>
      <c r="C14" s="172" t="s">
        <v>13160</v>
      </c>
      <c r="D14" s="172" t="s">
        <v>13161</v>
      </c>
      <c r="E14" s="172" t="s">
        <v>13162</v>
      </c>
      <c r="F14" s="172" t="s">
        <v>13163</v>
      </c>
      <c r="G14" s="172" t="s">
        <v>13164</v>
      </c>
      <c r="H14" s="172" t="s">
        <v>1109</v>
      </c>
      <c r="I14" s="173" t="s">
        <v>3637</v>
      </c>
    </row>
    <row r="15" spans="1:9" ht="23.15">
      <c r="A15" s="166" t="s">
        <v>13165</v>
      </c>
      <c r="B15" s="14" t="s">
        <v>13166</v>
      </c>
      <c r="C15" s="14" t="s">
        <v>13167</v>
      </c>
      <c r="D15" s="14" t="s">
        <v>13168</v>
      </c>
      <c r="E15" s="14" t="s">
        <v>13169</v>
      </c>
      <c r="F15" s="14" t="s">
        <v>13170</v>
      </c>
      <c r="G15" s="14" t="s">
        <v>13171</v>
      </c>
      <c r="H15" s="14" t="s">
        <v>1141</v>
      </c>
      <c r="I15" s="167" t="s">
        <v>3637</v>
      </c>
    </row>
    <row r="16" spans="1:9">
      <c r="A16" s="171" t="s">
        <v>13172</v>
      </c>
      <c r="B16" s="172" t="s">
        <v>13173</v>
      </c>
      <c r="C16" s="172" t="s">
        <v>13174</v>
      </c>
      <c r="D16" s="172" t="s">
        <v>13175</v>
      </c>
      <c r="E16" s="172" t="s">
        <v>13176</v>
      </c>
      <c r="F16" s="172" t="s">
        <v>13177</v>
      </c>
      <c r="G16" s="172" t="s">
        <v>13178</v>
      </c>
      <c r="H16" s="172" t="s">
        <v>1109</v>
      </c>
      <c r="I16" s="173" t="s">
        <v>3637</v>
      </c>
    </row>
    <row r="17" spans="1:9">
      <c r="A17" s="166" t="s">
        <v>13179</v>
      </c>
      <c r="B17" s="14" t="s">
        <v>13180</v>
      </c>
      <c r="C17" s="14" t="s">
        <v>13181</v>
      </c>
      <c r="D17" s="14" t="s">
        <v>13182</v>
      </c>
      <c r="E17" s="14" t="s">
        <v>13183</v>
      </c>
      <c r="F17" s="14" t="s">
        <v>13184</v>
      </c>
      <c r="G17" s="14" t="s">
        <v>13185</v>
      </c>
      <c r="H17" s="14" t="s">
        <v>1141</v>
      </c>
      <c r="I17" s="167" t="s">
        <v>3637</v>
      </c>
    </row>
    <row r="18" spans="1:9">
      <c r="A18" s="174" t="s">
        <v>13186</v>
      </c>
      <c r="B18" s="175" t="s">
        <v>13187</v>
      </c>
      <c r="C18" s="175" t="s">
        <v>13188</v>
      </c>
      <c r="D18" s="175" t="s">
        <v>13189</v>
      </c>
      <c r="E18" s="175" t="s">
        <v>12984</v>
      </c>
      <c r="F18" s="175" t="s">
        <v>12985</v>
      </c>
      <c r="G18" s="175" t="s">
        <v>13190</v>
      </c>
      <c r="H18" s="175" t="s">
        <v>1109</v>
      </c>
      <c r="I18" s="176" t="s">
        <v>3637</v>
      </c>
    </row>
    <row r="24" spans="1:9" ht="13.75" customHeight="1">
      <c r="A24" s="580" t="s">
        <v>13191</v>
      </c>
      <c r="B24" s="580"/>
      <c r="C24" s="580"/>
      <c r="D24" s="580"/>
      <c r="E24" s="580"/>
      <c r="F24" s="580"/>
      <c r="G24" s="580"/>
      <c r="H24" s="580"/>
      <c r="I24" s="580"/>
    </row>
    <row r="25" spans="1:9" ht="17.149999999999999" customHeight="1">
      <c r="A25" s="293" t="s">
        <v>3410</v>
      </c>
      <c r="B25" s="294" t="s">
        <v>12870</v>
      </c>
      <c r="C25" s="294" t="s">
        <v>3</v>
      </c>
      <c r="D25" s="294" t="s">
        <v>12871</v>
      </c>
      <c r="E25" s="294" t="s">
        <v>12764</v>
      </c>
      <c r="F25" s="294" t="s">
        <v>12872</v>
      </c>
      <c r="G25" s="294" t="s">
        <v>12873</v>
      </c>
      <c r="H25" s="294" t="s">
        <v>1509</v>
      </c>
      <c r="I25" s="295" t="s">
        <v>1818</v>
      </c>
    </row>
    <row r="26" spans="1:9" ht="23.15">
      <c r="A26" s="326" t="s">
        <v>13192</v>
      </c>
      <c r="B26" s="327" t="s">
        <v>13193</v>
      </c>
      <c r="C26" s="327" t="s">
        <v>13194</v>
      </c>
      <c r="D26" s="327" t="s">
        <v>13195</v>
      </c>
      <c r="E26" s="327" t="s">
        <v>13196</v>
      </c>
      <c r="F26" s="327" t="s">
        <v>13197</v>
      </c>
      <c r="G26" s="327" t="s">
        <v>13198</v>
      </c>
      <c r="H26" s="327" t="s">
        <v>1238</v>
      </c>
      <c r="I26" s="328" t="s">
        <v>3637</v>
      </c>
    </row>
    <row r="27" spans="1:9" ht="23.15">
      <c r="A27" s="361" t="s">
        <v>13199</v>
      </c>
      <c r="B27" s="362" t="s">
        <v>13200</v>
      </c>
      <c r="C27" s="362" t="s">
        <v>13201</v>
      </c>
      <c r="D27" s="362" t="s">
        <v>13202</v>
      </c>
      <c r="E27" s="362" t="s">
        <v>13203</v>
      </c>
      <c r="F27" s="362" t="s">
        <v>13204</v>
      </c>
      <c r="G27" s="362" t="s">
        <v>13205</v>
      </c>
      <c r="H27" s="362" t="s">
        <v>1109</v>
      </c>
      <c r="I27" s="363" t="s">
        <v>3637</v>
      </c>
    </row>
  </sheetData>
  <mergeCells count="3">
    <mergeCell ref="A1:I1"/>
    <mergeCell ref="A2:I2"/>
    <mergeCell ref="A24:I24"/>
  </mergeCells>
  <dataValidations count="2">
    <dataValidation type="list" sqref="H5:H18" xr:uid="{00000000-0002-0000-5C00-000000000000}">
      <formula1>"Critical,High,Medium,Low"</formula1>
    </dataValidation>
    <dataValidation type="list" sqref="I5:I18" xr:uid="{00000000-0002-0000-5C00-000001000000}">
      <formula1>"Draft Complete,Needs Review,Approved,Deferred"</formula1>
    </dataValidation>
  </dataValidation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H16"/>
  <sheetViews>
    <sheetView workbookViewId="0">
      <pane ySplit="4" topLeftCell="A5" activePane="bottomLeft" state="frozen"/>
      <selection pane="bottomLeft"/>
    </sheetView>
  </sheetViews>
  <sheetFormatPr defaultRowHeight="14.15"/>
  <cols>
    <col min="1" max="1" width="12" customWidth="1"/>
    <col min="2" max="2" width="30" customWidth="1"/>
    <col min="3" max="3" width="54" customWidth="1"/>
    <col min="4" max="4" width="46" customWidth="1"/>
    <col min="5" max="5" width="56" customWidth="1"/>
    <col min="6" max="6" width="24" customWidth="1"/>
    <col min="7" max="7" width="18" customWidth="1"/>
  </cols>
  <sheetData>
    <row r="1" spans="1:8" ht="17.149999999999999" customHeight="1">
      <c r="A1" s="597" t="s">
        <v>13206</v>
      </c>
      <c r="B1" s="597"/>
      <c r="C1" s="597"/>
      <c r="D1" s="597"/>
      <c r="E1" s="597"/>
      <c r="F1" s="597"/>
      <c r="G1" s="597"/>
    </row>
    <row r="2" spans="1:8" ht="20.6" customHeight="1">
      <c r="A2" s="598" t="s">
        <v>13207</v>
      </c>
      <c r="B2" s="598"/>
      <c r="C2" s="598"/>
      <c r="D2" s="598"/>
      <c r="E2" s="598"/>
      <c r="F2" s="598"/>
      <c r="G2" s="598"/>
    </row>
    <row r="4" spans="1:8" ht="17.149999999999999" customHeight="1">
      <c r="A4" s="160" t="s">
        <v>3410</v>
      </c>
      <c r="B4" s="161" t="s">
        <v>11658</v>
      </c>
      <c r="C4" s="161" t="s">
        <v>5684</v>
      </c>
      <c r="D4" s="161" t="s">
        <v>8854</v>
      </c>
      <c r="E4" s="161" t="s">
        <v>9117</v>
      </c>
      <c r="F4" s="161" t="s">
        <v>1817</v>
      </c>
      <c r="G4" s="162" t="s">
        <v>1818</v>
      </c>
    </row>
    <row r="5" spans="1:8">
      <c r="A5" s="163" t="s">
        <v>13208</v>
      </c>
      <c r="B5" s="164" t="s">
        <v>13209</v>
      </c>
      <c r="C5" s="164" t="s">
        <v>13210</v>
      </c>
      <c r="D5" s="164" t="s">
        <v>13211</v>
      </c>
      <c r="E5" s="164" t="s">
        <v>13212</v>
      </c>
      <c r="F5" s="164" t="s">
        <v>13213</v>
      </c>
      <c r="G5" s="165" t="s">
        <v>1238</v>
      </c>
      <c r="H5" t="s">
        <v>3637</v>
      </c>
    </row>
    <row r="6" spans="1:8">
      <c r="A6" s="171" t="s">
        <v>13214</v>
      </c>
      <c r="B6" s="172" t="s">
        <v>13215</v>
      </c>
      <c r="C6" s="172" t="s">
        <v>13216</v>
      </c>
      <c r="D6" s="172" t="s">
        <v>13217</v>
      </c>
      <c r="E6" s="172" t="s">
        <v>13218</v>
      </c>
      <c r="F6" s="172" t="s">
        <v>9300</v>
      </c>
      <c r="G6" s="173" t="s">
        <v>1238</v>
      </c>
      <c r="H6" t="s">
        <v>3637</v>
      </c>
    </row>
    <row r="7" spans="1:8">
      <c r="A7" s="166" t="s">
        <v>13219</v>
      </c>
      <c r="B7" s="14" t="s">
        <v>13220</v>
      </c>
      <c r="C7" s="14" t="s">
        <v>13221</v>
      </c>
      <c r="D7" s="14" t="s">
        <v>13222</v>
      </c>
      <c r="E7" s="14" t="s">
        <v>13223</v>
      </c>
      <c r="F7" s="14" t="s">
        <v>13224</v>
      </c>
      <c r="G7" s="167" t="s">
        <v>1238</v>
      </c>
      <c r="H7" t="s">
        <v>3637</v>
      </c>
    </row>
    <row r="8" spans="1:8" ht="23.15">
      <c r="A8" s="171" t="s">
        <v>13225</v>
      </c>
      <c r="B8" s="172" t="s">
        <v>13226</v>
      </c>
      <c r="C8" s="172" t="s">
        <v>13227</v>
      </c>
      <c r="D8" s="172" t="s">
        <v>13228</v>
      </c>
      <c r="E8" s="172" t="s">
        <v>13229</v>
      </c>
      <c r="F8" s="172" t="s">
        <v>9132</v>
      </c>
      <c r="G8" s="173" t="s">
        <v>1238</v>
      </c>
      <c r="H8" t="s">
        <v>3637</v>
      </c>
    </row>
    <row r="9" spans="1:8">
      <c r="A9" s="166" t="s">
        <v>13230</v>
      </c>
      <c r="B9" s="14" t="s">
        <v>13231</v>
      </c>
      <c r="C9" s="14" t="s">
        <v>13232</v>
      </c>
      <c r="D9" s="14" t="s">
        <v>13233</v>
      </c>
      <c r="E9" s="14" t="s">
        <v>13234</v>
      </c>
      <c r="F9" s="14" t="s">
        <v>9132</v>
      </c>
      <c r="G9" s="167" t="s">
        <v>1109</v>
      </c>
      <c r="H9" t="s">
        <v>3637</v>
      </c>
    </row>
    <row r="10" spans="1:8" ht="23.15">
      <c r="A10" s="171" t="s">
        <v>13235</v>
      </c>
      <c r="B10" s="172" t="s">
        <v>13236</v>
      </c>
      <c r="C10" s="172" t="s">
        <v>13237</v>
      </c>
      <c r="D10" s="172" t="s">
        <v>13238</v>
      </c>
      <c r="E10" s="172" t="s">
        <v>13239</v>
      </c>
      <c r="F10" s="172" t="s">
        <v>13240</v>
      </c>
      <c r="G10" s="173" t="s">
        <v>1109</v>
      </c>
      <c r="H10" t="s">
        <v>3637</v>
      </c>
    </row>
    <row r="11" spans="1:8" ht="23.15">
      <c r="A11" s="166" t="s">
        <v>13241</v>
      </c>
      <c r="B11" s="14" t="s">
        <v>13242</v>
      </c>
      <c r="C11" s="14" t="s">
        <v>13243</v>
      </c>
      <c r="D11" s="14" t="s">
        <v>13244</v>
      </c>
      <c r="E11" s="14" t="s">
        <v>13245</v>
      </c>
      <c r="F11" s="14" t="s">
        <v>13246</v>
      </c>
      <c r="G11" s="167" t="s">
        <v>1109</v>
      </c>
      <c r="H11" t="s">
        <v>3637</v>
      </c>
    </row>
    <row r="12" spans="1:8">
      <c r="A12" s="171" t="s">
        <v>13247</v>
      </c>
      <c r="B12" s="172" t="s">
        <v>4322</v>
      </c>
      <c r="C12" s="172" t="s">
        <v>13248</v>
      </c>
      <c r="D12" s="172" t="s">
        <v>13249</v>
      </c>
      <c r="E12" s="172" t="s">
        <v>13250</v>
      </c>
      <c r="F12" s="172" t="s">
        <v>3652</v>
      </c>
      <c r="G12" s="173" t="s">
        <v>1109</v>
      </c>
      <c r="H12" t="s">
        <v>3637</v>
      </c>
    </row>
    <row r="13" spans="1:8" ht="23.15">
      <c r="A13" s="166" t="s">
        <v>13251</v>
      </c>
      <c r="B13" s="14" t="s">
        <v>13252</v>
      </c>
      <c r="C13" s="14" t="s">
        <v>13253</v>
      </c>
      <c r="D13" s="14" t="s">
        <v>13254</v>
      </c>
      <c r="E13" s="14" t="s">
        <v>13255</v>
      </c>
      <c r="F13" s="14" t="s">
        <v>13256</v>
      </c>
      <c r="G13" s="167" t="s">
        <v>1109</v>
      </c>
      <c r="H13" t="s">
        <v>3637</v>
      </c>
    </row>
    <row r="14" spans="1:8">
      <c r="A14" s="171" t="s">
        <v>13257</v>
      </c>
      <c r="B14" s="172" t="s">
        <v>13258</v>
      </c>
      <c r="C14" s="172" t="s">
        <v>13259</v>
      </c>
      <c r="D14" s="172" t="s">
        <v>13260</v>
      </c>
      <c r="E14" s="172" t="s">
        <v>13261</v>
      </c>
      <c r="F14" s="172" t="s">
        <v>13262</v>
      </c>
      <c r="G14" s="173" t="s">
        <v>1238</v>
      </c>
      <c r="H14" t="s">
        <v>3637</v>
      </c>
    </row>
    <row r="15" spans="1:8" ht="23.15">
      <c r="A15" s="166" t="s">
        <v>13263</v>
      </c>
      <c r="B15" s="14" t="s">
        <v>13264</v>
      </c>
      <c r="C15" s="14" t="s">
        <v>13265</v>
      </c>
      <c r="D15" s="14" t="s">
        <v>13266</v>
      </c>
      <c r="E15" s="14" t="s">
        <v>13267</v>
      </c>
      <c r="F15" s="14" t="s">
        <v>13268</v>
      </c>
      <c r="G15" s="167" t="s">
        <v>1109</v>
      </c>
      <c r="H15" t="s">
        <v>3637</v>
      </c>
    </row>
    <row r="16" spans="1:8">
      <c r="A16" s="174" t="s">
        <v>13269</v>
      </c>
      <c r="B16" s="175" t="s">
        <v>13270</v>
      </c>
      <c r="C16" s="175" t="s">
        <v>13271</v>
      </c>
      <c r="D16" s="175" t="s">
        <v>13272</v>
      </c>
      <c r="E16" s="175" t="s">
        <v>13273</v>
      </c>
      <c r="F16" s="175" t="s">
        <v>9099</v>
      </c>
      <c r="G16" s="176" t="s">
        <v>1238</v>
      </c>
      <c r="H16" t="s">
        <v>3637</v>
      </c>
    </row>
  </sheetData>
  <mergeCells count="2">
    <mergeCell ref="A1:G1"/>
    <mergeCell ref="A2:G2"/>
  </mergeCells>
  <dataValidations count="1">
    <dataValidation type="list" sqref="G5:G16" xr:uid="{00000000-0002-0000-5D00-000000000000}">
      <formula1>"Draft Complete,Not Started,In Progress,Passed,Failed,Deferred"</formula1>
    </dataValidation>
  </dataValidation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I23"/>
  <sheetViews>
    <sheetView workbookViewId="0">
      <pane ySplit="4" topLeftCell="A5" activePane="bottomLeft" state="frozen"/>
      <selection pane="bottomLeft"/>
    </sheetView>
  </sheetViews>
  <sheetFormatPr defaultRowHeight="14.15"/>
  <cols>
    <col min="1" max="1" width="12" customWidth="1"/>
    <col min="2" max="2" width="24" customWidth="1"/>
    <col min="3" max="3" width="52" customWidth="1"/>
    <col min="4" max="4" width="54" customWidth="1"/>
    <col min="5" max="5" width="32" customWidth="1"/>
    <col min="6" max="6" width="38" customWidth="1"/>
    <col min="7" max="7" width="54" customWidth="1"/>
    <col min="8" max="8" width="12" customWidth="1"/>
    <col min="9" max="9" width="18" customWidth="1"/>
  </cols>
  <sheetData>
    <row r="1" spans="1:9" ht="17.149999999999999" customHeight="1">
      <c r="A1" s="597" t="s">
        <v>13274</v>
      </c>
      <c r="B1" s="597"/>
      <c r="C1" s="597"/>
      <c r="D1" s="597"/>
      <c r="E1" s="597"/>
      <c r="F1" s="597"/>
      <c r="G1" s="597"/>
      <c r="H1" s="597"/>
      <c r="I1" s="597"/>
    </row>
    <row r="2" spans="1:9" ht="20.6" customHeight="1">
      <c r="A2" s="598" t="s">
        <v>13275</v>
      </c>
      <c r="B2" s="598"/>
      <c r="C2" s="598"/>
      <c r="D2" s="598"/>
      <c r="E2" s="598"/>
      <c r="F2" s="598"/>
      <c r="G2" s="598"/>
      <c r="H2" s="598"/>
      <c r="I2" s="598"/>
    </row>
    <row r="4" spans="1:9" ht="17.149999999999999" customHeight="1">
      <c r="A4" s="160" t="s">
        <v>3410</v>
      </c>
      <c r="B4" s="161" t="s">
        <v>13276</v>
      </c>
      <c r="C4" s="161" t="s">
        <v>6546</v>
      </c>
      <c r="D4" s="161" t="s">
        <v>6684</v>
      </c>
      <c r="E4" s="161" t="s">
        <v>13277</v>
      </c>
      <c r="F4" s="161" t="s">
        <v>6687</v>
      </c>
      <c r="G4" s="161" t="s">
        <v>6688</v>
      </c>
      <c r="H4" s="161" t="s">
        <v>1509</v>
      </c>
      <c r="I4" s="162" t="s">
        <v>1818</v>
      </c>
    </row>
    <row r="5" spans="1:9">
      <c r="A5" s="163" t="s">
        <v>13278</v>
      </c>
      <c r="B5" s="164" t="s">
        <v>13279</v>
      </c>
      <c r="C5" s="164" t="s">
        <v>13280</v>
      </c>
      <c r="D5" s="164" t="s">
        <v>13281</v>
      </c>
      <c r="E5" s="164" t="s">
        <v>13282</v>
      </c>
      <c r="F5" s="164" t="s">
        <v>13283</v>
      </c>
      <c r="G5" s="164" t="s">
        <v>13284</v>
      </c>
      <c r="H5" s="164" t="s">
        <v>1238</v>
      </c>
      <c r="I5" s="165" t="s">
        <v>3637</v>
      </c>
    </row>
    <row r="6" spans="1:9" ht="23.15">
      <c r="A6" s="171" t="s">
        <v>13285</v>
      </c>
      <c r="B6" s="172" t="s">
        <v>13286</v>
      </c>
      <c r="C6" s="172" t="s">
        <v>13287</v>
      </c>
      <c r="D6" s="172" t="s">
        <v>13288</v>
      </c>
      <c r="E6" s="172" t="s">
        <v>13289</v>
      </c>
      <c r="F6" s="172" t="s">
        <v>13290</v>
      </c>
      <c r="G6" s="172" t="s">
        <v>13291</v>
      </c>
      <c r="H6" s="172" t="s">
        <v>1238</v>
      </c>
      <c r="I6" s="173" t="s">
        <v>3637</v>
      </c>
    </row>
    <row r="7" spans="1:9">
      <c r="A7" s="166" t="s">
        <v>13292</v>
      </c>
      <c r="B7" s="14" t="s">
        <v>13293</v>
      </c>
      <c r="C7" s="14" t="s">
        <v>13294</v>
      </c>
      <c r="D7" s="14" t="s">
        <v>13295</v>
      </c>
      <c r="E7" s="14" t="s">
        <v>13296</v>
      </c>
      <c r="F7" s="14" t="s">
        <v>13297</v>
      </c>
      <c r="G7" s="14" t="s">
        <v>13298</v>
      </c>
      <c r="H7" s="14" t="s">
        <v>1238</v>
      </c>
      <c r="I7" s="167" t="s">
        <v>3637</v>
      </c>
    </row>
    <row r="8" spans="1:9">
      <c r="A8" s="171" t="s">
        <v>13299</v>
      </c>
      <c r="B8" s="172" t="s">
        <v>13300</v>
      </c>
      <c r="C8" s="172" t="s">
        <v>13301</v>
      </c>
      <c r="D8" s="172" t="s">
        <v>13302</v>
      </c>
      <c r="E8" s="172" t="s">
        <v>13303</v>
      </c>
      <c r="F8" s="172" t="s">
        <v>13304</v>
      </c>
      <c r="G8" s="172" t="s">
        <v>13305</v>
      </c>
      <c r="H8" s="172" t="s">
        <v>1238</v>
      </c>
      <c r="I8" s="173" t="s">
        <v>3637</v>
      </c>
    </row>
    <row r="9" spans="1:9">
      <c r="A9" s="166" t="s">
        <v>13306</v>
      </c>
      <c r="B9" s="14" t="s">
        <v>13307</v>
      </c>
      <c r="C9" s="14" t="s">
        <v>13308</v>
      </c>
      <c r="D9" s="14" t="s">
        <v>13309</v>
      </c>
      <c r="E9" s="14" t="s">
        <v>13310</v>
      </c>
      <c r="F9" s="14" t="s">
        <v>13311</v>
      </c>
      <c r="G9" s="14" t="s">
        <v>13312</v>
      </c>
      <c r="H9" s="14" t="s">
        <v>1238</v>
      </c>
      <c r="I9" s="167" t="s">
        <v>3637</v>
      </c>
    </row>
    <row r="10" spans="1:9">
      <c r="A10" s="171" t="s">
        <v>13313</v>
      </c>
      <c r="B10" s="172" t="s">
        <v>13314</v>
      </c>
      <c r="C10" s="172" t="s">
        <v>13315</v>
      </c>
      <c r="D10" s="172" t="s">
        <v>13316</v>
      </c>
      <c r="E10" s="172" t="s">
        <v>13317</v>
      </c>
      <c r="F10" s="172" t="s">
        <v>13318</v>
      </c>
      <c r="G10" s="172" t="s">
        <v>13319</v>
      </c>
      <c r="H10" s="172" t="s">
        <v>1238</v>
      </c>
      <c r="I10" s="173" t="s">
        <v>3637</v>
      </c>
    </row>
    <row r="11" spans="1:9">
      <c r="A11" s="166" t="s">
        <v>13320</v>
      </c>
      <c r="B11" s="14" t="s">
        <v>13321</v>
      </c>
      <c r="C11" s="14" t="s">
        <v>13322</v>
      </c>
      <c r="D11" s="14" t="s">
        <v>13323</v>
      </c>
      <c r="E11" s="14" t="s">
        <v>13324</v>
      </c>
      <c r="F11" s="14" t="s">
        <v>13325</v>
      </c>
      <c r="G11" s="14" t="s">
        <v>11960</v>
      </c>
      <c r="H11" s="14" t="s">
        <v>1109</v>
      </c>
      <c r="I11" s="167" t="s">
        <v>3637</v>
      </c>
    </row>
    <row r="12" spans="1:9">
      <c r="A12" s="171" t="s">
        <v>13326</v>
      </c>
      <c r="B12" s="172" t="s">
        <v>13327</v>
      </c>
      <c r="C12" s="172" t="s">
        <v>13328</v>
      </c>
      <c r="D12" s="172" t="s">
        <v>13329</v>
      </c>
      <c r="E12" s="172" t="s">
        <v>13330</v>
      </c>
      <c r="F12" s="172" t="s">
        <v>13331</v>
      </c>
      <c r="G12" s="172" t="s">
        <v>13332</v>
      </c>
      <c r="H12" s="172" t="s">
        <v>1238</v>
      </c>
      <c r="I12" s="173" t="s">
        <v>3637</v>
      </c>
    </row>
    <row r="13" spans="1:9">
      <c r="A13" s="166" t="s">
        <v>13333</v>
      </c>
      <c r="B13" s="14" t="s">
        <v>13334</v>
      </c>
      <c r="C13" s="14" t="s">
        <v>13335</v>
      </c>
      <c r="D13" s="14" t="s">
        <v>13336</v>
      </c>
      <c r="E13" s="14" t="s">
        <v>13337</v>
      </c>
      <c r="F13" s="14" t="s">
        <v>13338</v>
      </c>
      <c r="G13" s="14" t="s">
        <v>13339</v>
      </c>
      <c r="H13" s="14" t="s">
        <v>1109</v>
      </c>
      <c r="I13" s="167" t="s">
        <v>3637</v>
      </c>
    </row>
    <row r="14" spans="1:9" ht="23.15">
      <c r="A14" s="171" t="s">
        <v>13340</v>
      </c>
      <c r="B14" s="172" t="s">
        <v>6838</v>
      </c>
      <c r="C14" s="172" t="s">
        <v>13341</v>
      </c>
      <c r="D14" s="172" t="s">
        <v>13342</v>
      </c>
      <c r="E14" s="172" t="s">
        <v>13343</v>
      </c>
      <c r="F14" s="172" t="s">
        <v>13344</v>
      </c>
      <c r="G14" s="172" t="s">
        <v>13345</v>
      </c>
      <c r="H14" s="172" t="s">
        <v>1238</v>
      </c>
      <c r="I14" s="173" t="s">
        <v>3637</v>
      </c>
    </row>
    <row r="15" spans="1:9">
      <c r="A15" s="166" t="s">
        <v>13346</v>
      </c>
      <c r="B15" s="14" t="s">
        <v>13347</v>
      </c>
      <c r="C15" s="14" t="s">
        <v>13348</v>
      </c>
      <c r="D15" s="14" t="s">
        <v>13349</v>
      </c>
      <c r="E15" s="14" t="s">
        <v>13350</v>
      </c>
      <c r="F15" s="14" t="s">
        <v>13351</v>
      </c>
      <c r="G15" s="14" t="s">
        <v>13352</v>
      </c>
      <c r="H15" s="14" t="s">
        <v>1238</v>
      </c>
      <c r="I15" s="167" t="s">
        <v>3637</v>
      </c>
    </row>
    <row r="16" spans="1:9">
      <c r="A16" s="171" t="s">
        <v>13353</v>
      </c>
      <c r="B16" s="172" t="s">
        <v>6795</v>
      </c>
      <c r="C16" s="172" t="s">
        <v>13354</v>
      </c>
      <c r="D16" s="172" t="s">
        <v>13355</v>
      </c>
      <c r="E16" s="172" t="s">
        <v>13356</v>
      </c>
      <c r="F16" s="172" t="s">
        <v>13357</v>
      </c>
      <c r="G16" s="172" t="s">
        <v>6801</v>
      </c>
      <c r="H16" s="172" t="s">
        <v>1238</v>
      </c>
      <c r="I16" s="173" t="s">
        <v>3637</v>
      </c>
    </row>
    <row r="17" spans="1:9">
      <c r="A17" s="166" t="s">
        <v>13358</v>
      </c>
      <c r="B17" s="14" t="s">
        <v>6804</v>
      </c>
      <c r="C17" s="14" t="s">
        <v>13359</v>
      </c>
      <c r="D17" s="14" t="s">
        <v>13360</v>
      </c>
      <c r="E17" s="14" t="s">
        <v>6586</v>
      </c>
      <c r="F17" s="14" t="s">
        <v>13361</v>
      </c>
      <c r="G17" s="14" t="s">
        <v>13362</v>
      </c>
      <c r="H17" s="14" t="s">
        <v>1238</v>
      </c>
      <c r="I17" s="167" t="s">
        <v>3637</v>
      </c>
    </row>
    <row r="18" spans="1:9">
      <c r="A18" s="171" t="s">
        <v>13363</v>
      </c>
      <c r="B18" s="172" t="s">
        <v>6812</v>
      </c>
      <c r="C18" s="172" t="s">
        <v>13364</v>
      </c>
      <c r="D18" s="172" t="s">
        <v>13365</v>
      </c>
      <c r="E18" s="172" t="s">
        <v>13366</v>
      </c>
      <c r="F18" s="172" t="s">
        <v>13367</v>
      </c>
      <c r="G18" s="172" t="s">
        <v>13368</v>
      </c>
      <c r="H18" s="172" t="s">
        <v>1109</v>
      </c>
      <c r="I18" s="173" t="s">
        <v>3637</v>
      </c>
    </row>
    <row r="19" spans="1:9">
      <c r="A19" s="166" t="s">
        <v>13369</v>
      </c>
      <c r="B19" s="14" t="s">
        <v>6828</v>
      </c>
      <c r="C19" s="14" t="s">
        <v>13370</v>
      </c>
      <c r="D19" s="14" t="s">
        <v>13371</v>
      </c>
      <c r="E19" s="14" t="s">
        <v>13372</v>
      </c>
      <c r="F19" s="14" t="s">
        <v>13373</v>
      </c>
      <c r="G19" s="14" t="s">
        <v>13374</v>
      </c>
      <c r="H19" s="14" t="s">
        <v>1238</v>
      </c>
      <c r="I19" s="167" t="s">
        <v>3637</v>
      </c>
    </row>
    <row r="20" spans="1:9" ht="23.15">
      <c r="A20" s="171" t="s">
        <v>13375</v>
      </c>
      <c r="B20" s="172" t="s">
        <v>13367</v>
      </c>
      <c r="C20" s="172" t="s">
        <v>13376</v>
      </c>
      <c r="D20" s="172" t="s">
        <v>13377</v>
      </c>
      <c r="E20" s="172" t="s">
        <v>6798</v>
      </c>
      <c r="F20" s="172" t="s">
        <v>13378</v>
      </c>
      <c r="G20" s="172" t="s">
        <v>13379</v>
      </c>
      <c r="H20" s="172" t="s">
        <v>1238</v>
      </c>
      <c r="I20" s="173" t="s">
        <v>3637</v>
      </c>
    </row>
    <row r="21" spans="1:9" ht="23.15">
      <c r="A21" s="166" t="s">
        <v>13380</v>
      </c>
      <c r="B21" s="14" t="s">
        <v>13381</v>
      </c>
      <c r="C21" s="14" t="s">
        <v>13382</v>
      </c>
      <c r="D21" s="14" t="s">
        <v>13383</v>
      </c>
      <c r="E21" s="14" t="s">
        <v>13384</v>
      </c>
      <c r="F21" s="14" t="s">
        <v>13385</v>
      </c>
      <c r="G21" s="14" t="s">
        <v>13386</v>
      </c>
      <c r="H21" s="14" t="s">
        <v>1109</v>
      </c>
      <c r="I21" s="167" t="s">
        <v>3637</v>
      </c>
    </row>
    <row r="22" spans="1:9">
      <c r="A22" s="171" t="s">
        <v>13387</v>
      </c>
      <c r="B22" s="172" t="s">
        <v>13388</v>
      </c>
      <c r="C22" s="172" t="s">
        <v>13389</v>
      </c>
      <c r="D22" s="172" t="s">
        <v>13390</v>
      </c>
      <c r="E22" s="172" t="s">
        <v>13391</v>
      </c>
      <c r="F22" s="172" t="s">
        <v>13392</v>
      </c>
      <c r="G22" s="172" t="s">
        <v>11545</v>
      </c>
      <c r="H22" s="172" t="s">
        <v>1238</v>
      </c>
      <c r="I22" s="173" t="s">
        <v>3637</v>
      </c>
    </row>
    <row r="23" spans="1:9">
      <c r="A23" s="168" t="s">
        <v>13393</v>
      </c>
      <c r="B23" s="169" t="s">
        <v>6876</v>
      </c>
      <c r="C23" s="169" t="s">
        <v>13394</v>
      </c>
      <c r="D23" s="169" t="s">
        <v>13395</v>
      </c>
      <c r="E23" s="169" t="s">
        <v>6880</v>
      </c>
      <c r="F23" s="169" t="s">
        <v>13373</v>
      </c>
      <c r="G23" s="169" t="s">
        <v>13396</v>
      </c>
      <c r="H23" s="169" t="s">
        <v>1238</v>
      </c>
      <c r="I23" s="170" t="s">
        <v>3637</v>
      </c>
    </row>
  </sheetData>
  <mergeCells count="2">
    <mergeCell ref="A1:I1"/>
    <mergeCell ref="A2:I2"/>
  </mergeCells>
  <dataValidations count="2">
    <dataValidation type="list" sqref="H5:H23" xr:uid="{00000000-0002-0000-5E00-000000000000}">
      <formula1>"Critical,High,Medium,Low"</formula1>
    </dataValidation>
    <dataValidation type="list" sqref="I5:I23" xr:uid="{00000000-0002-0000-5E00-000001000000}">
      <formula1>"Draft Complete,Needs Review,Approved,Deferred"</formula1>
    </dataValidation>
  </dataValidation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I24"/>
  <sheetViews>
    <sheetView workbookViewId="0">
      <pane ySplit="4" topLeftCell="A5" activePane="bottomLeft" state="frozen"/>
      <selection pane="bottomLeft"/>
    </sheetView>
  </sheetViews>
  <sheetFormatPr defaultRowHeight="14.15"/>
  <cols>
    <col min="1" max="1" width="12" customWidth="1"/>
    <col min="2" max="2" width="24" customWidth="1"/>
    <col min="3" max="3" width="20" customWidth="1"/>
    <col min="4" max="4" width="34" customWidth="1"/>
    <col min="5" max="6" width="50" customWidth="1"/>
    <col min="7" max="7" width="18" customWidth="1"/>
    <col min="8" max="8" width="52" customWidth="1"/>
    <col min="9" max="9" width="18" customWidth="1"/>
  </cols>
  <sheetData>
    <row r="1" spans="1:9" ht="17.149999999999999" customHeight="1">
      <c r="A1" s="597" t="s">
        <v>13397</v>
      </c>
      <c r="B1" s="597"/>
      <c r="C1" s="597"/>
      <c r="D1" s="597"/>
      <c r="E1" s="597"/>
      <c r="F1" s="597"/>
      <c r="G1" s="597"/>
      <c r="H1" s="597"/>
      <c r="I1" s="597"/>
    </row>
    <row r="2" spans="1:9" ht="20.6" customHeight="1">
      <c r="A2" s="598" t="s">
        <v>13398</v>
      </c>
      <c r="B2" s="598"/>
      <c r="C2" s="598"/>
      <c r="D2" s="598"/>
      <c r="E2" s="598"/>
      <c r="F2" s="598"/>
      <c r="G2" s="598"/>
      <c r="H2" s="598"/>
      <c r="I2" s="598"/>
    </row>
    <row r="4" spans="1:9" ht="17.149999999999999" customHeight="1">
      <c r="A4" s="160" t="s">
        <v>3410</v>
      </c>
      <c r="B4" s="161" t="s">
        <v>6895</v>
      </c>
      <c r="C4" s="161" t="s">
        <v>6896</v>
      </c>
      <c r="D4" s="161" t="s">
        <v>6897</v>
      </c>
      <c r="E4" s="161" t="s">
        <v>2028</v>
      </c>
      <c r="F4" s="161" t="s">
        <v>6967</v>
      </c>
      <c r="G4" s="161" t="s">
        <v>13399</v>
      </c>
      <c r="H4" s="161" t="s">
        <v>8371</v>
      </c>
      <c r="I4" s="162" t="s">
        <v>1818</v>
      </c>
    </row>
    <row r="5" spans="1:9">
      <c r="A5" s="163" t="s">
        <v>13400</v>
      </c>
      <c r="B5" s="164" t="s">
        <v>13286</v>
      </c>
      <c r="C5" s="164" t="s">
        <v>13401</v>
      </c>
      <c r="D5" s="164" t="s">
        <v>13402</v>
      </c>
      <c r="E5" s="164" t="s">
        <v>13403</v>
      </c>
      <c r="F5" s="164" t="s">
        <v>13404</v>
      </c>
      <c r="G5" s="164" t="s">
        <v>7211</v>
      </c>
      <c r="H5" s="164" t="s">
        <v>13405</v>
      </c>
      <c r="I5" s="165" t="s">
        <v>3637</v>
      </c>
    </row>
    <row r="6" spans="1:9">
      <c r="A6" s="171" t="s">
        <v>13406</v>
      </c>
      <c r="B6" s="172" t="s">
        <v>13286</v>
      </c>
      <c r="C6" s="172" t="s">
        <v>13407</v>
      </c>
      <c r="D6" s="172" t="s">
        <v>13300</v>
      </c>
      <c r="E6" s="172" t="s">
        <v>13408</v>
      </c>
      <c r="F6" s="172" t="s">
        <v>13409</v>
      </c>
      <c r="G6" s="172" t="s">
        <v>1109</v>
      </c>
      <c r="H6" s="172" t="s">
        <v>13410</v>
      </c>
      <c r="I6" s="173" t="s">
        <v>3637</v>
      </c>
    </row>
    <row r="7" spans="1:9">
      <c r="A7" s="166" t="s">
        <v>13411</v>
      </c>
      <c r="B7" s="14" t="s">
        <v>13300</v>
      </c>
      <c r="C7" s="14" t="s">
        <v>13412</v>
      </c>
      <c r="D7" s="14" t="s">
        <v>13293</v>
      </c>
      <c r="E7" s="14" t="s">
        <v>13413</v>
      </c>
      <c r="F7" s="14" t="s">
        <v>13414</v>
      </c>
      <c r="G7" s="14" t="s">
        <v>1109</v>
      </c>
      <c r="H7" s="14" t="s">
        <v>13415</v>
      </c>
      <c r="I7" s="167" t="s">
        <v>3637</v>
      </c>
    </row>
    <row r="8" spans="1:9">
      <c r="A8" s="171" t="s">
        <v>13416</v>
      </c>
      <c r="B8" s="172" t="s">
        <v>13293</v>
      </c>
      <c r="C8" s="172" t="s">
        <v>13417</v>
      </c>
      <c r="D8" s="172" t="s">
        <v>13307</v>
      </c>
      <c r="E8" s="172" t="s">
        <v>13418</v>
      </c>
      <c r="F8" s="172" t="s">
        <v>13419</v>
      </c>
      <c r="G8" s="172" t="s">
        <v>1109</v>
      </c>
      <c r="H8" s="172" t="s">
        <v>13420</v>
      </c>
      <c r="I8" s="173" t="s">
        <v>3637</v>
      </c>
    </row>
    <row r="9" spans="1:9">
      <c r="A9" s="166" t="s">
        <v>13421</v>
      </c>
      <c r="B9" s="14" t="s">
        <v>13307</v>
      </c>
      <c r="C9" s="14" t="s">
        <v>13422</v>
      </c>
      <c r="D9" s="14" t="s">
        <v>13314</v>
      </c>
      <c r="E9" s="14" t="s">
        <v>13423</v>
      </c>
      <c r="F9" s="14" t="s">
        <v>13424</v>
      </c>
      <c r="G9" s="14" t="s">
        <v>1109</v>
      </c>
      <c r="H9" s="14" t="s">
        <v>13425</v>
      </c>
      <c r="I9" s="167" t="s">
        <v>3637</v>
      </c>
    </row>
    <row r="10" spans="1:9">
      <c r="A10" s="171" t="s">
        <v>13426</v>
      </c>
      <c r="B10" s="172" t="s">
        <v>13314</v>
      </c>
      <c r="C10" s="172" t="s">
        <v>13427</v>
      </c>
      <c r="D10" s="172" t="s">
        <v>13321</v>
      </c>
      <c r="E10" s="172" t="s">
        <v>13428</v>
      </c>
      <c r="F10" s="172" t="s">
        <v>13429</v>
      </c>
      <c r="G10" s="172" t="s">
        <v>1141</v>
      </c>
      <c r="H10" s="172" t="s">
        <v>13430</v>
      </c>
      <c r="I10" s="173" t="s">
        <v>3637</v>
      </c>
    </row>
    <row r="11" spans="1:9">
      <c r="A11" s="166" t="s">
        <v>13431</v>
      </c>
      <c r="B11" s="14" t="s">
        <v>13307</v>
      </c>
      <c r="C11" s="14" t="s">
        <v>13432</v>
      </c>
      <c r="D11" s="14" t="s">
        <v>13433</v>
      </c>
      <c r="E11" s="14" t="s">
        <v>13434</v>
      </c>
      <c r="F11" s="14" t="s">
        <v>13435</v>
      </c>
      <c r="G11" s="14" t="s">
        <v>1109</v>
      </c>
      <c r="H11" s="14" t="s">
        <v>13436</v>
      </c>
      <c r="I11" s="167" t="s">
        <v>3637</v>
      </c>
    </row>
    <row r="12" spans="1:9">
      <c r="A12" s="171" t="s">
        <v>13437</v>
      </c>
      <c r="B12" s="172" t="s">
        <v>13286</v>
      </c>
      <c r="C12" s="172" t="s">
        <v>13427</v>
      </c>
      <c r="D12" s="172" t="s">
        <v>13327</v>
      </c>
      <c r="E12" s="172" t="s">
        <v>13438</v>
      </c>
      <c r="F12" s="172" t="s">
        <v>13439</v>
      </c>
      <c r="G12" s="172" t="s">
        <v>1141</v>
      </c>
      <c r="H12" s="172" t="s">
        <v>13440</v>
      </c>
      <c r="I12" s="173" t="s">
        <v>3637</v>
      </c>
    </row>
    <row r="13" spans="1:9">
      <c r="A13" s="166" t="s">
        <v>13441</v>
      </c>
      <c r="B13" s="14" t="s">
        <v>13442</v>
      </c>
      <c r="C13" s="14" t="s">
        <v>13443</v>
      </c>
      <c r="D13" s="14" t="s">
        <v>13444</v>
      </c>
      <c r="E13" s="14" t="s">
        <v>13445</v>
      </c>
      <c r="F13" s="14" t="s">
        <v>13446</v>
      </c>
      <c r="G13" s="14" t="s">
        <v>7211</v>
      </c>
      <c r="H13" s="14" t="s">
        <v>13447</v>
      </c>
      <c r="I13" s="167" t="s">
        <v>3637</v>
      </c>
    </row>
    <row r="14" spans="1:9">
      <c r="A14" s="171" t="s">
        <v>13448</v>
      </c>
      <c r="B14" s="172" t="s">
        <v>13314</v>
      </c>
      <c r="C14" s="172" t="s">
        <v>13449</v>
      </c>
      <c r="D14" s="172" t="s">
        <v>13450</v>
      </c>
      <c r="E14" s="172" t="s">
        <v>13451</v>
      </c>
      <c r="F14" s="172" t="s">
        <v>13452</v>
      </c>
      <c r="G14" s="172" t="s">
        <v>1109</v>
      </c>
      <c r="H14" s="172" t="s">
        <v>13453</v>
      </c>
      <c r="I14" s="173" t="s">
        <v>3637</v>
      </c>
    </row>
    <row r="15" spans="1:9">
      <c r="A15" s="166" t="s">
        <v>13454</v>
      </c>
      <c r="B15" s="14" t="s">
        <v>13347</v>
      </c>
      <c r="C15" s="14" t="s">
        <v>13455</v>
      </c>
      <c r="D15" s="14" t="s">
        <v>13456</v>
      </c>
      <c r="E15" s="14" t="s">
        <v>13457</v>
      </c>
      <c r="F15" s="14" t="s">
        <v>13458</v>
      </c>
      <c r="G15" s="14" t="s">
        <v>1109</v>
      </c>
      <c r="H15" s="14" t="s">
        <v>13459</v>
      </c>
      <c r="I15" s="167" t="s">
        <v>3637</v>
      </c>
    </row>
    <row r="16" spans="1:9">
      <c r="A16" s="171" t="s">
        <v>13460</v>
      </c>
      <c r="B16" s="172" t="s">
        <v>13347</v>
      </c>
      <c r="C16" s="172" t="s">
        <v>13461</v>
      </c>
      <c r="D16" s="172" t="s">
        <v>13462</v>
      </c>
      <c r="E16" s="172" t="s">
        <v>13463</v>
      </c>
      <c r="F16" s="172" t="s">
        <v>13464</v>
      </c>
      <c r="G16" s="172" t="s">
        <v>7211</v>
      </c>
      <c r="H16" s="172" t="s">
        <v>13465</v>
      </c>
      <c r="I16" s="173" t="s">
        <v>3637</v>
      </c>
    </row>
    <row r="17" spans="1:9">
      <c r="A17" s="166" t="s">
        <v>13466</v>
      </c>
      <c r="B17" s="14" t="s">
        <v>13347</v>
      </c>
      <c r="C17" s="14" t="s">
        <v>13467</v>
      </c>
      <c r="D17" s="14" t="s">
        <v>13468</v>
      </c>
      <c r="E17" s="14" t="s">
        <v>13469</v>
      </c>
      <c r="F17" s="14" t="s">
        <v>13470</v>
      </c>
      <c r="G17" s="14" t="s">
        <v>7211</v>
      </c>
      <c r="H17" s="14" t="s">
        <v>13471</v>
      </c>
      <c r="I17" s="167" t="s">
        <v>3637</v>
      </c>
    </row>
    <row r="18" spans="1:9">
      <c r="A18" s="171" t="s">
        <v>13472</v>
      </c>
      <c r="B18" s="172" t="s">
        <v>13334</v>
      </c>
      <c r="C18" s="172" t="s">
        <v>13473</v>
      </c>
      <c r="D18" s="172" t="s">
        <v>13474</v>
      </c>
      <c r="E18" s="172" t="s">
        <v>13475</v>
      </c>
      <c r="F18" s="172" t="s">
        <v>13476</v>
      </c>
      <c r="G18" s="172" t="s">
        <v>7267</v>
      </c>
      <c r="H18" s="172" t="s">
        <v>13477</v>
      </c>
      <c r="I18" s="173" t="s">
        <v>3637</v>
      </c>
    </row>
    <row r="19" spans="1:9">
      <c r="A19" s="166" t="s">
        <v>13478</v>
      </c>
      <c r="B19" s="14" t="s">
        <v>6838</v>
      </c>
      <c r="C19" s="14" t="s">
        <v>13479</v>
      </c>
      <c r="D19" s="14" t="s">
        <v>6804</v>
      </c>
      <c r="E19" s="14" t="s">
        <v>13480</v>
      </c>
      <c r="F19" s="14" t="s">
        <v>13481</v>
      </c>
      <c r="G19" s="14" t="s">
        <v>13482</v>
      </c>
      <c r="H19" s="14" t="s">
        <v>13483</v>
      </c>
      <c r="I19" s="167" t="s">
        <v>3637</v>
      </c>
    </row>
    <row r="20" spans="1:9">
      <c r="A20" s="171" t="s">
        <v>13484</v>
      </c>
      <c r="B20" s="172" t="s">
        <v>13485</v>
      </c>
      <c r="C20" s="172" t="s">
        <v>13486</v>
      </c>
      <c r="D20" s="172" t="s">
        <v>13487</v>
      </c>
      <c r="E20" s="172" t="s">
        <v>13488</v>
      </c>
      <c r="F20" s="172" t="s">
        <v>13489</v>
      </c>
      <c r="G20" s="172" t="s">
        <v>13490</v>
      </c>
      <c r="H20" s="172" t="s">
        <v>13491</v>
      </c>
      <c r="I20" s="173" t="s">
        <v>3637</v>
      </c>
    </row>
    <row r="21" spans="1:9" ht="23.15">
      <c r="A21" s="166" t="s">
        <v>13492</v>
      </c>
      <c r="B21" s="14" t="s">
        <v>13381</v>
      </c>
      <c r="C21" s="14" t="s">
        <v>13493</v>
      </c>
      <c r="D21" s="14" t="s">
        <v>13494</v>
      </c>
      <c r="E21" s="14" t="s">
        <v>13495</v>
      </c>
      <c r="F21" s="14" t="s">
        <v>13496</v>
      </c>
      <c r="G21" s="14" t="s">
        <v>7211</v>
      </c>
      <c r="H21" s="14" t="s">
        <v>13497</v>
      </c>
      <c r="I21" s="167" t="s">
        <v>3637</v>
      </c>
    </row>
    <row r="22" spans="1:9" ht="23.15">
      <c r="A22" s="171" t="s">
        <v>13498</v>
      </c>
      <c r="B22" s="172" t="s">
        <v>13388</v>
      </c>
      <c r="C22" s="172" t="s">
        <v>13499</v>
      </c>
      <c r="D22" s="172" t="s">
        <v>13500</v>
      </c>
      <c r="E22" s="172" t="s">
        <v>13501</v>
      </c>
      <c r="F22" s="172" t="s">
        <v>13502</v>
      </c>
      <c r="G22" s="172" t="s">
        <v>1109</v>
      </c>
      <c r="H22" s="172" t="s">
        <v>13503</v>
      </c>
      <c r="I22" s="173" t="s">
        <v>3637</v>
      </c>
    </row>
    <row r="23" spans="1:9">
      <c r="A23" s="166" t="s">
        <v>13504</v>
      </c>
      <c r="B23" s="14" t="s">
        <v>6828</v>
      </c>
      <c r="C23" s="14" t="s">
        <v>13505</v>
      </c>
      <c r="D23" s="14" t="s">
        <v>13367</v>
      </c>
      <c r="E23" s="14" t="s">
        <v>13506</v>
      </c>
      <c r="F23" s="14" t="s">
        <v>13507</v>
      </c>
      <c r="G23" s="14" t="s">
        <v>1141</v>
      </c>
      <c r="H23" s="14" t="s">
        <v>13508</v>
      </c>
      <c r="I23" s="167" t="s">
        <v>3637</v>
      </c>
    </row>
    <row r="24" spans="1:9">
      <c r="A24" s="174" t="s">
        <v>13509</v>
      </c>
      <c r="B24" s="175" t="s">
        <v>13367</v>
      </c>
      <c r="C24" s="175" t="s">
        <v>13510</v>
      </c>
      <c r="D24" s="175" t="s">
        <v>13367</v>
      </c>
      <c r="E24" s="175" t="s">
        <v>13511</v>
      </c>
      <c r="F24" s="175" t="s">
        <v>13512</v>
      </c>
      <c r="G24" s="175" t="s">
        <v>1109</v>
      </c>
      <c r="H24" s="175" t="s">
        <v>13513</v>
      </c>
      <c r="I24" s="176" t="s">
        <v>3637</v>
      </c>
    </row>
  </sheetData>
  <mergeCells count="2">
    <mergeCell ref="A1:I1"/>
    <mergeCell ref="A2:I2"/>
  </mergeCells>
  <dataValidations count="1">
    <dataValidation type="list" sqref="I5:I24" xr:uid="{00000000-0002-0000-5F00-000000000000}">
      <formula1>"Draft Complete,Needs Review,Approved,Deferred"</formula1>
    </dataValidation>
  </dataValidation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H19"/>
  <sheetViews>
    <sheetView workbookViewId="0">
      <pane ySplit="4" topLeftCell="A5" activePane="bottomLeft" state="frozen"/>
      <selection pane="bottomLeft"/>
    </sheetView>
  </sheetViews>
  <sheetFormatPr defaultRowHeight="14.15"/>
  <cols>
    <col min="1" max="1" width="12" customWidth="1"/>
    <col min="2" max="2" width="24" customWidth="1"/>
    <col min="3" max="3" width="56" customWidth="1"/>
    <col min="4" max="4" width="52" customWidth="1"/>
    <col min="5" max="5" width="34" customWidth="1"/>
    <col min="6" max="6" width="18" customWidth="1"/>
    <col min="7" max="7" width="54" customWidth="1"/>
    <col min="8" max="8" width="18" customWidth="1"/>
  </cols>
  <sheetData>
    <row r="1" spans="1:8" ht="17.149999999999999" customHeight="1">
      <c r="A1" s="597" t="s">
        <v>13514</v>
      </c>
      <c r="B1" s="597"/>
      <c r="C1" s="597"/>
      <c r="D1" s="597"/>
      <c r="E1" s="597"/>
      <c r="F1" s="597"/>
      <c r="G1" s="597"/>
      <c r="H1" s="597"/>
    </row>
    <row r="2" spans="1:8" ht="20.6" customHeight="1">
      <c r="A2" s="598" t="s">
        <v>13515</v>
      </c>
      <c r="B2" s="598"/>
      <c r="C2" s="598"/>
      <c r="D2" s="598"/>
      <c r="E2" s="598"/>
      <c r="F2" s="598"/>
      <c r="G2" s="598"/>
      <c r="H2" s="598"/>
    </row>
    <row r="4" spans="1:8" ht="17.149999999999999" customHeight="1">
      <c r="A4" s="160" t="s">
        <v>3410</v>
      </c>
      <c r="B4" s="161" t="s">
        <v>5373</v>
      </c>
      <c r="C4" s="161" t="s">
        <v>6546</v>
      </c>
      <c r="D4" s="161" t="s">
        <v>13516</v>
      </c>
      <c r="E4" s="161" t="s">
        <v>13517</v>
      </c>
      <c r="F4" s="161" t="s">
        <v>13518</v>
      </c>
      <c r="G4" s="161" t="s">
        <v>8371</v>
      </c>
      <c r="H4" s="162" t="s">
        <v>1818</v>
      </c>
    </row>
    <row r="5" spans="1:8" ht="23.15">
      <c r="A5" s="163" t="s">
        <v>13519</v>
      </c>
      <c r="B5" s="164" t="s">
        <v>13520</v>
      </c>
      <c r="C5" s="164" t="s">
        <v>13521</v>
      </c>
      <c r="D5" s="164" t="s">
        <v>13522</v>
      </c>
      <c r="E5" s="164" t="s">
        <v>13523</v>
      </c>
      <c r="F5" s="164" t="s">
        <v>13524</v>
      </c>
      <c r="G5" s="164" t="s">
        <v>13525</v>
      </c>
      <c r="H5" s="165" t="s">
        <v>3637</v>
      </c>
    </row>
    <row r="6" spans="1:8" ht="23.15">
      <c r="A6" s="171" t="s">
        <v>13526</v>
      </c>
      <c r="B6" s="172" t="s">
        <v>13527</v>
      </c>
      <c r="C6" s="172" t="s">
        <v>13528</v>
      </c>
      <c r="D6" s="172" t="s">
        <v>13529</v>
      </c>
      <c r="E6" s="172" t="s">
        <v>13530</v>
      </c>
      <c r="F6" s="172" t="s">
        <v>13531</v>
      </c>
      <c r="G6" s="172" t="s">
        <v>13532</v>
      </c>
      <c r="H6" s="173" t="s">
        <v>3637</v>
      </c>
    </row>
    <row r="7" spans="1:8" ht="23.15">
      <c r="A7" s="166" t="s">
        <v>13533</v>
      </c>
      <c r="B7" s="14" t="s">
        <v>13534</v>
      </c>
      <c r="C7" s="14" t="s">
        <v>13535</v>
      </c>
      <c r="D7" s="14" t="s">
        <v>13536</v>
      </c>
      <c r="E7" s="14" t="s">
        <v>13537</v>
      </c>
      <c r="F7" s="14" t="s">
        <v>13538</v>
      </c>
      <c r="G7" s="14" t="s">
        <v>13539</v>
      </c>
      <c r="H7" s="167" t="s">
        <v>3637</v>
      </c>
    </row>
    <row r="8" spans="1:8">
      <c r="A8" s="171" t="s">
        <v>13540</v>
      </c>
      <c r="B8" s="172" t="s">
        <v>13541</v>
      </c>
      <c r="C8" s="172" t="s">
        <v>13542</v>
      </c>
      <c r="D8" s="172" t="s">
        <v>13543</v>
      </c>
      <c r="E8" s="172" t="s">
        <v>13544</v>
      </c>
      <c r="F8" s="172" t="s">
        <v>1109</v>
      </c>
      <c r="G8" s="172" t="s">
        <v>13545</v>
      </c>
      <c r="H8" s="173" t="s">
        <v>3637</v>
      </c>
    </row>
    <row r="9" spans="1:8">
      <c r="A9" s="166" t="s">
        <v>13546</v>
      </c>
      <c r="B9" s="14" t="s">
        <v>13547</v>
      </c>
      <c r="C9" s="14" t="s">
        <v>13548</v>
      </c>
      <c r="D9" s="14" t="s">
        <v>13549</v>
      </c>
      <c r="E9" s="14" t="s">
        <v>13550</v>
      </c>
      <c r="F9" s="14" t="s">
        <v>1109</v>
      </c>
      <c r="G9" s="14" t="s">
        <v>13551</v>
      </c>
      <c r="H9" s="167" t="s">
        <v>3637</v>
      </c>
    </row>
    <row r="10" spans="1:8" ht="23.15">
      <c r="A10" s="171" t="s">
        <v>13552</v>
      </c>
      <c r="B10" s="172" t="s">
        <v>13553</v>
      </c>
      <c r="C10" s="172" t="s">
        <v>13554</v>
      </c>
      <c r="D10" s="172" t="s">
        <v>13555</v>
      </c>
      <c r="E10" s="172" t="s">
        <v>13330</v>
      </c>
      <c r="F10" s="172" t="s">
        <v>1141</v>
      </c>
      <c r="G10" s="172" t="s">
        <v>13556</v>
      </c>
      <c r="H10" s="173" t="s">
        <v>3637</v>
      </c>
    </row>
    <row r="11" spans="1:8">
      <c r="A11" s="166" t="s">
        <v>13557</v>
      </c>
      <c r="B11" s="14" t="s">
        <v>13558</v>
      </c>
      <c r="C11" s="14" t="s">
        <v>13559</v>
      </c>
      <c r="D11" s="14" t="s">
        <v>13560</v>
      </c>
      <c r="E11" s="14" t="s">
        <v>13561</v>
      </c>
      <c r="F11" s="14" t="s">
        <v>7267</v>
      </c>
      <c r="G11" s="14" t="s">
        <v>13562</v>
      </c>
      <c r="H11" s="167" t="s">
        <v>3637</v>
      </c>
    </row>
    <row r="12" spans="1:8">
      <c r="A12" s="171" t="s">
        <v>13563</v>
      </c>
      <c r="B12" s="172" t="s">
        <v>13564</v>
      </c>
      <c r="C12" s="172" t="s">
        <v>13565</v>
      </c>
      <c r="D12" s="172" t="s">
        <v>13566</v>
      </c>
      <c r="E12" s="172" t="s">
        <v>13020</v>
      </c>
      <c r="F12" s="172" t="s">
        <v>1109</v>
      </c>
      <c r="G12" s="172" t="s">
        <v>13567</v>
      </c>
      <c r="H12" s="173" t="s">
        <v>3637</v>
      </c>
    </row>
    <row r="13" spans="1:8">
      <c r="A13" s="166" t="s">
        <v>13568</v>
      </c>
      <c r="B13" s="14" t="s">
        <v>13569</v>
      </c>
      <c r="C13" s="14" t="s">
        <v>13570</v>
      </c>
      <c r="D13" s="14" t="s">
        <v>13571</v>
      </c>
      <c r="E13" s="14" t="s">
        <v>13572</v>
      </c>
      <c r="F13" s="14" t="s">
        <v>1109</v>
      </c>
      <c r="G13" s="14" t="s">
        <v>13573</v>
      </c>
      <c r="H13" s="167" t="s">
        <v>3637</v>
      </c>
    </row>
    <row r="14" spans="1:8">
      <c r="A14" s="171" t="s">
        <v>13574</v>
      </c>
      <c r="B14" s="172" t="s">
        <v>13575</v>
      </c>
      <c r="C14" s="172" t="s">
        <v>13576</v>
      </c>
      <c r="D14" s="172" t="s">
        <v>13577</v>
      </c>
      <c r="E14" s="172" t="s">
        <v>13578</v>
      </c>
      <c r="F14" s="172" t="s">
        <v>13579</v>
      </c>
      <c r="G14" s="172" t="s">
        <v>13580</v>
      </c>
      <c r="H14" s="173" t="s">
        <v>3637</v>
      </c>
    </row>
    <row r="15" spans="1:8">
      <c r="A15" s="166" t="s">
        <v>13581</v>
      </c>
      <c r="B15" s="14" t="s">
        <v>13582</v>
      </c>
      <c r="C15" s="14" t="s">
        <v>13583</v>
      </c>
      <c r="D15" s="14" t="s">
        <v>13584</v>
      </c>
      <c r="E15" s="14" t="s">
        <v>13585</v>
      </c>
      <c r="F15" s="14" t="s">
        <v>27</v>
      </c>
      <c r="G15" s="14" t="s">
        <v>13586</v>
      </c>
      <c r="H15" s="167" t="s">
        <v>3637</v>
      </c>
    </row>
    <row r="16" spans="1:8">
      <c r="A16" s="171" t="s">
        <v>13587</v>
      </c>
      <c r="B16" s="172" t="s">
        <v>13588</v>
      </c>
      <c r="C16" s="172" t="s">
        <v>13589</v>
      </c>
      <c r="D16" s="172" t="s">
        <v>13590</v>
      </c>
      <c r="E16" s="172" t="s">
        <v>13591</v>
      </c>
      <c r="F16" s="172" t="s">
        <v>13592</v>
      </c>
      <c r="G16" s="172" t="s">
        <v>13593</v>
      </c>
      <c r="H16" s="173" t="s">
        <v>3637</v>
      </c>
    </row>
    <row r="17" spans="1:8" ht="23.15">
      <c r="A17" s="166" t="s">
        <v>13594</v>
      </c>
      <c r="B17" s="14" t="s">
        <v>2234</v>
      </c>
      <c r="C17" s="14" t="s">
        <v>13595</v>
      </c>
      <c r="D17" s="14" t="s">
        <v>13596</v>
      </c>
      <c r="E17" s="14" t="s">
        <v>13597</v>
      </c>
      <c r="F17" s="14" t="s">
        <v>27</v>
      </c>
      <c r="G17" s="14" t="s">
        <v>13598</v>
      </c>
      <c r="H17" s="167" t="s">
        <v>3637</v>
      </c>
    </row>
    <row r="18" spans="1:8" ht="23.15">
      <c r="A18" s="171" t="s">
        <v>13599</v>
      </c>
      <c r="B18" s="172" t="s">
        <v>13600</v>
      </c>
      <c r="C18" s="172" t="s">
        <v>13601</v>
      </c>
      <c r="D18" s="172" t="s">
        <v>13602</v>
      </c>
      <c r="E18" s="172" t="s">
        <v>13603</v>
      </c>
      <c r="F18" s="172" t="s">
        <v>27</v>
      </c>
      <c r="G18" s="172" t="s">
        <v>13604</v>
      </c>
      <c r="H18" s="173" t="s">
        <v>3637</v>
      </c>
    </row>
    <row r="19" spans="1:8" ht="23.15">
      <c r="A19" s="168" t="s">
        <v>13605</v>
      </c>
      <c r="B19" s="169" t="s">
        <v>11762</v>
      </c>
      <c r="C19" s="169" t="s">
        <v>13606</v>
      </c>
      <c r="D19" s="169" t="s">
        <v>13607</v>
      </c>
      <c r="E19" s="169" t="s">
        <v>138</v>
      </c>
      <c r="F19" s="169" t="s">
        <v>13608</v>
      </c>
      <c r="G19" s="169" t="s">
        <v>13609</v>
      </c>
      <c r="H19" s="170" t="s">
        <v>3637</v>
      </c>
    </row>
  </sheetData>
  <mergeCells count="2">
    <mergeCell ref="A1:H1"/>
    <mergeCell ref="A2:H2"/>
  </mergeCells>
  <dataValidations count="1">
    <dataValidation type="list" sqref="H5:H19" xr:uid="{00000000-0002-0000-6000-000000000000}">
      <formula1>"Draft Complete,Needs Review,Approved,Deferred"</formula1>
    </dataValidation>
  </dataValidation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I18"/>
  <sheetViews>
    <sheetView workbookViewId="0">
      <pane ySplit="4" topLeftCell="A5" activePane="bottomLeft" state="frozen"/>
      <selection pane="bottomLeft"/>
    </sheetView>
  </sheetViews>
  <sheetFormatPr defaultRowHeight="14.15"/>
  <cols>
    <col min="1" max="1" width="12" customWidth="1"/>
    <col min="2" max="2" width="30" customWidth="1"/>
    <col min="3" max="4" width="54" customWidth="1"/>
    <col min="5" max="5" width="20" customWidth="1"/>
    <col min="6" max="6" width="54" customWidth="1"/>
    <col min="7" max="7" width="38" customWidth="1"/>
    <col min="8" max="8" width="12" customWidth="1"/>
    <col min="9" max="9" width="18" customWidth="1"/>
  </cols>
  <sheetData>
    <row r="1" spans="1:9" ht="17.149999999999999" customHeight="1">
      <c r="A1" s="597" t="s">
        <v>13610</v>
      </c>
      <c r="B1" s="597"/>
      <c r="C1" s="597"/>
      <c r="D1" s="597"/>
      <c r="E1" s="597"/>
      <c r="F1" s="597"/>
      <c r="G1" s="597"/>
      <c r="H1" s="597"/>
      <c r="I1" s="597"/>
    </row>
    <row r="2" spans="1:9" ht="20.6" customHeight="1">
      <c r="A2" s="598" t="s">
        <v>13611</v>
      </c>
      <c r="B2" s="598"/>
      <c r="C2" s="598"/>
      <c r="D2" s="598"/>
      <c r="E2" s="598"/>
      <c r="F2" s="598"/>
      <c r="G2" s="598"/>
      <c r="H2" s="598"/>
      <c r="I2" s="598"/>
    </row>
    <row r="4" spans="1:9" ht="17.149999999999999" customHeight="1">
      <c r="A4" s="160" t="s">
        <v>3410</v>
      </c>
      <c r="B4" s="161" t="s">
        <v>13612</v>
      </c>
      <c r="C4" s="161" t="s">
        <v>6546</v>
      </c>
      <c r="D4" s="161" t="s">
        <v>13613</v>
      </c>
      <c r="E4" s="161" t="s">
        <v>13614</v>
      </c>
      <c r="F4" s="161" t="s">
        <v>8371</v>
      </c>
      <c r="G4" s="161" t="s">
        <v>13615</v>
      </c>
      <c r="H4" s="161" t="s">
        <v>1509</v>
      </c>
      <c r="I4" s="162" t="s">
        <v>1818</v>
      </c>
    </row>
    <row r="5" spans="1:9">
      <c r="A5" s="163" t="s">
        <v>13616</v>
      </c>
      <c r="B5" s="164" t="s">
        <v>13617</v>
      </c>
      <c r="C5" s="164" t="s">
        <v>13618</v>
      </c>
      <c r="D5" s="164" t="s">
        <v>13619</v>
      </c>
      <c r="E5" s="164" t="s">
        <v>13620</v>
      </c>
      <c r="F5" s="164" t="s">
        <v>13621</v>
      </c>
      <c r="G5" s="164" t="s">
        <v>13622</v>
      </c>
      <c r="H5" s="164" t="s">
        <v>1109</v>
      </c>
      <c r="I5" s="165" t="s">
        <v>3637</v>
      </c>
    </row>
    <row r="6" spans="1:9">
      <c r="A6" s="171" t="s">
        <v>13623</v>
      </c>
      <c r="B6" s="172" t="s">
        <v>13624</v>
      </c>
      <c r="C6" s="172" t="s">
        <v>13625</v>
      </c>
      <c r="D6" s="172" t="s">
        <v>13626</v>
      </c>
      <c r="E6" s="172" t="s">
        <v>13627</v>
      </c>
      <c r="F6" s="172" t="s">
        <v>13628</v>
      </c>
      <c r="G6" s="172" t="s">
        <v>13629</v>
      </c>
      <c r="H6" s="172" t="s">
        <v>1109</v>
      </c>
      <c r="I6" s="173" t="s">
        <v>3637</v>
      </c>
    </row>
    <row r="7" spans="1:9">
      <c r="A7" s="166" t="s">
        <v>13630</v>
      </c>
      <c r="B7" s="14" t="s">
        <v>13631</v>
      </c>
      <c r="C7" s="14" t="s">
        <v>13632</v>
      </c>
      <c r="D7" s="14" t="s">
        <v>13633</v>
      </c>
      <c r="E7" s="14" t="s">
        <v>13634</v>
      </c>
      <c r="F7" s="14" t="s">
        <v>13635</v>
      </c>
      <c r="G7" s="14" t="s">
        <v>13636</v>
      </c>
      <c r="H7" s="14" t="s">
        <v>1109</v>
      </c>
      <c r="I7" s="167" t="s">
        <v>3637</v>
      </c>
    </row>
    <row r="8" spans="1:9">
      <c r="A8" s="171" t="s">
        <v>13637</v>
      </c>
      <c r="B8" s="172" t="s">
        <v>13638</v>
      </c>
      <c r="C8" s="172" t="s">
        <v>13639</v>
      </c>
      <c r="D8" s="172" t="s">
        <v>13640</v>
      </c>
      <c r="E8" s="172" t="s">
        <v>13641</v>
      </c>
      <c r="F8" s="172" t="s">
        <v>13642</v>
      </c>
      <c r="G8" s="172" t="s">
        <v>13643</v>
      </c>
      <c r="H8" s="172" t="s">
        <v>1109</v>
      </c>
      <c r="I8" s="173" t="s">
        <v>3637</v>
      </c>
    </row>
    <row r="9" spans="1:9">
      <c r="A9" s="166" t="s">
        <v>13644</v>
      </c>
      <c r="B9" s="14" t="s">
        <v>13645</v>
      </c>
      <c r="C9" s="14" t="s">
        <v>13646</v>
      </c>
      <c r="D9" s="14" t="s">
        <v>13647</v>
      </c>
      <c r="E9" s="14" t="s">
        <v>13648</v>
      </c>
      <c r="F9" s="14" t="s">
        <v>13649</v>
      </c>
      <c r="G9" s="14" t="s">
        <v>13650</v>
      </c>
      <c r="H9" s="14" t="s">
        <v>1238</v>
      </c>
      <c r="I9" s="167" t="s">
        <v>3637</v>
      </c>
    </row>
    <row r="10" spans="1:9">
      <c r="A10" s="171" t="s">
        <v>13651</v>
      </c>
      <c r="B10" s="172" t="s">
        <v>11581</v>
      </c>
      <c r="C10" s="172" t="s">
        <v>13652</v>
      </c>
      <c r="D10" s="172" t="s">
        <v>13653</v>
      </c>
      <c r="E10" s="172" t="s">
        <v>13654</v>
      </c>
      <c r="F10" s="172" t="s">
        <v>13655</v>
      </c>
      <c r="G10" s="172" t="s">
        <v>13656</v>
      </c>
      <c r="H10" s="172" t="s">
        <v>1238</v>
      </c>
      <c r="I10" s="173" t="s">
        <v>3637</v>
      </c>
    </row>
    <row r="11" spans="1:9">
      <c r="A11" s="166" t="s">
        <v>13657</v>
      </c>
      <c r="B11" s="14" t="s">
        <v>13658</v>
      </c>
      <c r="C11" s="14" t="s">
        <v>13659</v>
      </c>
      <c r="D11" s="14" t="s">
        <v>13660</v>
      </c>
      <c r="E11" s="14" t="s">
        <v>13627</v>
      </c>
      <c r="F11" s="14" t="s">
        <v>13661</v>
      </c>
      <c r="G11" s="14" t="s">
        <v>13662</v>
      </c>
      <c r="H11" s="14" t="s">
        <v>1141</v>
      </c>
      <c r="I11" s="167" t="s">
        <v>3637</v>
      </c>
    </row>
    <row r="12" spans="1:9">
      <c r="A12" s="171" t="s">
        <v>13663</v>
      </c>
      <c r="B12" s="172" t="s">
        <v>13664</v>
      </c>
      <c r="C12" s="172" t="s">
        <v>13665</v>
      </c>
      <c r="D12" s="172" t="s">
        <v>13666</v>
      </c>
      <c r="E12" s="172" t="s">
        <v>13667</v>
      </c>
      <c r="F12" s="172" t="s">
        <v>13668</v>
      </c>
      <c r="G12" s="172" t="s">
        <v>13669</v>
      </c>
      <c r="H12" s="172" t="s">
        <v>1141</v>
      </c>
      <c r="I12" s="173" t="s">
        <v>3637</v>
      </c>
    </row>
    <row r="13" spans="1:9" ht="23.15">
      <c r="A13" s="166" t="s">
        <v>13670</v>
      </c>
      <c r="B13" s="14" t="s">
        <v>13671</v>
      </c>
      <c r="C13" s="14" t="s">
        <v>13672</v>
      </c>
      <c r="D13" s="14" t="s">
        <v>13673</v>
      </c>
      <c r="E13" s="14" t="s">
        <v>13674</v>
      </c>
      <c r="F13" s="14" t="s">
        <v>13675</v>
      </c>
      <c r="G13" s="14" t="s">
        <v>13676</v>
      </c>
      <c r="H13" s="14" t="s">
        <v>1238</v>
      </c>
      <c r="I13" s="167" t="s">
        <v>3637</v>
      </c>
    </row>
    <row r="14" spans="1:9">
      <c r="A14" s="171" t="s">
        <v>13677</v>
      </c>
      <c r="B14" s="172" t="s">
        <v>11609</v>
      </c>
      <c r="C14" s="172" t="s">
        <v>13678</v>
      </c>
      <c r="D14" s="172" t="s">
        <v>13679</v>
      </c>
      <c r="E14" s="172" t="s">
        <v>13680</v>
      </c>
      <c r="F14" s="172" t="s">
        <v>13681</v>
      </c>
      <c r="G14" s="172" t="s">
        <v>13682</v>
      </c>
      <c r="H14" s="172" t="s">
        <v>1109</v>
      </c>
      <c r="I14" s="173" t="s">
        <v>3637</v>
      </c>
    </row>
    <row r="15" spans="1:9" ht="23.15">
      <c r="A15" s="166" t="s">
        <v>13683</v>
      </c>
      <c r="B15" s="14" t="s">
        <v>11615</v>
      </c>
      <c r="C15" s="14" t="s">
        <v>13684</v>
      </c>
      <c r="D15" s="14" t="s">
        <v>13685</v>
      </c>
      <c r="E15" s="14" t="s">
        <v>13686</v>
      </c>
      <c r="F15" s="14" t="s">
        <v>13687</v>
      </c>
      <c r="G15" s="14" t="s">
        <v>13688</v>
      </c>
      <c r="H15" s="14" t="s">
        <v>1109</v>
      </c>
      <c r="I15" s="167" t="s">
        <v>3637</v>
      </c>
    </row>
    <row r="16" spans="1:9">
      <c r="A16" s="171" t="s">
        <v>13689</v>
      </c>
      <c r="B16" s="172" t="s">
        <v>13690</v>
      </c>
      <c r="C16" s="172" t="s">
        <v>13691</v>
      </c>
      <c r="D16" s="172" t="s">
        <v>13692</v>
      </c>
      <c r="E16" s="172" t="s">
        <v>13693</v>
      </c>
      <c r="F16" s="172" t="s">
        <v>13694</v>
      </c>
      <c r="G16" s="172" t="s">
        <v>13695</v>
      </c>
      <c r="H16" s="172" t="s">
        <v>1238</v>
      </c>
      <c r="I16" s="173" t="s">
        <v>3637</v>
      </c>
    </row>
    <row r="17" spans="1:9">
      <c r="A17" s="166" t="s">
        <v>13696</v>
      </c>
      <c r="B17" s="14" t="s">
        <v>11622</v>
      </c>
      <c r="C17" s="14" t="s">
        <v>13697</v>
      </c>
      <c r="D17" s="14" t="s">
        <v>13698</v>
      </c>
      <c r="E17" s="14" t="s">
        <v>13699</v>
      </c>
      <c r="F17" s="14" t="s">
        <v>13700</v>
      </c>
      <c r="G17" s="14" t="s">
        <v>13701</v>
      </c>
      <c r="H17" s="14" t="s">
        <v>1238</v>
      </c>
      <c r="I17" s="167" t="s">
        <v>3637</v>
      </c>
    </row>
    <row r="18" spans="1:9">
      <c r="A18" s="174" t="s">
        <v>13702</v>
      </c>
      <c r="B18" s="175" t="s">
        <v>13703</v>
      </c>
      <c r="C18" s="175" t="s">
        <v>13704</v>
      </c>
      <c r="D18" s="175" t="s">
        <v>13705</v>
      </c>
      <c r="E18" s="175" t="s">
        <v>13641</v>
      </c>
      <c r="F18" s="175" t="s">
        <v>13706</v>
      </c>
      <c r="G18" s="175" t="s">
        <v>13707</v>
      </c>
      <c r="H18" s="175" t="s">
        <v>1109</v>
      </c>
      <c r="I18" s="176" t="s">
        <v>3637</v>
      </c>
    </row>
  </sheetData>
  <mergeCells count="2">
    <mergeCell ref="A1:I1"/>
    <mergeCell ref="A2:I2"/>
  </mergeCells>
  <dataValidations count="2">
    <dataValidation type="list" sqref="H5:H18" xr:uid="{00000000-0002-0000-6100-000000000000}">
      <formula1>"Critical,High,Medium,Low"</formula1>
    </dataValidation>
    <dataValidation type="list" sqref="I5:I18" xr:uid="{00000000-0002-0000-6100-000001000000}">
      <formula1>"Draft Complete,Needs Review,Approved,Deferred"</formula1>
    </dataValidation>
  </dataValidation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G16"/>
  <sheetViews>
    <sheetView workbookViewId="0">
      <pane ySplit="4" topLeftCell="A5" activePane="bottomLeft" state="frozen"/>
      <selection pane="bottomLeft"/>
    </sheetView>
  </sheetViews>
  <sheetFormatPr defaultRowHeight="14.15"/>
  <cols>
    <col min="1" max="1" width="12" customWidth="1"/>
    <col min="2" max="2" width="30" customWidth="1"/>
    <col min="3" max="3" width="56" customWidth="1"/>
    <col min="4" max="4" width="54" customWidth="1"/>
    <col min="5" max="5" width="42" customWidth="1"/>
    <col min="6" max="6" width="50" customWidth="1"/>
  </cols>
  <sheetData>
    <row r="1" spans="1:7" ht="17.149999999999999" customHeight="1">
      <c r="A1" s="597" t="s">
        <v>13708</v>
      </c>
      <c r="B1" s="597"/>
      <c r="C1" s="597"/>
      <c r="D1" s="597"/>
      <c r="E1" s="597"/>
      <c r="F1" s="597"/>
    </row>
    <row r="2" spans="1:7" ht="20.6" customHeight="1">
      <c r="A2" s="598" t="s">
        <v>13709</v>
      </c>
      <c r="B2" s="598"/>
      <c r="C2" s="598"/>
      <c r="D2" s="598"/>
      <c r="E2" s="598"/>
      <c r="F2" s="598"/>
    </row>
    <row r="4" spans="1:7" ht="17.149999999999999" customHeight="1">
      <c r="A4" s="160" t="s">
        <v>3410</v>
      </c>
      <c r="B4" s="161" t="s">
        <v>13710</v>
      </c>
      <c r="C4" s="161" t="s">
        <v>6546</v>
      </c>
      <c r="D4" s="161" t="s">
        <v>2029</v>
      </c>
      <c r="E4" s="161" t="s">
        <v>11558</v>
      </c>
      <c r="F4" s="161" t="s">
        <v>8371</v>
      </c>
      <c r="G4" s="162" t="s">
        <v>1818</v>
      </c>
    </row>
    <row r="5" spans="1:7" ht="23.15">
      <c r="A5" s="163" t="s">
        <v>13711</v>
      </c>
      <c r="B5" s="164" t="s">
        <v>13712</v>
      </c>
      <c r="C5" s="164" t="s">
        <v>13713</v>
      </c>
      <c r="D5" s="164" t="s">
        <v>13714</v>
      </c>
      <c r="E5" s="164" t="s">
        <v>13715</v>
      </c>
      <c r="F5" s="164" t="s">
        <v>13716</v>
      </c>
      <c r="G5" s="165" t="s">
        <v>3637</v>
      </c>
    </row>
    <row r="6" spans="1:7" ht="23.15">
      <c r="A6" s="171" t="s">
        <v>13717</v>
      </c>
      <c r="B6" s="172" t="s">
        <v>13718</v>
      </c>
      <c r="C6" s="172" t="s">
        <v>13719</v>
      </c>
      <c r="D6" s="172" t="s">
        <v>13720</v>
      </c>
      <c r="E6" s="172" t="s">
        <v>13721</v>
      </c>
      <c r="F6" s="172" t="s">
        <v>13722</v>
      </c>
      <c r="G6" s="173" t="s">
        <v>3637</v>
      </c>
    </row>
    <row r="7" spans="1:7" ht="23.15">
      <c r="A7" s="166" t="s">
        <v>13723</v>
      </c>
      <c r="B7" s="14" t="s">
        <v>13724</v>
      </c>
      <c r="C7" s="14" t="s">
        <v>13725</v>
      </c>
      <c r="D7" s="14" t="s">
        <v>13726</v>
      </c>
      <c r="E7" s="14" t="s">
        <v>13727</v>
      </c>
      <c r="F7" s="14" t="s">
        <v>13728</v>
      </c>
      <c r="G7" s="167" t="s">
        <v>3637</v>
      </c>
    </row>
    <row r="8" spans="1:7" ht="23.15">
      <c r="A8" s="171" t="s">
        <v>13729</v>
      </c>
      <c r="B8" s="172" t="s">
        <v>13671</v>
      </c>
      <c r="C8" s="172" t="s">
        <v>13730</v>
      </c>
      <c r="D8" s="172" t="s">
        <v>13731</v>
      </c>
      <c r="E8" s="172" t="s">
        <v>13732</v>
      </c>
      <c r="F8" s="172" t="s">
        <v>13733</v>
      </c>
      <c r="G8" s="173" t="s">
        <v>3637</v>
      </c>
    </row>
    <row r="9" spans="1:7" ht="23.15">
      <c r="A9" s="166" t="s">
        <v>13734</v>
      </c>
      <c r="B9" s="14" t="s">
        <v>11574</v>
      </c>
      <c r="C9" s="14" t="s">
        <v>13735</v>
      </c>
      <c r="D9" s="14" t="s">
        <v>13736</v>
      </c>
      <c r="E9" s="14" t="s">
        <v>13737</v>
      </c>
      <c r="F9" s="14" t="s">
        <v>13738</v>
      </c>
      <c r="G9" s="167" t="s">
        <v>3637</v>
      </c>
    </row>
    <row r="10" spans="1:7" ht="23.15">
      <c r="A10" s="171" t="s">
        <v>13739</v>
      </c>
      <c r="B10" s="172" t="s">
        <v>11581</v>
      </c>
      <c r="C10" s="172" t="s">
        <v>13740</v>
      </c>
      <c r="D10" s="172" t="s">
        <v>13741</v>
      </c>
      <c r="E10" s="172" t="s">
        <v>13742</v>
      </c>
      <c r="F10" s="172" t="s">
        <v>13743</v>
      </c>
      <c r="G10" s="173" t="s">
        <v>3637</v>
      </c>
    </row>
    <row r="11" spans="1:7" ht="23.15">
      <c r="A11" s="166" t="s">
        <v>13744</v>
      </c>
      <c r="B11" s="14" t="s">
        <v>13664</v>
      </c>
      <c r="C11" s="14" t="s">
        <v>13745</v>
      </c>
      <c r="D11" s="14" t="s">
        <v>13746</v>
      </c>
      <c r="E11" s="14" t="s">
        <v>13747</v>
      </c>
      <c r="F11" s="14" t="s">
        <v>13748</v>
      </c>
      <c r="G11" s="167" t="s">
        <v>3637</v>
      </c>
    </row>
    <row r="12" spans="1:7" ht="23.15">
      <c r="A12" s="171" t="s">
        <v>13749</v>
      </c>
      <c r="B12" s="172" t="s">
        <v>13658</v>
      </c>
      <c r="C12" s="172" t="s">
        <v>13750</v>
      </c>
      <c r="D12" s="172" t="s">
        <v>13751</v>
      </c>
      <c r="E12" s="172" t="s">
        <v>13721</v>
      </c>
      <c r="F12" s="172" t="s">
        <v>13661</v>
      </c>
      <c r="G12" s="173" t="s">
        <v>3637</v>
      </c>
    </row>
    <row r="13" spans="1:7" ht="23.15">
      <c r="A13" s="166" t="s">
        <v>13752</v>
      </c>
      <c r="B13" s="14" t="s">
        <v>11615</v>
      </c>
      <c r="C13" s="14" t="s">
        <v>13753</v>
      </c>
      <c r="D13" s="14" t="s">
        <v>13754</v>
      </c>
      <c r="E13" s="14" t="s">
        <v>13755</v>
      </c>
      <c r="F13" s="14" t="s">
        <v>13756</v>
      </c>
      <c r="G13" s="167" t="s">
        <v>3637</v>
      </c>
    </row>
    <row r="14" spans="1:7" ht="23.15">
      <c r="A14" s="171" t="s">
        <v>13757</v>
      </c>
      <c r="B14" s="172" t="s">
        <v>13758</v>
      </c>
      <c r="C14" s="172" t="s">
        <v>13759</v>
      </c>
      <c r="D14" s="172" t="s">
        <v>13760</v>
      </c>
      <c r="E14" s="172" t="s">
        <v>13761</v>
      </c>
      <c r="F14" s="172" t="s">
        <v>13762</v>
      </c>
      <c r="G14" s="173" t="s">
        <v>3637</v>
      </c>
    </row>
    <row r="15" spans="1:7" ht="23.15">
      <c r="A15" s="166" t="s">
        <v>13763</v>
      </c>
      <c r="B15" s="14" t="s">
        <v>13690</v>
      </c>
      <c r="C15" s="14" t="s">
        <v>13764</v>
      </c>
      <c r="D15" s="14" t="s">
        <v>13765</v>
      </c>
      <c r="E15" s="14" t="s">
        <v>13766</v>
      </c>
      <c r="F15" s="14" t="s">
        <v>11626</v>
      </c>
      <c r="G15" s="167" t="s">
        <v>3637</v>
      </c>
    </row>
    <row r="16" spans="1:7" ht="23.15">
      <c r="A16" s="174" t="s">
        <v>13767</v>
      </c>
      <c r="B16" s="175" t="s">
        <v>11622</v>
      </c>
      <c r="C16" s="175" t="s">
        <v>13768</v>
      </c>
      <c r="D16" s="175" t="s">
        <v>13769</v>
      </c>
      <c r="E16" s="175" t="s">
        <v>13770</v>
      </c>
      <c r="F16" s="175" t="s">
        <v>11626</v>
      </c>
      <c r="G16" s="176" t="s">
        <v>3637</v>
      </c>
    </row>
  </sheetData>
  <mergeCells count="2">
    <mergeCell ref="A1:F1"/>
    <mergeCell ref="A2:F2"/>
  </mergeCells>
  <dataValidations count="1">
    <dataValidation type="list" sqref="F5:F16" xr:uid="{00000000-0002-0000-6200-000000000000}">
      <formula1>"Draft Complete,Needs Review,Approved,Deferred"</formula1>
    </dataValidation>
  </dataValidation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G19"/>
  <sheetViews>
    <sheetView workbookViewId="0">
      <pane ySplit="4" topLeftCell="A5" activePane="bottomLeft" state="frozen"/>
      <selection pane="bottomLeft"/>
    </sheetView>
  </sheetViews>
  <sheetFormatPr defaultRowHeight="14.15"/>
  <cols>
    <col min="1" max="1" width="12" customWidth="1"/>
    <col min="2" max="2" width="22" customWidth="1"/>
    <col min="3" max="3" width="30" customWidth="1"/>
    <col min="4" max="4" width="56" customWidth="1"/>
    <col min="5" max="5" width="54" customWidth="1"/>
    <col min="6" max="6" width="52" customWidth="1"/>
    <col min="7" max="7" width="18" customWidth="1"/>
  </cols>
  <sheetData>
    <row r="1" spans="1:7" ht="17.149999999999999" customHeight="1">
      <c r="A1" s="597" t="s">
        <v>13771</v>
      </c>
      <c r="B1" s="597"/>
      <c r="C1" s="597"/>
      <c r="D1" s="597"/>
      <c r="E1" s="597"/>
      <c r="F1" s="597"/>
      <c r="G1" s="597"/>
    </row>
    <row r="2" spans="1:7" ht="20.6" customHeight="1">
      <c r="A2" s="598" t="s">
        <v>13772</v>
      </c>
      <c r="B2" s="598"/>
      <c r="C2" s="598"/>
      <c r="D2" s="598"/>
      <c r="E2" s="598"/>
      <c r="F2" s="598"/>
      <c r="G2" s="598"/>
    </row>
    <row r="4" spans="1:7" ht="17.149999999999999" customHeight="1">
      <c r="A4" s="160" t="s">
        <v>3410</v>
      </c>
      <c r="B4" s="161" t="s">
        <v>1095</v>
      </c>
      <c r="C4" s="161" t="s">
        <v>13773</v>
      </c>
      <c r="D4" s="161" t="s">
        <v>6546</v>
      </c>
      <c r="E4" s="161" t="s">
        <v>2029</v>
      </c>
      <c r="F4" s="161" t="s">
        <v>7465</v>
      </c>
      <c r="G4" s="162" t="s">
        <v>1818</v>
      </c>
    </row>
    <row r="5" spans="1:7">
      <c r="A5" s="163" t="s">
        <v>13774</v>
      </c>
      <c r="B5" s="164" t="s">
        <v>13775</v>
      </c>
      <c r="C5" s="164" t="s">
        <v>13776</v>
      </c>
      <c r="D5" s="164" t="s">
        <v>13777</v>
      </c>
      <c r="E5" s="164" t="s">
        <v>13778</v>
      </c>
      <c r="F5" s="164" t="s">
        <v>13779</v>
      </c>
      <c r="G5" s="165" t="s">
        <v>3637</v>
      </c>
    </row>
    <row r="6" spans="1:7">
      <c r="A6" s="171" t="s">
        <v>13780</v>
      </c>
      <c r="B6" s="172" t="s">
        <v>13775</v>
      </c>
      <c r="C6" s="172" t="s">
        <v>13781</v>
      </c>
      <c r="D6" s="172" t="s">
        <v>13782</v>
      </c>
      <c r="E6" s="172" t="s">
        <v>13783</v>
      </c>
      <c r="F6" s="172" t="s">
        <v>13784</v>
      </c>
      <c r="G6" s="173" t="s">
        <v>3637</v>
      </c>
    </row>
    <row r="7" spans="1:7">
      <c r="A7" s="166" t="s">
        <v>13785</v>
      </c>
      <c r="B7" s="14" t="s">
        <v>13775</v>
      </c>
      <c r="C7" s="14" t="s">
        <v>13786</v>
      </c>
      <c r="D7" s="14" t="s">
        <v>13787</v>
      </c>
      <c r="E7" s="14" t="s">
        <v>13788</v>
      </c>
      <c r="F7" s="14" t="s">
        <v>13789</v>
      </c>
      <c r="G7" s="167" t="s">
        <v>3637</v>
      </c>
    </row>
    <row r="8" spans="1:7">
      <c r="A8" s="171" t="s">
        <v>13790</v>
      </c>
      <c r="B8" s="172" t="s">
        <v>13775</v>
      </c>
      <c r="C8" s="172" t="s">
        <v>13791</v>
      </c>
      <c r="D8" s="172" t="s">
        <v>13792</v>
      </c>
      <c r="E8" s="172" t="s">
        <v>13793</v>
      </c>
      <c r="F8" s="172" t="s">
        <v>13794</v>
      </c>
      <c r="G8" s="173" t="s">
        <v>3637</v>
      </c>
    </row>
    <row r="9" spans="1:7">
      <c r="A9" s="166" t="s">
        <v>13795</v>
      </c>
      <c r="B9" s="14" t="s">
        <v>13775</v>
      </c>
      <c r="C9" s="14" t="s">
        <v>13796</v>
      </c>
      <c r="D9" s="14" t="s">
        <v>13797</v>
      </c>
      <c r="E9" s="14" t="s">
        <v>13798</v>
      </c>
      <c r="F9" s="14" t="s">
        <v>13799</v>
      </c>
      <c r="G9" s="167" t="s">
        <v>3637</v>
      </c>
    </row>
    <row r="10" spans="1:7" ht="23.15">
      <c r="A10" s="171" t="s">
        <v>13800</v>
      </c>
      <c r="B10" s="172" t="s">
        <v>13775</v>
      </c>
      <c r="C10" s="172" t="s">
        <v>13801</v>
      </c>
      <c r="D10" s="172" t="s">
        <v>13802</v>
      </c>
      <c r="E10" s="172" t="s">
        <v>13803</v>
      </c>
      <c r="F10" s="172" t="s">
        <v>13804</v>
      </c>
      <c r="G10" s="173" t="s">
        <v>3637</v>
      </c>
    </row>
    <row r="11" spans="1:7">
      <c r="A11" s="166" t="s">
        <v>13805</v>
      </c>
      <c r="B11" s="14" t="s">
        <v>13775</v>
      </c>
      <c r="C11" s="14" t="s">
        <v>13671</v>
      </c>
      <c r="D11" s="14" t="s">
        <v>13806</v>
      </c>
      <c r="E11" s="14" t="s">
        <v>13731</v>
      </c>
      <c r="F11" s="14" t="s">
        <v>13807</v>
      </c>
      <c r="G11" s="167" t="s">
        <v>3637</v>
      </c>
    </row>
    <row r="12" spans="1:7">
      <c r="A12" s="171" t="s">
        <v>13808</v>
      </c>
      <c r="B12" s="172" t="s">
        <v>13775</v>
      </c>
      <c r="C12" s="172" t="s">
        <v>13809</v>
      </c>
      <c r="D12" s="172" t="s">
        <v>13810</v>
      </c>
      <c r="E12" s="172" t="s">
        <v>13811</v>
      </c>
      <c r="F12" s="172" t="s">
        <v>13812</v>
      </c>
      <c r="G12" s="173" t="s">
        <v>3637</v>
      </c>
    </row>
    <row r="13" spans="1:7">
      <c r="A13" s="166" t="s">
        <v>13813</v>
      </c>
      <c r="B13" s="14" t="s">
        <v>13775</v>
      </c>
      <c r="C13" s="14" t="s">
        <v>11622</v>
      </c>
      <c r="D13" s="14" t="s">
        <v>13814</v>
      </c>
      <c r="E13" s="14" t="s">
        <v>13815</v>
      </c>
      <c r="F13" s="14" t="s">
        <v>13816</v>
      </c>
      <c r="G13" s="167" t="s">
        <v>3637</v>
      </c>
    </row>
    <row r="14" spans="1:7">
      <c r="A14" s="171" t="s">
        <v>13817</v>
      </c>
      <c r="B14" s="172" t="s">
        <v>6810</v>
      </c>
      <c r="C14" s="172" t="s">
        <v>13818</v>
      </c>
      <c r="D14" s="172" t="s">
        <v>13819</v>
      </c>
      <c r="E14" s="172" t="s">
        <v>13820</v>
      </c>
      <c r="F14" s="172" t="s">
        <v>13821</v>
      </c>
      <c r="G14" s="173" t="s">
        <v>3637</v>
      </c>
    </row>
    <row r="15" spans="1:7">
      <c r="A15" s="166" t="s">
        <v>13822</v>
      </c>
      <c r="B15" s="14" t="s">
        <v>6810</v>
      </c>
      <c r="C15" s="14" t="s">
        <v>13823</v>
      </c>
      <c r="D15" s="14" t="s">
        <v>13824</v>
      </c>
      <c r="E15" s="14" t="s">
        <v>13825</v>
      </c>
      <c r="F15" s="14" t="s">
        <v>13826</v>
      </c>
      <c r="G15" s="167" t="s">
        <v>3637</v>
      </c>
    </row>
    <row r="16" spans="1:7">
      <c r="A16" s="171" t="s">
        <v>13827</v>
      </c>
      <c r="B16" s="172" t="s">
        <v>6973</v>
      </c>
      <c r="C16" s="172" t="s">
        <v>13828</v>
      </c>
      <c r="D16" s="172" t="s">
        <v>13829</v>
      </c>
      <c r="E16" s="172" t="s">
        <v>13830</v>
      </c>
      <c r="F16" s="172" t="s">
        <v>13831</v>
      </c>
      <c r="G16" s="173" t="s">
        <v>3637</v>
      </c>
    </row>
    <row r="17" spans="1:7">
      <c r="A17" s="166" t="s">
        <v>13832</v>
      </c>
      <c r="B17" s="14" t="s">
        <v>6973</v>
      </c>
      <c r="C17" s="14" t="s">
        <v>13833</v>
      </c>
      <c r="D17" s="14" t="s">
        <v>13834</v>
      </c>
      <c r="E17" s="14" t="s">
        <v>13835</v>
      </c>
      <c r="F17" s="14" t="s">
        <v>13836</v>
      </c>
      <c r="G17" s="167" t="s">
        <v>3637</v>
      </c>
    </row>
    <row r="18" spans="1:7">
      <c r="A18" s="171" t="s">
        <v>13837</v>
      </c>
      <c r="B18" s="172" t="s">
        <v>6973</v>
      </c>
      <c r="C18" s="172" t="s">
        <v>13838</v>
      </c>
      <c r="D18" s="172" t="s">
        <v>13839</v>
      </c>
      <c r="E18" s="172" t="s">
        <v>13840</v>
      </c>
      <c r="F18" s="172" t="s">
        <v>13841</v>
      </c>
      <c r="G18" s="173" t="s">
        <v>3637</v>
      </c>
    </row>
    <row r="19" spans="1:7">
      <c r="A19" s="168" t="s">
        <v>13842</v>
      </c>
      <c r="B19" s="169" t="s">
        <v>6973</v>
      </c>
      <c r="C19" s="169" t="s">
        <v>13843</v>
      </c>
      <c r="D19" s="169" t="s">
        <v>13844</v>
      </c>
      <c r="E19" s="169" t="s">
        <v>13845</v>
      </c>
      <c r="F19" s="169" t="s">
        <v>13846</v>
      </c>
      <c r="G19" s="170" t="s">
        <v>3637</v>
      </c>
    </row>
  </sheetData>
  <mergeCells count="2">
    <mergeCell ref="A1:G1"/>
    <mergeCell ref="A2:G2"/>
  </mergeCells>
  <dataValidations count="1">
    <dataValidation type="list" sqref="G5:G19" xr:uid="{00000000-0002-0000-6300-000000000000}">
      <formula1>"Draft Complete,Needs Review,Approved,Deferred"</formula1>
    </dataValidation>
  </dataValidation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H18"/>
  <sheetViews>
    <sheetView workbookViewId="0">
      <pane ySplit="4" topLeftCell="A5" activePane="bottomLeft" state="frozen"/>
      <selection pane="bottomLeft"/>
    </sheetView>
  </sheetViews>
  <sheetFormatPr defaultRowHeight="14.15"/>
  <cols>
    <col min="1" max="1" width="12" customWidth="1"/>
    <col min="2" max="2" width="28" customWidth="1"/>
    <col min="3" max="5" width="54" customWidth="1"/>
    <col min="6" max="6" width="30" customWidth="1"/>
    <col min="7" max="7" width="12" customWidth="1"/>
    <col min="8" max="8" width="18" customWidth="1"/>
  </cols>
  <sheetData>
    <row r="1" spans="1:8" ht="17.149999999999999" customHeight="1">
      <c r="A1" s="597" t="s">
        <v>13847</v>
      </c>
      <c r="B1" s="597"/>
      <c r="C1" s="597"/>
      <c r="D1" s="597"/>
      <c r="E1" s="597"/>
      <c r="F1" s="597"/>
      <c r="G1" s="597"/>
      <c r="H1" s="597"/>
    </row>
    <row r="2" spans="1:8" ht="20.6" customHeight="1">
      <c r="A2" s="598" t="s">
        <v>13848</v>
      </c>
      <c r="B2" s="598"/>
      <c r="C2" s="598"/>
      <c r="D2" s="598"/>
      <c r="E2" s="598"/>
      <c r="F2" s="598"/>
      <c r="G2" s="598"/>
      <c r="H2" s="598"/>
    </row>
    <row r="4" spans="1:8" ht="17.149999999999999" customHeight="1">
      <c r="A4" s="160" t="s">
        <v>3410</v>
      </c>
      <c r="B4" s="161" t="s">
        <v>1095</v>
      </c>
      <c r="C4" s="161" t="s">
        <v>6546</v>
      </c>
      <c r="D4" s="161" t="s">
        <v>2029</v>
      </c>
      <c r="E4" s="161" t="s">
        <v>13849</v>
      </c>
      <c r="F4" s="161" t="s">
        <v>13850</v>
      </c>
      <c r="G4" s="161" t="s">
        <v>1509</v>
      </c>
      <c r="H4" s="162" t="s">
        <v>1818</v>
      </c>
    </row>
    <row r="5" spans="1:8">
      <c r="A5" s="163" t="s">
        <v>13851</v>
      </c>
      <c r="B5" s="164" t="s">
        <v>13852</v>
      </c>
      <c r="C5" s="164" t="s">
        <v>13853</v>
      </c>
      <c r="D5" s="164" t="s">
        <v>13854</v>
      </c>
      <c r="E5" s="164" t="s">
        <v>13855</v>
      </c>
      <c r="F5" s="164" t="s">
        <v>13856</v>
      </c>
      <c r="G5" s="164" t="s">
        <v>1109</v>
      </c>
      <c r="H5" s="165" t="s">
        <v>3637</v>
      </c>
    </row>
    <row r="6" spans="1:8" ht="23.15">
      <c r="A6" s="171" t="s">
        <v>13857</v>
      </c>
      <c r="B6" s="172" t="s">
        <v>13858</v>
      </c>
      <c r="C6" s="172" t="s">
        <v>13859</v>
      </c>
      <c r="D6" s="172" t="s">
        <v>13860</v>
      </c>
      <c r="E6" s="172" t="s">
        <v>13861</v>
      </c>
      <c r="F6" s="172" t="s">
        <v>13862</v>
      </c>
      <c r="G6" s="172" t="s">
        <v>1238</v>
      </c>
      <c r="H6" s="173" t="s">
        <v>3637</v>
      </c>
    </row>
    <row r="7" spans="1:8">
      <c r="A7" s="166" t="s">
        <v>13863</v>
      </c>
      <c r="B7" s="14" t="s">
        <v>13864</v>
      </c>
      <c r="C7" s="14" t="s">
        <v>13865</v>
      </c>
      <c r="D7" s="14" t="s">
        <v>13866</v>
      </c>
      <c r="E7" s="14" t="s">
        <v>13867</v>
      </c>
      <c r="F7" s="14" t="s">
        <v>10667</v>
      </c>
      <c r="G7" s="14" t="s">
        <v>1109</v>
      </c>
      <c r="H7" s="167" t="s">
        <v>3637</v>
      </c>
    </row>
    <row r="8" spans="1:8">
      <c r="A8" s="171" t="s">
        <v>13868</v>
      </c>
      <c r="B8" s="172" t="s">
        <v>13869</v>
      </c>
      <c r="C8" s="172" t="s">
        <v>13870</v>
      </c>
      <c r="D8" s="172" t="s">
        <v>13871</v>
      </c>
      <c r="E8" s="172" t="s">
        <v>13872</v>
      </c>
      <c r="F8" s="172" t="s">
        <v>13873</v>
      </c>
      <c r="G8" s="172" t="s">
        <v>1141</v>
      </c>
      <c r="H8" s="173" t="s">
        <v>3637</v>
      </c>
    </row>
    <row r="9" spans="1:8" ht="23.15">
      <c r="A9" s="166" t="s">
        <v>13874</v>
      </c>
      <c r="B9" s="14" t="s">
        <v>13875</v>
      </c>
      <c r="C9" s="14" t="s">
        <v>13876</v>
      </c>
      <c r="D9" s="14" t="s">
        <v>13877</v>
      </c>
      <c r="E9" s="14" t="s">
        <v>13878</v>
      </c>
      <c r="F9" s="14" t="s">
        <v>6789</v>
      </c>
      <c r="G9" s="14" t="s">
        <v>1109</v>
      </c>
      <c r="H9" s="167" t="s">
        <v>3637</v>
      </c>
    </row>
    <row r="10" spans="1:8">
      <c r="A10" s="171" t="s">
        <v>13879</v>
      </c>
      <c r="B10" s="172" t="s">
        <v>13880</v>
      </c>
      <c r="C10" s="172" t="s">
        <v>13881</v>
      </c>
      <c r="D10" s="172" t="s">
        <v>13882</v>
      </c>
      <c r="E10" s="172" t="s">
        <v>13883</v>
      </c>
      <c r="F10" s="172" t="s">
        <v>4855</v>
      </c>
      <c r="G10" s="172" t="s">
        <v>1141</v>
      </c>
      <c r="H10" s="173" t="s">
        <v>3637</v>
      </c>
    </row>
    <row r="11" spans="1:8">
      <c r="A11" s="166" t="s">
        <v>13884</v>
      </c>
      <c r="B11" s="14" t="s">
        <v>13885</v>
      </c>
      <c r="C11" s="14" t="s">
        <v>13886</v>
      </c>
      <c r="D11" s="14" t="s">
        <v>13887</v>
      </c>
      <c r="E11" s="14" t="s">
        <v>13888</v>
      </c>
      <c r="F11" s="14" t="s">
        <v>13889</v>
      </c>
      <c r="G11" s="14" t="s">
        <v>1109</v>
      </c>
      <c r="H11" s="167" t="s">
        <v>3637</v>
      </c>
    </row>
    <row r="12" spans="1:8">
      <c r="A12" s="171" t="s">
        <v>13890</v>
      </c>
      <c r="B12" s="172" t="s">
        <v>13891</v>
      </c>
      <c r="C12" s="172" t="s">
        <v>13892</v>
      </c>
      <c r="D12" s="172" t="s">
        <v>13893</v>
      </c>
      <c r="E12" s="172" t="s">
        <v>13894</v>
      </c>
      <c r="F12" s="172" t="s">
        <v>2007</v>
      </c>
      <c r="G12" s="172" t="s">
        <v>1238</v>
      </c>
      <c r="H12" s="173" t="s">
        <v>3637</v>
      </c>
    </row>
    <row r="13" spans="1:8">
      <c r="A13" s="166" t="s">
        <v>13895</v>
      </c>
      <c r="B13" s="14" t="s">
        <v>13896</v>
      </c>
      <c r="C13" s="14" t="s">
        <v>13897</v>
      </c>
      <c r="D13" s="14" t="s">
        <v>13898</v>
      </c>
      <c r="E13" s="14" t="s">
        <v>13899</v>
      </c>
      <c r="F13" s="14" t="s">
        <v>13900</v>
      </c>
      <c r="G13" s="14" t="s">
        <v>1238</v>
      </c>
      <c r="H13" s="167" t="s">
        <v>3637</v>
      </c>
    </row>
    <row r="14" spans="1:8">
      <c r="A14" s="171" t="s">
        <v>13901</v>
      </c>
      <c r="B14" s="172" t="s">
        <v>13902</v>
      </c>
      <c r="C14" s="172" t="s">
        <v>13903</v>
      </c>
      <c r="D14" s="172" t="s">
        <v>13904</v>
      </c>
      <c r="E14" s="172" t="s">
        <v>13905</v>
      </c>
      <c r="F14" s="172" t="s">
        <v>13906</v>
      </c>
      <c r="G14" s="172" t="s">
        <v>1238</v>
      </c>
      <c r="H14" s="173" t="s">
        <v>3637</v>
      </c>
    </row>
    <row r="15" spans="1:8">
      <c r="A15" s="166" t="s">
        <v>13907</v>
      </c>
      <c r="B15" s="14" t="s">
        <v>13908</v>
      </c>
      <c r="C15" s="14" t="s">
        <v>13909</v>
      </c>
      <c r="D15" s="14" t="s">
        <v>13910</v>
      </c>
      <c r="E15" s="14" t="s">
        <v>13911</v>
      </c>
      <c r="F15" s="14" t="s">
        <v>13912</v>
      </c>
      <c r="G15" s="14" t="s">
        <v>1109</v>
      </c>
      <c r="H15" s="167" t="s">
        <v>3637</v>
      </c>
    </row>
    <row r="16" spans="1:8">
      <c r="A16" s="171" t="s">
        <v>13913</v>
      </c>
      <c r="B16" s="172" t="s">
        <v>13914</v>
      </c>
      <c r="C16" s="172" t="s">
        <v>13915</v>
      </c>
      <c r="D16" s="172" t="s">
        <v>13916</v>
      </c>
      <c r="E16" s="172" t="s">
        <v>13917</v>
      </c>
      <c r="F16" s="172" t="s">
        <v>13918</v>
      </c>
      <c r="G16" s="172" t="s">
        <v>1109</v>
      </c>
      <c r="H16" s="173" t="s">
        <v>3637</v>
      </c>
    </row>
    <row r="17" spans="1:8">
      <c r="A17" s="166" t="s">
        <v>13919</v>
      </c>
      <c r="B17" s="14" t="s">
        <v>13920</v>
      </c>
      <c r="C17" s="14" t="s">
        <v>13921</v>
      </c>
      <c r="D17" s="14" t="s">
        <v>13922</v>
      </c>
      <c r="E17" s="14" t="s">
        <v>13923</v>
      </c>
      <c r="F17" s="14" t="s">
        <v>13924</v>
      </c>
      <c r="G17" s="14" t="s">
        <v>1141</v>
      </c>
      <c r="H17" s="167" t="s">
        <v>3637</v>
      </c>
    </row>
    <row r="18" spans="1:8">
      <c r="A18" s="174" t="s">
        <v>13925</v>
      </c>
      <c r="B18" s="175" t="s">
        <v>13926</v>
      </c>
      <c r="C18" s="175" t="s">
        <v>13927</v>
      </c>
      <c r="D18" s="175" t="s">
        <v>13928</v>
      </c>
      <c r="E18" s="175" t="s">
        <v>13929</v>
      </c>
      <c r="F18" s="175" t="s">
        <v>2007</v>
      </c>
      <c r="G18" s="175" t="s">
        <v>1109</v>
      </c>
      <c r="H18" s="176" t="s">
        <v>3637</v>
      </c>
    </row>
  </sheetData>
  <mergeCells count="2">
    <mergeCell ref="A1:H1"/>
    <mergeCell ref="A2:H2"/>
  </mergeCells>
  <dataValidations count="2">
    <dataValidation type="list" sqref="G5:G18" xr:uid="{00000000-0002-0000-6400-000000000000}">
      <formula1>"Critical,High,Medium,Low"</formula1>
    </dataValidation>
    <dataValidation type="list" sqref="H5:H18" xr:uid="{00000000-0002-0000-6400-000001000000}">
      <formula1>"Draft Complete,Needs Review,Approved,Deferred"</formula1>
    </dataValidation>
  </dataValidation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K27"/>
  <sheetViews>
    <sheetView workbookViewId="0">
      <pane ySplit="4" topLeftCell="A5" activePane="bottomLeft" state="frozen"/>
      <selection pane="bottomLeft"/>
    </sheetView>
  </sheetViews>
  <sheetFormatPr defaultRowHeight="14.15"/>
  <cols>
    <col min="1" max="1" width="12" customWidth="1"/>
    <col min="2" max="2" width="18" customWidth="1"/>
    <col min="3" max="3" width="32" customWidth="1"/>
    <col min="4" max="4" width="52" customWidth="1"/>
    <col min="5" max="5" width="38" customWidth="1"/>
    <col min="6" max="6" width="28" customWidth="1"/>
    <col min="7" max="7" width="34" customWidth="1"/>
    <col min="8" max="8" width="28" customWidth="1"/>
    <col min="9" max="9" width="54" customWidth="1"/>
    <col min="10" max="10" width="12" customWidth="1"/>
    <col min="11" max="11" width="18" customWidth="1"/>
  </cols>
  <sheetData>
    <row r="1" spans="1:11" ht="17.149999999999999" customHeight="1">
      <c r="A1" s="597" t="s">
        <v>13930</v>
      </c>
      <c r="B1" s="597"/>
      <c r="C1" s="597"/>
      <c r="D1" s="597"/>
      <c r="E1" s="597"/>
      <c r="F1" s="597"/>
      <c r="G1" s="597"/>
      <c r="H1" s="597"/>
      <c r="I1" s="597"/>
      <c r="J1" s="597"/>
      <c r="K1" s="597"/>
    </row>
    <row r="2" spans="1:11" ht="20.6" customHeight="1">
      <c r="A2" s="598" t="s">
        <v>13931</v>
      </c>
      <c r="B2" s="598"/>
      <c r="C2" s="598"/>
      <c r="D2" s="598"/>
      <c r="E2" s="598"/>
      <c r="F2" s="598"/>
      <c r="G2" s="598"/>
      <c r="H2" s="598"/>
      <c r="I2" s="598"/>
      <c r="J2" s="598"/>
      <c r="K2" s="598"/>
    </row>
    <row r="4" spans="1:11" ht="17.149999999999999" customHeight="1">
      <c r="A4" s="160" t="s">
        <v>3410</v>
      </c>
      <c r="B4" s="161" t="s">
        <v>13932</v>
      </c>
      <c r="C4" s="161" t="s">
        <v>2087</v>
      </c>
      <c r="D4" s="161" t="s">
        <v>3</v>
      </c>
      <c r="E4" s="161" t="s">
        <v>2089</v>
      </c>
      <c r="F4" s="161" t="s">
        <v>2088</v>
      </c>
      <c r="G4" s="161" t="s">
        <v>2066</v>
      </c>
      <c r="H4" s="161" t="s">
        <v>13933</v>
      </c>
      <c r="I4" s="161" t="s">
        <v>6688</v>
      </c>
      <c r="J4" s="161" t="s">
        <v>1509</v>
      </c>
      <c r="K4" s="162" t="s">
        <v>1818</v>
      </c>
    </row>
    <row r="5" spans="1:11">
      <c r="A5" s="163" t="s">
        <v>13934</v>
      </c>
      <c r="B5" s="164" t="s">
        <v>13935</v>
      </c>
      <c r="C5" s="164" t="s">
        <v>13936</v>
      </c>
      <c r="D5" s="164" t="s">
        <v>13937</v>
      </c>
      <c r="E5" s="164" t="s">
        <v>13938</v>
      </c>
      <c r="F5" s="164" t="s">
        <v>7559</v>
      </c>
      <c r="G5" s="164" t="s">
        <v>13939</v>
      </c>
      <c r="H5" s="164" t="s">
        <v>27</v>
      </c>
      <c r="I5" s="164" t="s">
        <v>13940</v>
      </c>
      <c r="J5" s="164" t="s">
        <v>1238</v>
      </c>
      <c r="K5" s="165" t="s">
        <v>3637</v>
      </c>
    </row>
    <row r="6" spans="1:11">
      <c r="A6" s="171" t="s">
        <v>13941</v>
      </c>
      <c r="B6" s="172" t="s">
        <v>13935</v>
      </c>
      <c r="C6" s="172" t="s">
        <v>13942</v>
      </c>
      <c r="D6" s="172" t="s">
        <v>13943</v>
      </c>
      <c r="E6" s="172" t="s">
        <v>13944</v>
      </c>
      <c r="F6" s="172" t="s">
        <v>13945</v>
      </c>
      <c r="G6" s="172" t="s">
        <v>13946</v>
      </c>
      <c r="H6" s="172" t="s">
        <v>13947</v>
      </c>
      <c r="I6" s="172" t="s">
        <v>13948</v>
      </c>
      <c r="J6" s="172" t="s">
        <v>1238</v>
      </c>
      <c r="K6" s="173" t="s">
        <v>3637</v>
      </c>
    </row>
    <row r="7" spans="1:11">
      <c r="A7" s="166" t="s">
        <v>13949</v>
      </c>
      <c r="B7" s="14" t="s">
        <v>13935</v>
      </c>
      <c r="C7" s="14" t="s">
        <v>13950</v>
      </c>
      <c r="D7" s="14" t="s">
        <v>13951</v>
      </c>
      <c r="E7" s="14" t="s">
        <v>13952</v>
      </c>
      <c r="F7" s="14" t="s">
        <v>13953</v>
      </c>
      <c r="G7" s="14" t="s">
        <v>13954</v>
      </c>
      <c r="H7" s="14" t="s">
        <v>13955</v>
      </c>
      <c r="I7" s="14" t="s">
        <v>13956</v>
      </c>
      <c r="J7" s="14" t="s">
        <v>1109</v>
      </c>
      <c r="K7" s="167" t="s">
        <v>3637</v>
      </c>
    </row>
    <row r="8" spans="1:11">
      <c r="A8" s="171" t="s">
        <v>13957</v>
      </c>
      <c r="B8" s="172" t="s">
        <v>13935</v>
      </c>
      <c r="C8" s="172" t="s">
        <v>13958</v>
      </c>
      <c r="D8" s="172" t="s">
        <v>13959</v>
      </c>
      <c r="E8" s="172" t="s">
        <v>13960</v>
      </c>
      <c r="F8" s="172" t="s">
        <v>13961</v>
      </c>
      <c r="G8" s="172" t="s">
        <v>13962</v>
      </c>
      <c r="H8" s="172" t="s">
        <v>1109</v>
      </c>
      <c r="I8" s="172" t="s">
        <v>13963</v>
      </c>
      <c r="J8" s="172" t="s">
        <v>1238</v>
      </c>
      <c r="K8" s="173" t="s">
        <v>3637</v>
      </c>
    </row>
    <row r="9" spans="1:11">
      <c r="A9" s="166" t="s">
        <v>13964</v>
      </c>
      <c r="B9" s="14" t="s">
        <v>13935</v>
      </c>
      <c r="C9" s="14" t="s">
        <v>13965</v>
      </c>
      <c r="D9" s="14" t="s">
        <v>13966</v>
      </c>
      <c r="E9" s="14" t="s">
        <v>13967</v>
      </c>
      <c r="F9" s="14" t="s">
        <v>13945</v>
      </c>
      <c r="G9" s="14" t="s">
        <v>13968</v>
      </c>
      <c r="H9" s="14" t="s">
        <v>27</v>
      </c>
      <c r="I9" s="14" t="s">
        <v>13969</v>
      </c>
      <c r="J9" s="14" t="s">
        <v>1238</v>
      </c>
      <c r="K9" s="167" t="s">
        <v>3637</v>
      </c>
    </row>
    <row r="10" spans="1:11">
      <c r="A10" s="171" t="s">
        <v>13970</v>
      </c>
      <c r="B10" s="172" t="s">
        <v>13971</v>
      </c>
      <c r="C10" s="172" t="s">
        <v>13972</v>
      </c>
      <c r="D10" s="172" t="s">
        <v>13973</v>
      </c>
      <c r="E10" s="172" t="s">
        <v>13974</v>
      </c>
      <c r="F10" s="172" t="s">
        <v>13975</v>
      </c>
      <c r="G10" s="172" t="s">
        <v>13976</v>
      </c>
      <c r="H10" s="172" t="s">
        <v>13977</v>
      </c>
      <c r="I10" s="172" t="s">
        <v>13374</v>
      </c>
      <c r="J10" s="172" t="s">
        <v>1109</v>
      </c>
      <c r="K10" s="173" t="s">
        <v>3637</v>
      </c>
    </row>
    <row r="11" spans="1:11">
      <c r="A11" s="166" t="s">
        <v>13978</v>
      </c>
      <c r="B11" s="14" t="s">
        <v>13971</v>
      </c>
      <c r="C11" s="14" t="s">
        <v>13979</v>
      </c>
      <c r="D11" s="14" t="s">
        <v>13980</v>
      </c>
      <c r="E11" s="14" t="s">
        <v>13981</v>
      </c>
      <c r="F11" s="14" t="s">
        <v>13982</v>
      </c>
      <c r="G11" s="14" t="s">
        <v>13983</v>
      </c>
      <c r="H11" s="14" t="s">
        <v>13977</v>
      </c>
      <c r="I11" s="14" t="s">
        <v>13984</v>
      </c>
      <c r="J11" s="14" t="s">
        <v>1238</v>
      </c>
      <c r="K11" s="167" t="s">
        <v>3637</v>
      </c>
    </row>
    <row r="12" spans="1:11">
      <c r="A12" s="171" t="s">
        <v>13985</v>
      </c>
      <c r="B12" s="172" t="s">
        <v>13971</v>
      </c>
      <c r="C12" s="172" t="s">
        <v>13986</v>
      </c>
      <c r="D12" s="172" t="s">
        <v>13987</v>
      </c>
      <c r="E12" s="172" t="s">
        <v>13988</v>
      </c>
      <c r="F12" s="172" t="s">
        <v>13975</v>
      </c>
      <c r="G12" s="172" t="s">
        <v>13989</v>
      </c>
      <c r="H12" s="172" t="s">
        <v>13977</v>
      </c>
      <c r="I12" s="172" t="s">
        <v>13990</v>
      </c>
      <c r="J12" s="172" t="s">
        <v>1109</v>
      </c>
      <c r="K12" s="173" t="s">
        <v>3637</v>
      </c>
    </row>
    <row r="13" spans="1:11" ht="23.15">
      <c r="A13" s="166" t="s">
        <v>13991</v>
      </c>
      <c r="B13" s="14" t="s">
        <v>13971</v>
      </c>
      <c r="C13" s="14" t="s">
        <v>13992</v>
      </c>
      <c r="D13" s="14" t="s">
        <v>13993</v>
      </c>
      <c r="E13" s="14" t="s">
        <v>13994</v>
      </c>
      <c r="F13" s="14" t="s">
        <v>13975</v>
      </c>
      <c r="G13" s="14" t="s">
        <v>13995</v>
      </c>
      <c r="H13" s="14" t="s">
        <v>13977</v>
      </c>
      <c r="I13" s="14" t="s">
        <v>13996</v>
      </c>
      <c r="J13" s="14" t="s">
        <v>1109</v>
      </c>
      <c r="K13" s="167" t="s">
        <v>3637</v>
      </c>
    </row>
    <row r="14" spans="1:11">
      <c r="A14" s="171" t="s">
        <v>13997</v>
      </c>
      <c r="B14" s="172" t="s">
        <v>13971</v>
      </c>
      <c r="C14" s="172" t="s">
        <v>13998</v>
      </c>
      <c r="D14" s="172" t="s">
        <v>13999</v>
      </c>
      <c r="E14" s="172" t="s">
        <v>14000</v>
      </c>
      <c r="F14" s="172" t="s">
        <v>13975</v>
      </c>
      <c r="G14" s="172" t="s">
        <v>14001</v>
      </c>
      <c r="H14" s="172" t="s">
        <v>13977</v>
      </c>
      <c r="I14" s="172" t="s">
        <v>14002</v>
      </c>
      <c r="J14" s="172" t="s">
        <v>1109</v>
      </c>
      <c r="K14" s="173" t="s">
        <v>3637</v>
      </c>
    </row>
    <row r="15" spans="1:11">
      <c r="A15" s="166" t="s">
        <v>14003</v>
      </c>
      <c r="B15" s="14" t="s">
        <v>14004</v>
      </c>
      <c r="C15" s="14" t="s">
        <v>14005</v>
      </c>
      <c r="D15" s="14" t="s">
        <v>14006</v>
      </c>
      <c r="E15" s="14" t="s">
        <v>14007</v>
      </c>
      <c r="F15" s="14" t="s">
        <v>14008</v>
      </c>
      <c r="G15" s="14" t="s">
        <v>14009</v>
      </c>
      <c r="H15" s="14" t="s">
        <v>14010</v>
      </c>
      <c r="I15" s="14" t="s">
        <v>14011</v>
      </c>
      <c r="J15" s="14" t="s">
        <v>1238</v>
      </c>
      <c r="K15" s="167" t="s">
        <v>3637</v>
      </c>
    </row>
    <row r="16" spans="1:11">
      <c r="A16" s="171" t="s">
        <v>14012</v>
      </c>
      <c r="B16" s="172" t="s">
        <v>14004</v>
      </c>
      <c r="C16" s="172" t="s">
        <v>14013</v>
      </c>
      <c r="D16" s="172" t="s">
        <v>14014</v>
      </c>
      <c r="E16" s="172" t="s">
        <v>14015</v>
      </c>
      <c r="F16" s="172" t="s">
        <v>14008</v>
      </c>
      <c r="G16" s="172" t="s">
        <v>14016</v>
      </c>
      <c r="H16" s="172" t="s">
        <v>14017</v>
      </c>
      <c r="I16" s="172" t="s">
        <v>14018</v>
      </c>
      <c r="J16" s="172" t="s">
        <v>1238</v>
      </c>
      <c r="K16" s="173" t="s">
        <v>3637</v>
      </c>
    </row>
    <row r="17" spans="1:11">
      <c r="A17" s="166" t="s">
        <v>14019</v>
      </c>
      <c r="B17" s="14" t="s">
        <v>14004</v>
      </c>
      <c r="C17" s="14" t="s">
        <v>14020</v>
      </c>
      <c r="D17" s="14" t="s">
        <v>14021</v>
      </c>
      <c r="E17" s="14" t="s">
        <v>14022</v>
      </c>
      <c r="F17" s="14" t="s">
        <v>14023</v>
      </c>
      <c r="G17" s="14" t="s">
        <v>14024</v>
      </c>
      <c r="H17" s="14" t="s">
        <v>14025</v>
      </c>
      <c r="I17" s="14" t="s">
        <v>14026</v>
      </c>
      <c r="J17" s="14" t="s">
        <v>1238</v>
      </c>
      <c r="K17" s="167" t="s">
        <v>3637</v>
      </c>
    </row>
    <row r="18" spans="1:11">
      <c r="A18" s="174" t="s">
        <v>14027</v>
      </c>
      <c r="B18" s="175" t="s">
        <v>14028</v>
      </c>
      <c r="C18" s="175" t="s">
        <v>14029</v>
      </c>
      <c r="D18" s="175" t="s">
        <v>14030</v>
      </c>
      <c r="E18" s="175" t="s">
        <v>14031</v>
      </c>
      <c r="F18" s="175" t="s">
        <v>14032</v>
      </c>
      <c r="G18" s="175" t="s">
        <v>14033</v>
      </c>
      <c r="H18" s="175" t="s">
        <v>14034</v>
      </c>
      <c r="I18" s="175" t="s">
        <v>14035</v>
      </c>
      <c r="J18" s="175" t="s">
        <v>1109</v>
      </c>
      <c r="K18" s="176" t="s">
        <v>3637</v>
      </c>
    </row>
    <row r="24" spans="1:11" ht="13.75" customHeight="1">
      <c r="A24" s="580" t="s">
        <v>14036</v>
      </c>
      <c r="B24" s="580"/>
      <c r="C24" s="580"/>
      <c r="D24" s="580"/>
      <c r="E24" s="580"/>
      <c r="F24" s="580"/>
      <c r="G24" s="580"/>
      <c r="H24" s="580"/>
      <c r="I24" s="580"/>
      <c r="J24" s="580"/>
      <c r="K24" s="580"/>
    </row>
    <row r="25" spans="1:11" ht="17.149999999999999" customHeight="1">
      <c r="A25" s="293" t="s">
        <v>3410</v>
      </c>
      <c r="B25" s="294" t="s">
        <v>13932</v>
      </c>
      <c r="C25" s="294" t="s">
        <v>2087</v>
      </c>
      <c r="D25" s="294" t="s">
        <v>3</v>
      </c>
      <c r="E25" s="294" t="s">
        <v>2089</v>
      </c>
      <c r="F25" s="294" t="s">
        <v>2088</v>
      </c>
      <c r="G25" s="294" t="s">
        <v>2066</v>
      </c>
      <c r="H25" s="294" t="s">
        <v>13933</v>
      </c>
      <c r="I25" s="294" t="s">
        <v>6688</v>
      </c>
      <c r="J25" s="294" t="s">
        <v>1509</v>
      </c>
      <c r="K25" s="295" t="s">
        <v>1818</v>
      </c>
    </row>
    <row r="26" spans="1:11" ht="23.15">
      <c r="A26" s="326" t="s">
        <v>14037</v>
      </c>
      <c r="B26" s="327" t="s">
        <v>14038</v>
      </c>
      <c r="C26" s="327" t="s">
        <v>5379</v>
      </c>
      <c r="D26" s="327" t="s">
        <v>14039</v>
      </c>
      <c r="E26" s="327" t="s">
        <v>14040</v>
      </c>
      <c r="F26" s="327" t="s">
        <v>14041</v>
      </c>
      <c r="G26" s="327" t="s">
        <v>14042</v>
      </c>
      <c r="H26" s="327" t="s">
        <v>14043</v>
      </c>
      <c r="I26" s="327" t="s">
        <v>14044</v>
      </c>
      <c r="J26" s="327" t="s">
        <v>1238</v>
      </c>
      <c r="K26" s="328" t="s">
        <v>3637</v>
      </c>
    </row>
    <row r="27" spans="1:11" ht="23.15">
      <c r="A27" s="361" t="s">
        <v>14045</v>
      </c>
      <c r="B27" s="362" t="s">
        <v>14004</v>
      </c>
      <c r="C27" s="362" t="s">
        <v>14046</v>
      </c>
      <c r="D27" s="362" t="s">
        <v>14047</v>
      </c>
      <c r="E27" s="362" t="s">
        <v>14048</v>
      </c>
      <c r="F27" s="362" t="s">
        <v>14049</v>
      </c>
      <c r="G27" s="362" t="s">
        <v>14050</v>
      </c>
      <c r="H27" s="362" t="s">
        <v>14051</v>
      </c>
      <c r="I27" s="362" t="s">
        <v>14052</v>
      </c>
      <c r="J27" s="362" t="s">
        <v>1238</v>
      </c>
      <c r="K27" s="363" t="s">
        <v>3637</v>
      </c>
    </row>
  </sheetData>
  <mergeCells count="3">
    <mergeCell ref="A1:K1"/>
    <mergeCell ref="A2:K2"/>
    <mergeCell ref="A24:K24"/>
  </mergeCells>
  <dataValidations count="3">
    <dataValidation type="list" sqref="B5:B18" xr:uid="{00000000-0002-0000-6500-000000000000}">
      <formula1>"Deterministic,AI-assisted,Human-reviewed,Calibration"</formula1>
    </dataValidation>
    <dataValidation type="list" sqref="J5:J18" xr:uid="{00000000-0002-0000-6500-000001000000}">
      <formula1>"Critical,High,Medium,Low"</formula1>
    </dataValidation>
    <dataValidation type="list" sqref="K5:K18" xr:uid="{00000000-0002-0000-6500-000002000000}">
      <formula1>"Draft Complete,Needs Review,Approved,Deferred"</formula1>
    </dataValidation>
  </dataValidation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J24"/>
  <sheetViews>
    <sheetView workbookViewId="0">
      <pane ySplit="4" topLeftCell="A5" activePane="bottomLeft" state="frozen"/>
      <selection pane="bottomLeft"/>
    </sheetView>
  </sheetViews>
  <sheetFormatPr defaultRowHeight="14.15"/>
  <cols>
    <col min="1" max="1" width="12" customWidth="1"/>
    <col min="2" max="2" width="28" customWidth="1"/>
    <col min="3" max="3" width="58" customWidth="1"/>
    <col min="4" max="4" width="54" customWidth="1"/>
    <col min="5" max="5" width="46" customWidth="1"/>
    <col min="6" max="6" width="18" customWidth="1"/>
    <col min="7" max="7" width="12" customWidth="1"/>
    <col min="8" max="8" width="22" customWidth="1"/>
    <col min="9" max="9" width="42" customWidth="1"/>
    <col min="10" max="10" width="18" customWidth="1"/>
  </cols>
  <sheetData>
    <row r="1" spans="1:10" ht="17.149999999999999" customHeight="1">
      <c r="A1" s="597" t="s">
        <v>14053</v>
      </c>
      <c r="B1" s="597"/>
      <c r="C1" s="597"/>
      <c r="D1" s="597"/>
      <c r="E1" s="597"/>
      <c r="F1" s="597"/>
      <c r="G1" s="597"/>
      <c r="H1" s="597"/>
      <c r="I1" s="597"/>
      <c r="J1" s="597"/>
    </row>
    <row r="2" spans="1:10" ht="20.6" customHeight="1">
      <c r="A2" s="598" t="s">
        <v>14054</v>
      </c>
      <c r="B2" s="598"/>
      <c r="C2" s="598"/>
      <c r="D2" s="598"/>
      <c r="E2" s="598"/>
      <c r="F2" s="598"/>
      <c r="G2" s="598"/>
      <c r="H2" s="598"/>
      <c r="I2" s="598"/>
      <c r="J2" s="598"/>
    </row>
    <row r="4" spans="1:10" ht="17.149999999999999" customHeight="1">
      <c r="A4" s="160" t="s">
        <v>3410</v>
      </c>
      <c r="B4" s="161" t="s">
        <v>14055</v>
      </c>
      <c r="C4" s="161" t="s">
        <v>7460</v>
      </c>
      <c r="D4" s="161" t="s">
        <v>2126</v>
      </c>
      <c r="E4" s="161" t="s">
        <v>14056</v>
      </c>
      <c r="F4" s="161" t="s">
        <v>14057</v>
      </c>
      <c r="G4" s="161" t="s">
        <v>1509</v>
      </c>
      <c r="H4" s="161" t="s">
        <v>7197</v>
      </c>
      <c r="I4" s="161" t="s">
        <v>14058</v>
      </c>
      <c r="J4" s="162" t="s">
        <v>1818</v>
      </c>
    </row>
    <row r="5" spans="1:10">
      <c r="A5" s="163" t="s">
        <v>14059</v>
      </c>
      <c r="B5" s="164" t="s">
        <v>14060</v>
      </c>
      <c r="C5" s="164" t="s">
        <v>14061</v>
      </c>
      <c r="D5" s="164" t="s">
        <v>14062</v>
      </c>
      <c r="E5" s="164" t="s">
        <v>14063</v>
      </c>
      <c r="F5" s="164" t="s">
        <v>14064</v>
      </c>
      <c r="G5" s="164" t="s">
        <v>1109</v>
      </c>
      <c r="H5" s="164" t="s">
        <v>7217</v>
      </c>
      <c r="I5" s="164" t="s">
        <v>14065</v>
      </c>
      <c r="J5" s="165" t="s">
        <v>3637</v>
      </c>
    </row>
    <row r="6" spans="1:10">
      <c r="A6" s="171" t="s">
        <v>14066</v>
      </c>
      <c r="B6" s="172" t="s">
        <v>14067</v>
      </c>
      <c r="C6" s="172" t="s">
        <v>14068</v>
      </c>
      <c r="D6" s="172" t="s">
        <v>14069</v>
      </c>
      <c r="E6" s="172" t="s">
        <v>14070</v>
      </c>
      <c r="F6" s="172" t="s">
        <v>14064</v>
      </c>
      <c r="G6" s="172" t="s">
        <v>1109</v>
      </c>
      <c r="H6" s="172" t="s">
        <v>14071</v>
      </c>
      <c r="I6" s="172" t="s">
        <v>14072</v>
      </c>
      <c r="J6" s="173" t="s">
        <v>3637</v>
      </c>
    </row>
    <row r="7" spans="1:10">
      <c r="A7" s="166" t="s">
        <v>14073</v>
      </c>
      <c r="B7" s="14" t="s">
        <v>14074</v>
      </c>
      <c r="C7" s="14" t="s">
        <v>14075</v>
      </c>
      <c r="D7" s="14" t="s">
        <v>14076</v>
      </c>
      <c r="E7" s="14" t="s">
        <v>14077</v>
      </c>
      <c r="F7" s="14" t="s">
        <v>1955</v>
      </c>
      <c r="G7" s="14" t="s">
        <v>1109</v>
      </c>
      <c r="H7" s="14" t="s">
        <v>14078</v>
      </c>
      <c r="I7" s="14" t="s">
        <v>14079</v>
      </c>
      <c r="J7" s="167" t="s">
        <v>3637</v>
      </c>
    </row>
    <row r="8" spans="1:10" ht="23.15">
      <c r="A8" s="171" t="s">
        <v>14080</v>
      </c>
      <c r="B8" s="172" t="s">
        <v>14081</v>
      </c>
      <c r="C8" s="172" t="s">
        <v>14082</v>
      </c>
      <c r="D8" s="172" t="s">
        <v>14083</v>
      </c>
      <c r="E8" s="172" t="s">
        <v>14084</v>
      </c>
      <c r="F8" s="172" t="s">
        <v>14064</v>
      </c>
      <c r="G8" s="172" t="s">
        <v>1141</v>
      </c>
      <c r="H8" s="172" t="s">
        <v>14085</v>
      </c>
      <c r="I8" s="172" t="s">
        <v>14086</v>
      </c>
      <c r="J8" s="173" t="s">
        <v>3637</v>
      </c>
    </row>
    <row r="9" spans="1:10">
      <c r="A9" s="166" t="s">
        <v>14087</v>
      </c>
      <c r="B9" s="14" t="s">
        <v>7441</v>
      </c>
      <c r="C9" s="14" t="s">
        <v>14088</v>
      </c>
      <c r="D9" s="14" t="s">
        <v>14089</v>
      </c>
      <c r="E9" s="14" t="s">
        <v>14090</v>
      </c>
      <c r="F9" s="14" t="s">
        <v>1955</v>
      </c>
      <c r="G9" s="14" t="s">
        <v>1109</v>
      </c>
      <c r="H9" s="14" t="s">
        <v>14091</v>
      </c>
      <c r="I9" s="14" t="s">
        <v>13861</v>
      </c>
      <c r="J9" s="167" t="s">
        <v>3637</v>
      </c>
    </row>
    <row r="10" spans="1:10">
      <c r="A10" s="171" t="s">
        <v>14092</v>
      </c>
      <c r="B10" s="172" t="s">
        <v>14093</v>
      </c>
      <c r="C10" s="172" t="s">
        <v>14094</v>
      </c>
      <c r="D10" s="172" t="s">
        <v>14095</v>
      </c>
      <c r="E10" s="172" t="s">
        <v>14096</v>
      </c>
      <c r="F10" s="172" t="s">
        <v>1955</v>
      </c>
      <c r="G10" s="172" t="s">
        <v>1109</v>
      </c>
      <c r="H10" s="172" t="s">
        <v>14097</v>
      </c>
      <c r="I10" s="172" t="s">
        <v>14098</v>
      </c>
      <c r="J10" s="173" t="s">
        <v>3637</v>
      </c>
    </row>
    <row r="11" spans="1:10">
      <c r="A11" s="166" t="s">
        <v>14099</v>
      </c>
      <c r="B11" s="14" t="s">
        <v>14100</v>
      </c>
      <c r="C11" s="14" t="s">
        <v>14101</v>
      </c>
      <c r="D11" s="14" t="s">
        <v>14102</v>
      </c>
      <c r="E11" s="14" t="s">
        <v>14103</v>
      </c>
      <c r="F11" s="14" t="s">
        <v>14064</v>
      </c>
      <c r="G11" s="14" t="s">
        <v>1109</v>
      </c>
      <c r="H11" s="14" t="s">
        <v>14104</v>
      </c>
      <c r="I11" s="14" t="s">
        <v>14105</v>
      </c>
      <c r="J11" s="167" t="s">
        <v>3637</v>
      </c>
    </row>
    <row r="12" spans="1:10" ht="23.15">
      <c r="A12" s="171" t="s">
        <v>14106</v>
      </c>
      <c r="B12" s="172" t="s">
        <v>14107</v>
      </c>
      <c r="C12" s="172" t="s">
        <v>14108</v>
      </c>
      <c r="D12" s="172" t="s">
        <v>14109</v>
      </c>
      <c r="E12" s="172" t="s">
        <v>14110</v>
      </c>
      <c r="F12" s="172" t="s">
        <v>1955</v>
      </c>
      <c r="G12" s="172" t="s">
        <v>1109</v>
      </c>
      <c r="H12" s="172" t="s">
        <v>14104</v>
      </c>
      <c r="I12" s="172" t="s">
        <v>14111</v>
      </c>
      <c r="J12" s="173" t="s">
        <v>3637</v>
      </c>
    </row>
    <row r="13" spans="1:10">
      <c r="A13" s="166" t="s">
        <v>14112</v>
      </c>
      <c r="B13" s="14" t="s">
        <v>14113</v>
      </c>
      <c r="C13" s="14" t="s">
        <v>14114</v>
      </c>
      <c r="D13" s="14" t="s">
        <v>14115</v>
      </c>
      <c r="E13" s="14" t="s">
        <v>14116</v>
      </c>
      <c r="F13" s="14" t="s">
        <v>14064</v>
      </c>
      <c r="G13" s="14" t="s">
        <v>1109</v>
      </c>
      <c r="H13" s="14" t="s">
        <v>9242</v>
      </c>
      <c r="I13" s="14" t="s">
        <v>14117</v>
      </c>
      <c r="J13" s="167" t="s">
        <v>3637</v>
      </c>
    </row>
    <row r="14" spans="1:10">
      <c r="A14" s="171" t="s">
        <v>14118</v>
      </c>
      <c r="B14" s="172" t="s">
        <v>14119</v>
      </c>
      <c r="C14" s="172" t="s">
        <v>14120</v>
      </c>
      <c r="D14" s="172" t="s">
        <v>14121</v>
      </c>
      <c r="E14" s="172" t="s">
        <v>14122</v>
      </c>
      <c r="F14" s="172" t="s">
        <v>14064</v>
      </c>
      <c r="G14" s="172" t="s">
        <v>1141</v>
      </c>
      <c r="H14" s="172" t="s">
        <v>14123</v>
      </c>
      <c r="I14" s="172" t="s">
        <v>14124</v>
      </c>
      <c r="J14" s="173" t="s">
        <v>3637</v>
      </c>
    </row>
    <row r="15" spans="1:10">
      <c r="A15" s="166" t="s">
        <v>14125</v>
      </c>
      <c r="B15" s="14" t="s">
        <v>7445</v>
      </c>
      <c r="C15" s="14" t="s">
        <v>14126</v>
      </c>
      <c r="D15" s="14" t="s">
        <v>14127</v>
      </c>
      <c r="E15" s="14" t="s">
        <v>14128</v>
      </c>
      <c r="F15" s="14" t="s">
        <v>1955</v>
      </c>
      <c r="G15" s="14" t="s">
        <v>1109</v>
      </c>
      <c r="H15" s="14" t="s">
        <v>14129</v>
      </c>
      <c r="I15" s="14" t="s">
        <v>14130</v>
      </c>
      <c r="J15" s="167" t="s">
        <v>3637</v>
      </c>
    </row>
    <row r="16" spans="1:10" ht="23.15">
      <c r="A16" s="171" t="s">
        <v>14131</v>
      </c>
      <c r="B16" s="172" t="s">
        <v>14132</v>
      </c>
      <c r="C16" s="172" t="s">
        <v>14133</v>
      </c>
      <c r="D16" s="172" t="s">
        <v>14134</v>
      </c>
      <c r="E16" s="172" t="s">
        <v>14135</v>
      </c>
      <c r="F16" s="172" t="s">
        <v>1955</v>
      </c>
      <c r="G16" s="172" t="s">
        <v>1141</v>
      </c>
      <c r="H16" s="172" t="s">
        <v>12117</v>
      </c>
      <c r="I16" s="172" t="s">
        <v>14136</v>
      </c>
      <c r="J16" s="173" t="s">
        <v>3637</v>
      </c>
    </row>
    <row r="17" spans="1:10">
      <c r="A17" s="166" t="s">
        <v>14137</v>
      </c>
      <c r="B17" s="14" t="s">
        <v>14138</v>
      </c>
      <c r="C17" s="14" t="s">
        <v>14139</v>
      </c>
      <c r="D17" s="14" t="s">
        <v>14140</v>
      </c>
      <c r="E17" s="14" t="s">
        <v>14141</v>
      </c>
      <c r="F17" s="14" t="s">
        <v>1955</v>
      </c>
      <c r="G17" s="14" t="s">
        <v>1109</v>
      </c>
      <c r="H17" s="14" t="s">
        <v>14142</v>
      </c>
      <c r="I17" s="14" t="s">
        <v>14143</v>
      </c>
      <c r="J17" s="167" t="s">
        <v>3637</v>
      </c>
    </row>
    <row r="18" spans="1:10">
      <c r="A18" s="171" t="s">
        <v>14144</v>
      </c>
      <c r="B18" s="172" t="s">
        <v>14145</v>
      </c>
      <c r="C18" s="172" t="s">
        <v>14146</v>
      </c>
      <c r="D18" s="172" t="s">
        <v>14147</v>
      </c>
      <c r="E18" s="172" t="s">
        <v>14148</v>
      </c>
      <c r="F18" s="172" t="s">
        <v>1955</v>
      </c>
      <c r="G18" s="172" t="s">
        <v>1109</v>
      </c>
      <c r="H18" s="172" t="s">
        <v>14149</v>
      </c>
      <c r="I18" s="172" t="s">
        <v>14150</v>
      </c>
      <c r="J18" s="173" t="s">
        <v>3637</v>
      </c>
    </row>
    <row r="19" spans="1:10">
      <c r="A19" s="166" t="s">
        <v>14151</v>
      </c>
      <c r="B19" s="14" t="s">
        <v>13588</v>
      </c>
      <c r="C19" s="14" t="s">
        <v>14152</v>
      </c>
      <c r="D19" s="14" t="s">
        <v>14153</v>
      </c>
      <c r="E19" s="14" t="s">
        <v>14154</v>
      </c>
      <c r="F19" s="14" t="s">
        <v>1955</v>
      </c>
      <c r="G19" s="14" t="s">
        <v>1109</v>
      </c>
      <c r="H19" s="14" t="s">
        <v>14155</v>
      </c>
      <c r="I19" s="14" t="s">
        <v>14156</v>
      </c>
      <c r="J19" s="167" t="s">
        <v>3637</v>
      </c>
    </row>
    <row r="20" spans="1:10" ht="23.15">
      <c r="A20" s="171" t="s">
        <v>14157</v>
      </c>
      <c r="B20" s="172" t="s">
        <v>14158</v>
      </c>
      <c r="C20" s="172" t="s">
        <v>14159</v>
      </c>
      <c r="D20" s="172" t="s">
        <v>14160</v>
      </c>
      <c r="E20" s="172" t="s">
        <v>14161</v>
      </c>
      <c r="F20" s="172" t="s">
        <v>1955</v>
      </c>
      <c r="G20" s="172" t="s">
        <v>1141</v>
      </c>
      <c r="H20" s="172" t="s">
        <v>14162</v>
      </c>
      <c r="I20" s="172" t="s">
        <v>14163</v>
      </c>
      <c r="J20" s="173" t="s">
        <v>3637</v>
      </c>
    </row>
    <row r="21" spans="1:10">
      <c r="A21" s="166" t="s">
        <v>14164</v>
      </c>
      <c r="B21" s="14" t="s">
        <v>14165</v>
      </c>
      <c r="C21" s="14" t="s">
        <v>14166</v>
      </c>
      <c r="D21" s="14" t="s">
        <v>14167</v>
      </c>
      <c r="E21" s="14" t="s">
        <v>14168</v>
      </c>
      <c r="F21" s="14" t="s">
        <v>14064</v>
      </c>
      <c r="G21" s="14" t="s">
        <v>1141</v>
      </c>
      <c r="H21" s="14" t="s">
        <v>14169</v>
      </c>
      <c r="I21" s="14" t="s">
        <v>14170</v>
      </c>
      <c r="J21" s="167" t="s">
        <v>3637</v>
      </c>
    </row>
    <row r="22" spans="1:10">
      <c r="A22" s="171" t="s">
        <v>14171</v>
      </c>
      <c r="B22" s="172" t="s">
        <v>14172</v>
      </c>
      <c r="C22" s="172" t="s">
        <v>14173</v>
      </c>
      <c r="D22" s="172" t="s">
        <v>14174</v>
      </c>
      <c r="E22" s="172" t="s">
        <v>14175</v>
      </c>
      <c r="F22" s="172" t="s">
        <v>14064</v>
      </c>
      <c r="G22" s="172" t="s">
        <v>1141</v>
      </c>
      <c r="H22" s="172" t="s">
        <v>14176</v>
      </c>
      <c r="I22" s="172" t="s">
        <v>14177</v>
      </c>
      <c r="J22" s="173" t="s">
        <v>3637</v>
      </c>
    </row>
    <row r="23" spans="1:10" ht="23.15">
      <c r="A23" s="166" t="s">
        <v>14178</v>
      </c>
      <c r="B23" s="14" t="s">
        <v>14179</v>
      </c>
      <c r="C23" s="14" t="s">
        <v>14180</v>
      </c>
      <c r="D23" s="14" t="s">
        <v>14181</v>
      </c>
      <c r="E23" s="14" t="s">
        <v>14182</v>
      </c>
      <c r="F23" s="14" t="s">
        <v>1955</v>
      </c>
      <c r="G23" s="14" t="s">
        <v>1109</v>
      </c>
      <c r="H23" s="14" t="s">
        <v>3857</v>
      </c>
      <c r="I23" s="14" t="s">
        <v>14183</v>
      </c>
      <c r="J23" s="167" t="s">
        <v>3637</v>
      </c>
    </row>
    <row r="24" spans="1:10">
      <c r="A24" s="174" t="s">
        <v>14184</v>
      </c>
      <c r="B24" s="175" t="s">
        <v>14185</v>
      </c>
      <c r="C24" s="175" t="s">
        <v>14186</v>
      </c>
      <c r="D24" s="175" t="s">
        <v>14187</v>
      </c>
      <c r="E24" s="175" t="s">
        <v>14188</v>
      </c>
      <c r="F24" s="175" t="s">
        <v>14064</v>
      </c>
      <c r="G24" s="175" t="s">
        <v>1109</v>
      </c>
      <c r="H24" s="175" t="s">
        <v>12762</v>
      </c>
      <c r="I24" s="175" t="s">
        <v>14189</v>
      </c>
      <c r="J24" s="176" t="s">
        <v>3637</v>
      </c>
    </row>
  </sheetData>
  <mergeCells count="2">
    <mergeCell ref="A1:J1"/>
    <mergeCell ref="A2:J2"/>
  </mergeCells>
  <dataValidations count="3">
    <dataValidation type="list" sqref="F5:F24" xr:uid="{00000000-0002-0000-6600-000000000000}">
      <formula1>"Yes,No"</formula1>
    </dataValidation>
    <dataValidation type="list" sqref="G5:G24" xr:uid="{00000000-0002-0000-6600-000001000000}">
      <formula1>"Critical,High,Medium,Low"</formula1>
    </dataValidation>
    <dataValidation type="list" sqref="J5:J24" xr:uid="{00000000-0002-0000-6600-000002000000}">
      <formula1>"Draft Complete,Needs Review,Approved,Deferred"</formula1>
    </dataValidation>
  </dataValidation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H16"/>
  <sheetViews>
    <sheetView workbookViewId="0">
      <pane ySplit="4" topLeftCell="A5" activePane="bottomLeft" state="frozen"/>
      <selection pane="bottomLeft"/>
    </sheetView>
  </sheetViews>
  <sheetFormatPr defaultRowHeight="14.15"/>
  <cols>
    <col min="1" max="1" width="12" customWidth="1"/>
    <col min="2" max="2" width="30" customWidth="1"/>
    <col min="3" max="3" width="62" customWidth="1"/>
    <col min="4" max="4" width="44" customWidth="1"/>
    <col min="5" max="5" width="38" customWidth="1"/>
    <col min="6" max="6" width="52" customWidth="1"/>
    <col min="7" max="7" width="12" customWidth="1"/>
    <col min="8" max="8" width="18" customWidth="1"/>
  </cols>
  <sheetData>
    <row r="1" spans="1:8" ht="17.149999999999999" customHeight="1">
      <c r="A1" s="597" t="s">
        <v>14190</v>
      </c>
      <c r="B1" s="597"/>
      <c r="C1" s="597"/>
      <c r="D1" s="597"/>
      <c r="E1" s="597"/>
      <c r="F1" s="597"/>
      <c r="G1" s="597"/>
      <c r="H1" s="597"/>
    </row>
    <row r="2" spans="1:8" ht="20.6" customHeight="1">
      <c r="A2" s="598" t="s">
        <v>14191</v>
      </c>
      <c r="B2" s="598"/>
      <c r="C2" s="598"/>
      <c r="D2" s="598"/>
      <c r="E2" s="598"/>
      <c r="F2" s="598"/>
      <c r="G2" s="598"/>
      <c r="H2" s="598"/>
    </row>
    <row r="4" spans="1:8" ht="17.149999999999999" customHeight="1">
      <c r="A4" s="160" t="s">
        <v>3410</v>
      </c>
      <c r="B4" s="161" t="s">
        <v>14192</v>
      </c>
      <c r="C4" s="161" t="s">
        <v>5684</v>
      </c>
      <c r="D4" s="161" t="s">
        <v>14193</v>
      </c>
      <c r="E4" s="161" t="s">
        <v>3</v>
      </c>
      <c r="F4" s="161" t="s">
        <v>8371</v>
      </c>
      <c r="G4" s="161" t="s">
        <v>1509</v>
      </c>
      <c r="H4" s="162" t="s">
        <v>1818</v>
      </c>
    </row>
    <row r="5" spans="1:8" ht="23.15">
      <c r="A5" s="163" t="s">
        <v>14194</v>
      </c>
      <c r="B5" s="164" t="s">
        <v>14195</v>
      </c>
      <c r="C5" s="164" t="s">
        <v>14196</v>
      </c>
      <c r="D5" s="164" t="s">
        <v>14197</v>
      </c>
      <c r="E5" s="164" t="s">
        <v>14198</v>
      </c>
      <c r="F5" s="164" t="s">
        <v>14199</v>
      </c>
      <c r="G5" s="164" t="s">
        <v>1238</v>
      </c>
      <c r="H5" s="165" t="s">
        <v>3637</v>
      </c>
    </row>
    <row r="6" spans="1:8" ht="23.15">
      <c r="A6" s="171" t="s">
        <v>14200</v>
      </c>
      <c r="B6" s="172" t="s">
        <v>10521</v>
      </c>
      <c r="C6" s="172" t="s">
        <v>14201</v>
      </c>
      <c r="D6" s="172" t="s">
        <v>14202</v>
      </c>
      <c r="E6" s="172" t="s">
        <v>14203</v>
      </c>
      <c r="F6" s="172" t="s">
        <v>14204</v>
      </c>
      <c r="G6" s="172" t="s">
        <v>1238</v>
      </c>
      <c r="H6" s="173" t="s">
        <v>3637</v>
      </c>
    </row>
    <row r="7" spans="1:8" ht="23.15">
      <c r="A7" s="166" t="s">
        <v>14205</v>
      </c>
      <c r="B7" s="14" t="s">
        <v>14206</v>
      </c>
      <c r="C7" s="14" t="s">
        <v>14207</v>
      </c>
      <c r="D7" s="14" t="s">
        <v>13391</v>
      </c>
      <c r="E7" s="14" t="s">
        <v>14208</v>
      </c>
      <c r="F7" s="14" t="s">
        <v>13503</v>
      </c>
      <c r="G7" s="14" t="s">
        <v>1238</v>
      </c>
      <c r="H7" s="167" t="s">
        <v>3637</v>
      </c>
    </row>
    <row r="8" spans="1:8">
      <c r="A8" s="171" t="s">
        <v>14209</v>
      </c>
      <c r="B8" s="172" t="s">
        <v>14210</v>
      </c>
      <c r="C8" s="172" t="s">
        <v>14211</v>
      </c>
      <c r="D8" s="172" t="s">
        <v>14212</v>
      </c>
      <c r="E8" s="172" t="s">
        <v>14213</v>
      </c>
      <c r="F8" s="172" t="s">
        <v>14214</v>
      </c>
      <c r="G8" s="172" t="s">
        <v>1238</v>
      </c>
      <c r="H8" s="173" t="s">
        <v>3637</v>
      </c>
    </row>
    <row r="9" spans="1:8">
      <c r="A9" s="166" t="s">
        <v>14215</v>
      </c>
      <c r="B9" s="14" t="s">
        <v>14216</v>
      </c>
      <c r="C9" s="14" t="s">
        <v>14217</v>
      </c>
      <c r="D9" s="14" t="s">
        <v>14218</v>
      </c>
      <c r="E9" s="14" t="s">
        <v>14219</v>
      </c>
      <c r="F9" s="14" t="s">
        <v>14220</v>
      </c>
      <c r="G9" s="14" t="s">
        <v>1238</v>
      </c>
      <c r="H9" s="167" t="s">
        <v>3637</v>
      </c>
    </row>
    <row r="10" spans="1:8" ht="23.15">
      <c r="A10" s="171" t="s">
        <v>14221</v>
      </c>
      <c r="B10" s="172" t="s">
        <v>14222</v>
      </c>
      <c r="C10" s="172" t="s">
        <v>14223</v>
      </c>
      <c r="D10" s="172" t="s">
        <v>14224</v>
      </c>
      <c r="E10" s="172" t="s">
        <v>14225</v>
      </c>
      <c r="F10" s="172" t="s">
        <v>14226</v>
      </c>
      <c r="G10" s="172" t="s">
        <v>1238</v>
      </c>
      <c r="H10" s="173" t="s">
        <v>3637</v>
      </c>
    </row>
    <row r="11" spans="1:8" ht="23.15">
      <c r="A11" s="166" t="s">
        <v>14227</v>
      </c>
      <c r="B11" s="14" t="s">
        <v>14228</v>
      </c>
      <c r="C11" s="14" t="s">
        <v>14229</v>
      </c>
      <c r="D11" s="14" t="s">
        <v>14230</v>
      </c>
      <c r="E11" s="14" t="s">
        <v>14231</v>
      </c>
      <c r="F11" s="14" t="s">
        <v>14232</v>
      </c>
      <c r="G11" s="14" t="s">
        <v>1109</v>
      </c>
      <c r="H11" s="167" t="s">
        <v>3637</v>
      </c>
    </row>
    <row r="12" spans="1:8">
      <c r="A12" s="171" t="s">
        <v>14233</v>
      </c>
      <c r="B12" s="172" t="s">
        <v>14234</v>
      </c>
      <c r="C12" s="172" t="s">
        <v>14235</v>
      </c>
      <c r="D12" s="172" t="s">
        <v>14236</v>
      </c>
      <c r="E12" s="172" t="s">
        <v>14237</v>
      </c>
      <c r="F12" s="172" t="s">
        <v>14238</v>
      </c>
      <c r="G12" s="172" t="s">
        <v>1109</v>
      </c>
      <c r="H12" s="173" t="s">
        <v>3637</v>
      </c>
    </row>
    <row r="13" spans="1:8">
      <c r="A13" s="166" t="s">
        <v>14239</v>
      </c>
      <c r="B13" s="14" t="s">
        <v>14240</v>
      </c>
      <c r="C13" s="14" t="s">
        <v>14241</v>
      </c>
      <c r="D13" s="14" t="s">
        <v>14242</v>
      </c>
      <c r="E13" s="14" t="s">
        <v>14243</v>
      </c>
      <c r="F13" s="14" t="s">
        <v>14244</v>
      </c>
      <c r="G13" s="14" t="s">
        <v>1238</v>
      </c>
      <c r="H13" s="167" t="s">
        <v>3637</v>
      </c>
    </row>
    <row r="14" spans="1:8">
      <c r="A14" s="171" t="s">
        <v>14245</v>
      </c>
      <c r="B14" s="172" t="s">
        <v>14246</v>
      </c>
      <c r="C14" s="172" t="s">
        <v>14247</v>
      </c>
      <c r="D14" s="172" t="s">
        <v>14248</v>
      </c>
      <c r="E14" s="172" t="s">
        <v>14249</v>
      </c>
      <c r="F14" s="172" t="s">
        <v>14250</v>
      </c>
      <c r="G14" s="172" t="s">
        <v>1109</v>
      </c>
      <c r="H14" s="173" t="s">
        <v>3637</v>
      </c>
    </row>
    <row r="15" spans="1:8">
      <c r="A15" s="166" t="s">
        <v>14251</v>
      </c>
      <c r="B15" s="14" t="s">
        <v>14252</v>
      </c>
      <c r="C15" s="14" t="s">
        <v>14253</v>
      </c>
      <c r="D15" s="14" t="s">
        <v>14254</v>
      </c>
      <c r="E15" s="14" t="s">
        <v>12735</v>
      </c>
      <c r="F15" s="14" t="s">
        <v>14255</v>
      </c>
      <c r="G15" s="14" t="s">
        <v>1141</v>
      </c>
      <c r="H15" s="167" t="s">
        <v>3637</v>
      </c>
    </row>
    <row r="16" spans="1:8" ht="23.15">
      <c r="A16" s="174" t="s">
        <v>14256</v>
      </c>
      <c r="B16" s="175" t="s">
        <v>14257</v>
      </c>
      <c r="C16" s="175" t="s">
        <v>14258</v>
      </c>
      <c r="D16" s="175" t="s">
        <v>14259</v>
      </c>
      <c r="E16" s="175" t="s">
        <v>14260</v>
      </c>
      <c r="F16" s="175" t="s">
        <v>14261</v>
      </c>
      <c r="G16" s="175" t="s">
        <v>1109</v>
      </c>
      <c r="H16" s="176" t="s">
        <v>3637</v>
      </c>
    </row>
  </sheetData>
  <mergeCells count="2">
    <mergeCell ref="A1:H1"/>
    <mergeCell ref="A2:H2"/>
  </mergeCells>
  <dataValidations count="2">
    <dataValidation type="list" sqref="G5:G16" xr:uid="{00000000-0002-0000-6700-000000000000}">
      <formula1>"Critical,High,Medium,Low"</formula1>
    </dataValidation>
    <dataValidation type="list" sqref="H5:H16" xr:uid="{00000000-0002-0000-6700-000001000000}">
      <formula1>"Draft Complete,Needs Review,Approved,Deferred"</formula1>
    </dataValidation>
  </dataValidation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K25"/>
  <sheetViews>
    <sheetView workbookViewId="0">
      <pane ySplit="4" topLeftCell="A5" activePane="bottomLeft" state="frozen"/>
      <selection pane="bottomLeft"/>
    </sheetView>
  </sheetViews>
  <sheetFormatPr defaultRowHeight="14.15"/>
  <cols>
    <col min="1" max="1" width="14" customWidth="1"/>
    <col min="2" max="2" width="42" customWidth="1"/>
    <col min="3" max="3" width="46" customWidth="1"/>
    <col min="4" max="4" width="32" customWidth="1"/>
    <col min="5" max="5" width="36" customWidth="1"/>
    <col min="6" max="6" width="38" customWidth="1"/>
    <col min="7" max="7" width="36" customWidth="1"/>
    <col min="8" max="8" width="54" customWidth="1"/>
    <col min="9" max="10" width="12" customWidth="1"/>
    <col min="11" max="11" width="18" customWidth="1"/>
  </cols>
  <sheetData>
    <row r="1" spans="1:11" ht="17.149999999999999" customHeight="1">
      <c r="A1" s="597" t="s">
        <v>14262</v>
      </c>
      <c r="B1" s="597"/>
      <c r="C1" s="597"/>
      <c r="D1" s="597"/>
      <c r="E1" s="597"/>
      <c r="F1" s="597"/>
      <c r="G1" s="597"/>
      <c r="H1" s="597"/>
      <c r="I1" s="597"/>
      <c r="J1" s="597"/>
      <c r="K1" s="597"/>
    </row>
    <row r="2" spans="1:11" ht="20.6" customHeight="1">
      <c r="A2" s="598" t="s">
        <v>14263</v>
      </c>
      <c r="B2" s="598"/>
      <c r="C2" s="598"/>
      <c r="D2" s="598"/>
      <c r="E2" s="598"/>
      <c r="F2" s="598"/>
      <c r="G2" s="598"/>
      <c r="H2" s="598"/>
      <c r="I2" s="598"/>
      <c r="J2" s="598"/>
      <c r="K2" s="598"/>
    </row>
    <row r="4" spans="1:11" ht="17.149999999999999" customHeight="1">
      <c r="A4" s="160" t="s">
        <v>3410</v>
      </c>
      <c r="B4" s="161" t="s">
        <v>7549</v>
      </c>
      <c r="C4" s="161" t="s">
        <v>3</v>
      </c>
      <c r="D4" s="161" t="s">
        <v>14264</v>
      </c>
      <c r="E4" s="161" t="s">
        <v>14265</v>
      </c>
      <c r="F4" s="161" t="s">
        <v>7551</v>
      </c>
      <c r="G4" s="161" t="s">
        <v>7552</v>
      </c>
      <c r="H4" s="161" t="s">
        <v>7553</v>
      </c>
      <c r="I4" s="161" t="s">
        <v>5</v>
      </c>
      <c r="J4" s="161" t="s">
        <v>1509</v>
      </c>
      <c r="K4" s="162" t="s">
        <v>1818</v>
      </c>
    </row>
    <row r="5" spans="1:11">
      <c r="A5" s="163" t="s">
        <v>14266</v>
      </c>
      <c r="B5" s="164" t="s">
        <v>14267</v>
      </c>
      <c r="C5" s="164" t="s">
        <v>14268</v>
      </c>
      <c r="D5" s="164" t="s">
        <v>14269</v>
      </c>
      <c r="E5" s="164" t="s">
        <v>13213</v>
      </c>
      <c r="F5" s="164" t="s">
        <v>14270</v>
      </c>
      <c r="G5" s="164" t="s">
        <v>14271</v>
      </c>
      <c r="H5" s="164" t="s">
        <v>14272</v>
      </c>
      <c r="I5" s="164" t="s">
        <v>8085</v>
      </c>
      <c r="J5" s="164" t="s">
        <v>1238</v>
      </c>
      <c r="K5" s="165" t="s">
        <v>3637</v>
      </c>
    </row>
    <row r="6" spans="1:11">
      <c r="A6" s="171" t="s">
        <v>14273</v>
      </c>
      <c r="B6" s="172" t="s">
        <v>14274</v>
      </c>
      <c r="C6" s="172" t="s">
        <v>14275</v>
      </c>
      <c r="D6" s="172" t="s">
        <v>14276</v>
      </c>
      <c r="E6" s="172" t="s">
        <v>12521</v>
      </c>
      <c r="F6" s="172" t="s">
        <v>14277</v>
      </c>
      <c r="G6" s="172" t="s">
        <v>14278</v>
      </c>
      <c r="H6" s="172" t="s">
        <v>14279</v>
      </c>
      <c r="I6" s="172" t="s">
        <v>8085</v>
      </c>
      <c r="J6" s="172" t="s">
        <v>1109</v>
      </c>
      <c r="K6" s="173" t="s">
        <v>3637</v>
      </c>
    </row>
    <row r="7" spans="1:11">
      <c r="A7" s="166" t="s">
        <v>14280</v>
      </c>
      <c r="B7" s="14" t="s">
        <v>14281</v>
      </c>
      <c r="C7" s="14" t="s">
        <v>14282</v>
      </c>
      <c r="D7" s="14" t="s">
        <v>14283</v>
      </c>
      <c r="E7" s="14" t="s">
        <v>12552</v>
      </c>
      <c r="F7" s="14" t="s">
        <v>14284</v>
      </c>
      <c r="G7" s="14" t="s">
        <v>14285</v>
      </c>
      <c r="H7" s="14" t="s">
        <v>14286</v>
      </c>
      <c r="I7" s="14" t="s">
        <v>8085</v>
      </c>
      <c r="J7" s="14" t="s">
        <v>1238</v>
      </c>
      <c r="K7" s="167" t="s">
        <v>3637</v>
      </c>
    </row>
    <row r="8" spans="1:11">
      <c r="A8" s="171" t="s">
        <v>14287</v>
      </c>
      <c r="B8" s="172" t="s">
        <v>14288</v>
      </c>
      <c r="C8" s="172" t="s">
        <v>14289</v>
      </c>
      <c r="D8" s="172" t="s">
        <v>14290</v>
      </c>
      <c r="E8" s="172" t="s">
        <v>14291</v>
      </c>
      <c r="F8" s="172" t="s">
        <v>14292</v>
      </c>
      <c r="G8" s="172" t="s">
        <v>14293</v>
      </c>
      <c r="H8" s="172" t="s">
        <v>14294</v>
      </c>
      <c r="I8" s="172" t="s">
        <v>6982</v>
      </c>
      <c r="J8" s="172" t="s">
        <v>1238</v>
      </c>
      <c r="K8" s="173" t="s">
        <v>3637</v>
      </c>
    </row>
    <row r="9" spans="1:11">
      <c r="A9" s="166" t="s">
        <v>14295</v>
      </c>
      <c r="B9" s="14" t="s">
        <v>14296</v>
      </c>
      <c r="C9" s="14" t="s">
        <v>14297</v>
      </c>
      <c r="D9" s="14" t="s">
        <v>14298</v>
      </c>
      <c r="E9" s="14" t="s">
        <v>14291</v>
      </c>
      <c r="F9" s="14" t="s">
        <v>14299</v>
      </c>
      <c r="G9" s="14" t="s">
        <v>14300</v>
      </c>
      <c r="H9" s="14" t="s">
        <v>14301</v>
      </c>
      <c r="I9" s="14" t="s">
        <v>6982</v>
      </c>
      <c r="J9" s="14" t="s">
        <v>1109</v>
      </c>
      <c r="K9" s="167" t="s">
        <v>3637</v>
      </c>
    </row>
    <row r="10" spans="1:11">
      <c r="A10" s="171" t="s">
        <v>14302</v>
      </c>
      <c r="B10" s="172" t="s">
        <v>14303</v>
      </c>
      <c r="C10" s="172" t="s">
        <v>14304</v>
      </c>
      <c r="D10" s="172" t="s">
        <v>2007</v>
      </c>
      <c r="E10" s="172" t="s">
        <v>14305</v>
      </c>
      <c r="F10" s="172" t="s">
        <v>14306</v>
      </c>
      <c r="G10" s="172" t="s">
        <v>14307</v>
      </c>
      <c r="H10" s="172" t="s">
        <v>14308</v>
      </c>
      <c r="I10" s="172" t="s">
        <v>6982</v>
      </c>
      <c r="J10" s="172" t="s">
        <v>1109</v>
      </c>
      <c r="K10" s="173" t="s">
        <v>3637</v>
      </c>
    </row>
    <row r="11" spans="1:11">
      <c r="A11" s="166" t="s">
        <v>14309</v>
      </c>
      <c r="B11" s="14" t="s">
        <v>14310</v>
      </c>
      <c r="C11" s="14" t="s">
        <v>14311</v>
      </c>
      <c r="D11" s="14" t="s">
        <v>2007</v>
      </c>
      <c r="E11" s="14" t="s">
        <v>6798</v>
      </c>
      <c r="F11" s="14" t="s">
        <v>14312</v>
      </c>
      <c r="G11" s="14" t="s">
        <v>14313</v>
      </c>
      <c r="H11" s="14" t="s">
        <v>14314</v>
      </c>
      <c r="I11" s="14" t="s">
        <v>6982</v>
      </c>
      <c r="J11" s="14" t="s">
        <v>1238</v>
      </c>
      <c r="K11" s="167" t="s">
        <v>3637</v>
      </c>
    </row>
    <row r="12" spans="1:11">
      <c r="A12" s="171" t="s">
        <v>14315</v>
      </c>
      <c r="B12" s="172" t="s">
        <v>14316</v>
      </c>
      <c r="C12" s="172" t="s">
        <v>14317</v>
      </c>
      <c r="D12" s="172" t="s">
        <v>14318</v>
      </c>
      <c r="E12" s="172" t="s">
        <v>6798</v>
      </c>
      <c r="F12" s="172" t="s">
        <v>14319</v>
      </c>
      <c r="G12" s="172" t="s">
        <v>14320</v>
      </c>
      <c r="H12" s="172" t="s">
        <v>14321</v>
      </c>
      <c r="I12" s="172" t="s">
        <v>6982</v>
      </c>
      <c r="J12" s="172" t="s">
        <v>1238</v>
      </c>
      <c r="K12" s="173" t="s">
        <v>3637</v>
      </c>
    </row>
    <row r="13" spans="1:11">
      <c r="A13" s="166" t="s">
        <v>14322</v>
      </c>
      <c r="B13" s="14" t="s">
        <v>14323</v>
      </c>
      <c r="C13" s="14" t="s">
        <v>14324</v>
      </c>
      <c r="D13" s="14" t="s">
        <v>14325</v>
      </c>
      <c r="E13" s="14" t="s">
        <v>6798</v>
      </c>
      <c r="F13" s="14" t="s">
        <v>14326</v>
      </c>
      <c r="G13" s="14" t="s">
        <v>14327</v>
      </c>
      <c r="H13" s="14" t="s">
        <v>14328</v>
      </c>
      <c r="I13" s="14" t="s">
        <v>6982</v>
      </c>
      <c r="J13" s="14" t="s">
        <v>1109</v>
      </c>
      <c r="K13" s="167" t="s">
        <v>3637</v>
      </c>
    </row>
    <row r="14" spans="1:11">
      <c r="A14" s="171" t="s">
        <v>14329</v>
      </c>
      <c r="B14" s="172" t="s">
        <v>14330</v>
      </c>
      <c r="C14" s="172" t="s">
        <v>14331</v>
      </c>
      <c r="D14" s="172" t="s">
        <v>14332</v>
      </c>
      <c r="E14" s="172" t="s">
        <v>5234</v>
      </c>
      <c r="F14" s="172" t="s">
        <v>14195</v>
      </c>
      <c r="G14" s="172" t="s">
        <v>7625</v>
      </c>
      <c r="H14" s="172" t="s">
        <v>14333</v>
      </c>
      <c r="I14" s="172" t="s">
        <v>6982</v>
      </c>
      <c r="J14" s="172" t="s">
        <v>1238</v>
      </c>
      <c r="K14" s="173" t="s">
        <v>3637</v>
      </c>
    </row>
    <row r="15" spans="1:11">
      <c r="A15" s="166" t="s">
        <v>14334</v>
      </c>
      <c r="B15" s="14" t="s">
        <v>14335</v>
      </c>
      <c r="C15" s="14" t="s">
        <v>14336</v>
      </c>
      <c r="D15" s="14" t="s">
        <v>10329</v>
      </c>
      <c r="E15" s="14" t="s">
        <v>6880</v>
      </c>
      <c r="F15" s="14" t="s">
        <v>14206</v>
      </c>
      <c r="G15" s="14" t="s">
        <v>14337</v>
      </c>
      <c r="H15" s="14" t="s">
        <v>14338</v>
      </c>
      <c r="I15" s="14" t="s">
        <v>6982</v>
      </c>
      <c r="J15" s="14" t="s">
        <v>1238</v>
      </c>
      <c r="K15" s="167" t="s">
        <v>3637</v>
      </c>
    </row>
    <row r="16" spans="1:11">
      <c r="A16" s="171" t="s">
        <v>14339</v>
      </c>
      <c r="B16" s="172" t="s">
        <v>12534</v>
      </c>
      <c r="C16" s="172" t="s">
        <v>14340</v>
      </c>
      <c r="D16" s="172" t="s">
        <v>13213</v>
      </c>
      <c r="E16" s="172" t="s">
        <v>14341</v>
      </c>
      <c r="F16" s="172" t="s">
        <v>14342</v>
      </c>
      <c r="G16" s="172" t="s">
        <v>8085</v>
      </c>
      <c r="H16" s="172" t="s">
        <v>14343</v>
      </c>
      <c r="I16" s="172" t="s">
        <v>1109</v>
      </c>
      <c r="J16" s="172" t="s">
        <v>3637</v>
      </c>
      <c r="K16" s="173"/>
    </row>
    <row r="17" spans="1:11">
      <c r="A17" s="166" t="s">
        <v>14344</v>
      </c>
      <c r="B17" s="14" t="s">
        <v>12618</v>
      </c>
      <c r="C17" s="14" t="s">
        <v>14345</v>
      </c>
      <c r="D17" s="14" t="s">
        <v>12521</v>
      </c>
      <c r="E17" s="14" t="s">
        <v>8818</v>
      </c>
      <c r="F17" s="14" t="s">
        <v>14346</v>
      </c>
      <c r="G17" s="14" t="s">
        <v>8085</v>
      </c>
      <c r="H17" s="14" t="s">
        <v>14347</v>
      </c>
      <c r="I17" s="14" t="s">
        <v>1109</v>
      </c>
      <c r="J17" s="14" t="s">
        <v>3637</v>
      </c>
      <c r="K17" s="167"/>
    </row>
    <row r="18" spans="1:11">
      <c r="A18" s="171" t="s">
        <v>14348</v>
      </c>
      <c r="B18" s="172" t="s">
        <v>12557</v>
      </c>
      <c r="C18" s="172" t="s">
        <v>14349</v>
      </c>
      <c r="D18" s="172" t="s">
        <v>14350</v>
      </c>
      <c r="E18" s="172" t="s">
        <v>14351</v>
      </c>
      <c r="F18" s="172" t="s">
        <v>14352</v>
      </c>
      <c r="G18" s="172" t="s">
        <v>8085</v>
      </c>
      <c r="H18" s="172" t="s">
        <v>14353</v>
      </c>
      <c r="I18" s="172" t="s">
        <v>1238</v>
      </c>
      <c r="J18" s="172" t="s">
        <v>3637</v>
      </c>
      <c r="K18" s="173"/>
    </row>
    <row r="19" spans="1:11">
      <c r="A19" s="166" t="s">
        <v>14354</v>
      </c>
      <c r="B19" s="14" t="s">
        <v>14355</v>
      </c>
      <c r="C19" s="14" t="s">
        <v>14356</v>
      </c>
      <c r="D19" s="14" t="s">
        <v>433</v>
      </c>
      <c r="E19" s="14" t="s">
        <v>14357</v>
      </c>
      <c r="F19" s="14" t="s">
        <v>14358</v>
      </c>
      <c r="G19" s="14" t="s">
        <v>6982</v>
      </c>
      <c r="H19" s="14" t="s">
        <v>14359</v>
      </c>
      <c r="I19" s="14" t="s">
        <v>1238</v>
      </c>
      <c r="J19" s="14" t="s">
        <v>3637</v>
      </c>
      <c r="K19" s="167"/>
    </row>
    <row r="20" spans="1:11">
      <c r="A20" s="171" t="s">
        <v>14360</v>
      </c>
      <c r="B20" s="172" t="s">
        <v>14361</v>
      </c>
      <c r="C20" s="172" t="s">
        <v>14362</v>
      </c>
      <c r="D20" s="172" t="s">
        <v>14363</v>
      </c>
      <c r="E20" s="172" t="s">
        <v>2007</v>
      </c>
      <c r="F20" s="172" t="s">
        <v>14364</v>
      </c>
      <c r="G20" s="172" t="s">
        <v>6982</v>
      </c>
      <c r="H20" s="172" t="s">
        <v>14365</v>
      </c>
      <c r="I20" s="172" t="s">
        <v>1109</v>
      </c>
      <c r="J20" s="172" t="s">
        <v>3637</v>
      </c>
      <c r="K20" s="173"/>
    </row>
    <row r="21" spans="1:11">
      <c r="A21" s="166" t="s">
        <v>14366</v>
      </c>
      <c r="B21" s="14" t="s">
        <v>14367</v>
      </c>
      <c r="C21" s="14" t="s">
        <v>14368</v>
      </c>
      <c r="D21" s="14" t="s">
        <v>2007</v>
      </c>
      <c r="E21" s="14" t="s">
        <v>14369</v>
      </c>
      <c r="F21" s="14" t="s">
        <v>14370</v>
      </c>
      <c r="G21" s="14" t="s">
        <v>6982</v>
      </c>
      <c r="H21" s="14" t="s">
        <v>11572</v>
      </c>
      <c r="I21" s="14" t="s">
        <v>1238</v>
      </c>
      <c r="J21" s="14" t="s">
        <v>3637</v>
      </c>
      <c r="K21" s="167"/>
    </row>
    <row r="22" spans="1:11">
      <c r="A22" s="171" t="s">
        <v>14371</v>
      </c>
      <c r="B22" s="172" t="s">
        <v>14372</v>
      </c>
      <c r="C22" s="172" t="s">
        <v>14373</v>
      </c>
      <c r="D22" s="172" t="s">
        <v>2007</v>
      </c>
      <c r="E22" s="172" t="s">
        <v>14374</v>
      </c>
      <c r="F22" s="172" t="s">
        <v>14375</v>
      </c>
      <c r="G22" s="172" t="s">
        <v>6982</v>
      </c>
      <c r="H22" s="172" t="s">
        <v>14376</v>
      </c>
      <c r="I22" s="172" t="s">
        <v>1238</v>
      </c>
      <c r="J22" s="172" t="s">
        <v>3637</v>
      </c>
      <c r="K22" s="173"/>
    </row>
    <row r="23" spans="1:11">
      <c r="A23" s="166" t="s">
        <v>14377</v>
      </c>
      <c r="B23" s="14" t="s">
        <v>14378</v>
      </c>
      <c r="C23" s="14" t="s">
        <v>14379</v>
      </c>
      <c r="D23" s="14" t="s">
        <v>2007</v>
      </c>
      <c r="E23" s="14" t="s">
        <v>14369</v>
      </c>
      <c r="F23" s="14" t="s">
        <v>14380</v>
      </c>
      <c r="G23" s="14" t="s">
        <v>6982</v>
      </c>
      <c r="H23" s="14" t="s">
        <v>14381</v>
      </c>
      <c r="I23" s="14" t="s">
        <v>1238</v>
      </c>
      <c r="J23" s="14" t="s">
        <v>3637</v>
      </c>
      <c r="K23" s="167"/>
    </row>
    <row r="24" spans="1:11">
      <c r="A24" s="171" t="s">
        <v>14382</v>
      </c>
      <c r="B24" s="172" t="s">
        <v>14383</v>
      </c>
      <c r="C24" s="172" t="s">
        <v>14384</v>
      </c>
      <c r="D24" s="172" t="s">
        <v>138</v>
      </c>
      <c r="E24" s="172" t="s">
        <v>14385</v>
      </c>
      <c r="F24" s="172" t="s">
        <v>14386</v>
      </c>
      <c r="G24" s="172" t="s">
        <v>6982</v>
      </c>
      <c r="H24" s="172" t="s">
        <v>14387</v>
      </c>
      <c r="I24" s="172" t="s">
        <v>1238</v>
      </c>
      <c r="J24" s="172" t="s">
        <v>3637</v>
      </c>
      <c r="K24" s="173"/>
    </row>
    <row r="25" spans="1:11">
      <c r="A25" s="168" t="s">
        <v>14388</v>
      </c>
      <c r="B25" s="169" t="s">
        <v>14389</v>
      </c>
      <c r="C25" s="169" t="s">
        <v>14390</v>
      </c>
      <c r="D25" s="169" t="s">
        <v>14391</v>
      </c>
      <c r="E25" s="169" t="s">
        <v>14392</v>
      </c>
      <c r="F25" s="169" t="s">
        <v>14393</v>
      </c>
      <c r="G25" s="169" t="s">
        <v>6982</v>
      </c>
      <c r="H25" s="169" t="s">
        <v>14394</v>
      </c>
      <c r="I25" s="169" t="s">
        <v>1238</v>
      </c>
      <c r="J25" s="169" t="s">
        <v>3637</v>
      </c>
      <c r="K25" s="170"/>
    </row>
  </sheetData>
  <mergeCells count="2">
    <mergeCell ref="A1:K1"/>
    <mergeCell ref="A2:K2"/>
  </mergeCells>
  <dataValidations count="3">
    <dataValidation type="list" sqref="I5:I25" xr:uid="{00000000-0002-0000-6800-000000000000}">
      <formula1>"Stage 6,Stage 7"</formula1>
    </dataValidation>
    <dataValidation type="list" sqref="J5:J25" xr:uid="{00000000-0002-0000-6800-000001000000}">
      <formula1>"Critical,High,Medium,Low"</formula1>
    </dataValidation>
    <dataValidation type="list" sqref="K5:K25" xr:uid="{00000000-0002-0000-6800-000002000000}">
      <formula1>"Draft Complete,Needs Review,Approved,Deferred"</formula1>
    </dataValidation>
  </dataValidation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O16"/>
  <sheetViews>
    <sheetView workbookViewId="0">
      <pane ySplit="4" topLeftCell="A5" activePane="bottomLeft" state="frozen"/>
      <selection pane="bottomLeft"/>
    </sheetView>
  </sheetViews>
  <sheetFormatPr defaultRowHeight="14.15"/>
  <cols>
    <col min="1" max="1" width="14" customWidth="1"/>
    <col min="2" max="2" width="18" customWidth="1"/>
    <col min="3" max="3" width="38" customWidth="1"/>
    <col min="4" max="4" width="58" customWidth="1"/>
    <col min="5" max="5" width="24" customWidth="1"/>
    <col min="6" max="7" width="30" customWidth="1"/>
    <col min="8" max="8" width="12" customWidth="1"/>
    <col min="9" max="9" width="18" customWidth="1"/>
    <col min="10" max="11" width="12" customWidth="1"/>
    <col min="12" max="12" width="30" customWidth="1"/>
    <col min="13" max="13" width="56" customWidth="1"/>
    <col min="14" max="14" width="46" customWidth="1"/>
    <col min="15" max="15" width="28" customWidth="1"/>
  </cols>
  <sheetData>
    <row r="1" spans="1:15" ht="17.149999999999999" customHeight="1">
      <c r="A1" s="597" t="s">
        <v>14395</v>
      </c>
      <c r="B1" s="597"/>
      <c r="C1" s="597"/>
      <c r="D1" s="597"/>
      <c r="E1" s="597"/>
      <c r="F1" s="597"/>
      <c r="G1" s="597"/>
      <c r="H1" s="597"/>
      <c r="I1" s="597"/>
      <c r="J1" s="597"/>
      <c r="K1" s="597"/>
      <c r="L1" s="597"/>
      <c r="M1" s="597"/>
      <c r="N1" s="597"/>
      <c r="O1" s="597"/>
    </row>
    <row r="2" spans="1:15" ht="20.6" customHeight="1">
      <c r="A2" s="598" t="s">
        <v>14396</v>
      </c>
      <c r="B2" s="598"/>
      <c r="C2" s="598"/>
      <c r="D2" s="598"/>
      <c r="E2" s="598"/>
      <c r="F2" s="598"/>
      <c r="G2" s="598"/>
      <c r="H2" s="598"/>
      <c r="I2" s="598"/>
      <c r="J2" s="598"/>
      <c r="K2" s="598"/>
      <c r="L2" s="598"/>
      <c r="M2" s="598"/>
      <c r="N2" s="598"/>
      <c r="O2" s="598"/>
    </row>
    <row r="4" spans="1:15" ht="17.149999999999999" customHeight="1">
      <c r="A4" s="160" t="s">
        <v>3410</v>
      </c>
      <c r="B4" s="161" t="s">
        <v>3595</v>
      </c>
      <c r="C4" s="161" t="s">
        <v>7712</v>
      </c>
      <c r="D4" s="161" t="s">
        <v>3597</v>
      </c>
      <c r="E4" s="161" t="s">
        <v>1817</v>
      </c>
      <c r="F4" s="161" t="s">
        <v>3598</v>
      </c>
      <c r="G4" s="161" t="s">
        <v>1506</v>
      </c>
      <c r="H4" s="161" t="s">
        <v>1509</v>
      </c>
      <c r="I4" s="161" t="s">
        <v>1818</v>
      </c>
      <c r="J4" s="161" t="s">
        <v>7713</v>
      </c>
      <c r="K4" s="161" t="s">
        <v>3600</v>
      </c>
      <c r="L4" s="161" t="s">
        <v>3574</v>
      </c>
      <c r="M4" s="161" t="s">
        <v>1820</v>
      </c>
      <c r="N4" s="161" t="s">
        <v>10615</v>
      </c>
      <c r="O4" s="162" t="s">
        <v>4953</v>
      </c>
    </row>
    <row r="5" spans="1:15">
      <c r="A5" s="163" t="s">
        <v>14397</v>
      </c>
      <c r="B5" s="164" t="s">
        <v>12521</v>
      </c>
      <c r="C5" s="164" t="s">
        <v>14398</v>
      </c>
      <c r="D5" s="164" t="s">
        <v>14399</v>
      </c>
      <c r="E5" s="164" t="s">
        <v>14400</v>
      </c>
      <c r="F5" s="164" t="s">
        <v>14401</v>
      </c>
      <c r="G5" s="164" t="s">
        <v>14402</v>
      </c>
      <c r="H5" s="164" t="s">
        <v>1238</v>
      </c>
      <c r="I5" s="164" t="s">
        <v>1825</v>
      </c>
      <c r="J5" s="177">
        <f t="shared" ref="J5:J16" si="0">IF(I5="Approved",1,IF(I5="Draft Complete",0.8,IF(I5="In Review",0.6,IF(I5="In Progress",0.4,IF(I5="Blocked",0,0)))))</f>
        <v>0</v>
      </c>
      <c r="K5" s="164">
        <v>8</v>
      </c>
      <c r="L5" s="164" t="s">
        <v>14403</v>
      </c>
      <c r="M5" s="164" t="s">
        <v>14404</v>
      </c>
      <c r="N5" s="164" t="s">
        <v>14405</v>
      </c>
      <c r="O5" s="165" t="s">
        <v>396</v>
      </c>
    </row>
    <row r="6" spans="1:15">
      <c r="A6" s="171" t="s">
        <v>14406</v>
      </c>
      <c r="B6" s="172" t="s">
        <v>14407</v>
      </c>
      <c r="C6" s="172" t="s">
        <v>14408</v>
      </c>
      <c r="D6" s="172" t="s">
        <v>14409</v>
      </c>
      <c r="E6" s="172" t="s">
        <v>14410</v>
      </c>
      <c r="F6" s="172" t="s">
        <v>14411</v>
      </c>
      <c r="G6" s="172" t="s">
        <v>14397</v>
      </c>
      <c r="H6" s="172" t="s">
        <v>1238</v>
      </c>
      <c r="I6" s="172" t="s">
        <v>1825</v>
      </c>
      <c r="J6" s="178">
        <f t="shared" si="0"/>
        <v>0</v>
      </c>
      <c r="K6" s="172">
        <v>12</v>
      </c>
      <c r="L6" s="172" t="s">
        <v>14412</v>
      </c>
      <c r="M6" s="172" t="s">
        <v>14413</v>
      </c>
      <c r="N6" s="172" t="s">
        <v>14414</v>
      </c>
      <c r="O6" s="173" t="s">
        <v>390</v>
      </c>
    </row>
    <row r="7" spans="1:15">
      <c r="A7" s="166" t="s">
        <v>14415</v>
      </c>
      <c r="B7" s="14" t="s">
        <v>12117</v>
      </c>
      <c r="C7" s="14" t="s">
        <v>14416</v>
      </c>
      <c r="D7" s="14" t="s">
        <v>14417</v>
      </c>
      <c r="E7" s="14" t="s">
        <v>8939</v>
      </c>
      <c r="F7" s="14" t="s">
        <v>11112</v>
      </c>
      <c r="G7" s="14" t="s">
        <v>14406</v>
      </c>
      <c r="H7" s="14" t="s">
        <v>1109</v>
      </c>
      <c r="I7" s="14" t="s">
        <v>1825</v>
      </c>
      <c r="J7" s="27">
        <f t="shared" si="0"/>
        <v>0</v>
      </c>
      <c r="K7" s="14">
        <v>10</v>
      </c>
      <c r="L7" s="14" t="s">
        <v>1861</v>
      </c>
      <c r="M7" s="14" t="s">
        <v>14418</v>
      </c>
      <c r="N7" s="14" t="s">
        <v>14419</v>
      </c>
      <c r="O7" s="167" t="s">
        <v>404</v>
      </c>
    </row>
    <row r="8" spans="1:15">
      <c r="A8" s="171" t="s">
        <v>14420</v>
      </c>
      <c r="B8" s="172" t="s">
        <v>12126</v>
      </c>
      <c r="C8" s="172" t="s">
        <v>14421</v>
      </c>
      <c r="D8" s="172" t="s">
        <v>14422</v>
      </c>
      <c r="E8" s="172" t="s">
        <v>14423</v>
      </c>
      <c r="F8" s="172" t="s">
        <v>11112</v>
      </c>
      <c r="G8" s="172" t="s">
        <v>14406</v>
      </c>
      <c r="H8" s="172" t="s">
        <v>1238</v>
      </c>
      <c r="I8" s="172" t="s">
        <v>1825</v>
      </c>
      <c r="J8" s="178">
        <f t="shared" si="0"/>
        <v>0</v>
      </c>
      <c r="K8" s="172">
        <v>14</v>
      </c>
      <c r="L8" s="172" t="s">
        <v>11965</v>
      </c>
      <c r="M8" s="172" t="s">
        <v>14424</v>
      </c>
      <c r="N8" s="172" t="s">
        <v>11967</v>
      </c>
      <c r="O8" s="173" t="s">
        <v>408</v>
      </c>
    </row>
    <row r="9" spans="1:15">
      <c r="A9" s="166" t="s">
        <v>14425</v>
      </c>
      <c r="B9" s="14" t="s">
        <v>14426</v>
      </c>
      <c r="C9" s="14" t="s">
        <v>14427</v>
      </c>
      <c r="D9" s="14" t="s">
        <v>14428</v>
      </c>
      <c r="E9" s="14" t="s">
        <v>14429</v>
      </c>
      <c r="F9" s="14" t="s">
        <v>10594</v>
      </c>
      <c r="G9" s="14" t="s">
        <v>14406</v>
      </c>
      <c r="H9" s="14" t="s">
        <v>1238</v>
      </c>
      <c r="I9" s="14" t="s">
        <v>1825</v>
      </c>
      <c r="J9" s="27">
        <f t="shared" si="0"/>
        <v>0</v>
      </c>
      <c r="K9" s="14">
        <v>16</v>
      </c>
      <c r="L9" s="14" t="s">
        <v>14430</v>
      </c>
      <c r="M9" s="14" t="s">
        <v>14431</v>
      </c>
      <c r="N9" s="14" t="s">
        <v>14432</v>
      </c>
      <c r="O9" s="167" t="s">
        <v>412</v>
      </c>
    </row>
    <row r="10" spans="1:15">
      <c r="A10" s="171" t="s">
        <v>14433</v>
      </c>
      <c r="B10" s="172" t="s">
        <v>14434</v>
      </c>
      <c r="C10" s="172" t="s">
        <v>14435</v>
      </c>
      <c r="D10" s="172" t="s">
        <v>14436</v>
      </c>
      <c r="E10" s="172" t="s">
        <v>14437</v>
      </c>
      <c r="F10" s="172" t="s">
        <v>14438</v>
      </c>
      <c r="G10" s="172" t="s">
        <v>14425</v>
      </c>
      <c r="H10" s="172" t="s">
        <v>1238</v>
      </c>
      <c r="I10" s="172" t="s">
        <v>1825</v>
      </c>
      <c r="J10" s="178">
        <f t="shared" si="0"/>
        <v>0</v>
      </c>
      <c r="K10" s="172">
        <v>12</v>
      </c>
      <c r="L10" s="172" t="s">
        <v>14439</v>
      </c>
      <c r="M10" s="172" t="s">
        <v>14440</v>
      </c>
      <c r="N10" s="172" t="s">
        <v>14441</v>
      </c>
      <c r="O10" s="173" t="s">
        <v>14442</v>
      </c>
    </row>
    <row r="11" spans="1:15">
      <c r="A11" s="166" t="s">
        <v>14443</v>
      </c>
      <c r="B11" s="14" t="s">
        <v>14444</v>
      </c>
      <c r="C11" s="14" t="s">
        <v>14445</v>
      </c>
      <c r="D11" s="14" t="s">
        <v>14446</v>
      </c>
      <c r="E11" s="14" t="s">
        <v>14447</v>
      </c>
      <c r="F11" s="14" t="s">
        <v>14448</v>
      </c>
      <c r="G11" s="14" t="s">
        <v>14406</v>
      </c>
      <c r="H11" s="14" t="s">
        <v>1109</v>
      </c>
      <c r="I11" s="14" t="s">
        <v>1825</v>
      </c>
      <c r="J11" s="27">
        <f t="shared" si="0"/>
        <v>0</v>
      </c>
      <c r="K11" s="14">
        <v>14</v>
      </c>
      <c r="L11" s="14" t="s">
        <v>14449</v>
      </c>
      <c r="M11" s="14" t="s">
        <v>14450</v>
      </c>
      <c r="N11" s="14" t="s">
        <v>12168</v>
      </c>
      <c r="O11" s="167" t="s">
        <v>14451</v>
      </c>
    </row>
    <row r="12" spans="1:15">
      <c r="A12" s="171" t="s">
        <v>14452</v>
      </c>
      <c r="B12" s="172" t="s">
        <v>14444</v>
      </c>
      <c r="C12" s="172" t="s">
        <v>14453</v>
      </c>
      <c r="D12" s="172" t="s">
        <v>14454</v>
      </c>
      <c r="E12" s="172" t="s">
        <v>14447</v>
      </c>
      <c r="F12" s="172" t="s">
        <v>14455</v>
      </c>
      <c r="G12" s="172" t="s">
        <v>14406</v>
      </c>
      <c r="H12" s="172" t="s">
        <v>1109</v>
      </c>
      <c r="I12" s="172" t="s">
        <v>1825</v>
      </c>
      <c r="J12" s="178">
        <f t="shared" si="0"/>
        <v>0</v>
      </c>
      <c r="K12" s="172">
        <v>8</v>
      </c>
      <c r="L12" s="172" t="s">
        <v>14456</v>
      </c>
      <c r="M12" s="172" t="s">
        <v>14457</v>
      </c>
      <c r="N12" s="172" t="s">
        <v>14458</v>
      </c>
      <c r="O12" s="173" t="s">
        <v>14459</v>
      </c>
    </row>
    <row r="13" spans="1:15">
      <c r="A13" s="166" t="s">
        <v>14460</v>
      </c>
      <c r="B13" s="14" t="s">
        <v>14461</v>
      </c>
      <c r="C13" s="14" t="s">
        <v>14462</v>
      </c>
      <c r="D13" s="14" t="s">
        <v>14463</v>
      </c>
      <c r="E13" s="14" t="s">
        <v>14464</v>
      </c>
      <c r="F13" s="14" t="s">
        <v>14465</v>
      </c>
      <c r="G13" s="14" t="s">
        <v>14406</v>
      </c>
      <c r="H13" s="14" t="s">
        <v>1238</v>
      </c>
      <c r="I13" s="14" t="s">
        <v>1825</v>
      </c>
      <c r="J13" s="27">
        <f t="shared" si="0"/>
        <v>0</v>
      </c>
      <c r="K13" s="14">
        <v>16</v>
      </c>
      <c r="L13" s="14" t="s">
        <v>14466</v>
      </c>
      <c r="M13" s="14" t="s">
        <v>14467</v>
      </c>
      <c r="N13" s="14" t="s">
        <v>14468</v>
      </c>
      <c r="O13" s="167" t="s">
        <v>14469</v>
      </c>
    </row>
    <row r="14" spans="1:15">
      <c r="A14" s="171" t="s">
        <v>14470</v>
      </c>
      <c r="B14" s="172" t="s">
        <v>14471</v>
      </c>
      <c r="C14" s="172" t="s">
        <v>14472</v>
      </c>
      <c r="D14" s="172" t="s">
        <v>14473</v>
      </c>
      <c r="E14" s="172" t="s">
        <v>9355</v>
      </c>
      <c r="F14" s="172" t="s">
        <v>14474</v>
      </c>
      <c r="G14" s="172" t="s">
        <v>14475</v>
      </c>
      <c r="H14" s="172" t="s">
        <v>1238</v>
      </c>
      <c r="I14" s="172" t="s">
        <v>1825</v>
      </c>
      <c r="J14" s="178">
        <f t="shared" si="0"/>
        <v>0</v>
      </c>
      <c r="K14" s="172">
        <v>12</v>
      </c>
      <c r="L14" s="172" t="s">
        <v>14476</v>
      </c>
      <c r="M14" s="172" t="s">
        <v>14477</v>
      </c>
      <c r="N14" s="172" t="s">
        <v>14478</v>
      </c>
      <c r="O14" s="173" t="s">
        <v>420</v>
      </c>
    </row>
    <row r="15" spans="1:15">
      <c r="A15" s="166" t="s">
        <v>14479</v>
      </c>
      <c r="B15" s="14" t="s">
        <v>14142</v>
      </c>
      <c r="C15" s="14" t="s">
        <v>14480</v>
      </c>
      <c r="D15" s="14" t="s">
        <v>14481</v>
      </c>
      <c r="E15" s="14" t="s">
        <v>14482</v>
      </c>
      <c r="F15" s="14" t="s">
        <v>14483</v>
      </c>
      <c r="G15" s="14" t="s">
        <v>14484</v>
      </c>
      <c r="H15" s="14" t="s">
        <v>1109</v>
      </c>
      <c r="I15" s="14" t="s">
        <v>1825</v>
      </c>
      <c r="J15" s="27">
        <f t="shared" si="0"/>
        <v>0</v>
      </c>
      <c r="K15" s="14">
        <v>8</v>
      </c>
      <c r="L15" s="14" t="s">
        <v>14485</v>
      </c>
      <c r="M15" s="14" t="s">
        <v>14486</v>
      </c>
      <c r="N15" s="14" t="s">
        <v>14487</v>
      </c>
      <c r="O15" s="167" t="s">
        <v>400</v>
      </c>
    </row>
    <row r="16" spans="1:15">
      <c r="A16" s="174" t="s">
        <v>14488</v>
      </c>
      <c r="B16" s="175" t="s">
        <v>7807</v>
      </c>
      <c r="C16" s="175" t="s">
        <v>14489</v>
      </c>
      <c r="D16" s="175" t="s">
        <v>14490</v>
      </c>
      <c r="E16" s="175" t="s">
        <v>3849</v>
      </c>
      <c r="F16" s="175" t="s">
        <v>99</v>
      </c>
      <c r="G16" s="175" t="s">
        <v>14491</v>
      </c>
      <c r="H16" s="175" t="s">
        <v>1109</v>
      </c>
      <c r="I16" s="175" t="s">
        <v>1825</v>
      </c>
      <c r="J16" s="179">
        <f t="shared" si="0"/>
        <v>0</v>
      </c>
      <c r="K16" s="175">
        <v>4</v>
      </c>
      <c r="L16" s="175" t="s">
        <v>14492</v>
      </c>
      <c r="M16" s="175" t="s">
        <v>14493</v>
      </c>
      <c r="N16" s="175" t="s">
        <v>14494</v>
      </c>
      <c r="O16" s="176" t="s">
        <v>477</v>
      </c>
    </row>
  </sheetData>
  <mergeCells count="2">
    <mergeCell ref="A1:O1"/>
    <mergeCell ref="A2:O2"/>
  </mergeCells>
  <dataValidations count="2">
    <dataValidation type="list" sqref="H5:H16" xr:uid="{00000000-0002-0000-6900-000000000000}">
      <formula1>"Critical,High,Medium,Low"</formula1>
    </dataValidation>
    <dataValidation type="list" sqref="I5:I16" xr:uid="{00000000-0002-0000-6900-000001000000}">
      <formula1>"Not Started,In Progress,Draft Complete,In Review,Approved,Blocked,Deferred"</formula1>
    </dataValidation>
  </dataValidation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O18"/>
  <sheetViews>
    <sheetView workbookViewId="0">
      <pane ySplit="4" topLeftCell="A5" activePane="bottomLeft" state="frozen"/>
      <selection pane="bottomLeft"/>
    </sheetView>
  </sheetViews>
  <sheetFormatPr defaultRowHeight="14.15"/>
  <cols>
    <col min="1" max="1" width="14" customWidth="1"/>
    <col min="2" max="2" width="18" customWidth="1"/>
    <col min="3" max="3" width="38" customWidth="1"/>
    <col min="4" max="4" width="58" customWidth="1"/>
    <col min="5" max="5" width="24" customWidth="1"/>
    <col min="6" max="7" width="30" customWidth="1"/>
    <col min="8" max="8" width="12" customWidth="1"/>
    <col min="9" max="9" width="18" customWidth="1"/>
    <col min="10" max="11" width="12" customWidth="1"/>
    <col min="12" max="12" width="30" customWidth="1"/>
    <col min="13" max="13" width="56" customWidth="1"/>
    <col min="14" max="14" width="46" customWidth="1"/>
    <col min="15" max="15" width="28" customWidth="1"/>
  </cols>
  <sheetData>
    <row r="1" spans="1:15" ht="17.149999999999999" customHeight="1">
      <c r="A1" s="597" t="s">
        <v>14495</v>
      </c>
      <c r="B1" s="597"/>
      <c r="C1" s="597"/>
      <c r="D1" s="597"/>
      <c r="E1" s="597"/>
      <c r="F1" s="597"/>
      <c r="G1" s="597"/>
      <c r="H1" s="597"/>
      <c r="I1" s="597"/>
      <c r="J1" s="597"/>
      <c r="K1" s="597"/>
      <c r="L1" s="597"/>
      <c r="M1" s="597"/>
      <c r="N1" s="597"/>
      <c r="O1" s="597"/>
    </row>
    <row r="2" spans="1:15" ht="20.6" customHeight="1">
      <c r="A2" s="598" t="s">
        <v>14496</v>
      </c>
      <c r="B2" s="598"/>
      <c r="C2" s="598"/>
      <c r="D2" s="598"/>
      <c r="E2" s="598"/>
      <c r="F2" s="598"/>
      <c r="G2" s="598"/>
      <c r="H2" s="598"/>
      <c r="I2" s="598"/>
      <c r="J2" s="598"/>
      <c r="K2" s="598"/>
      <c r="L2" s="598"/>
      <c r="M2" s="598"/>
      <c r="N2" s="598"/>
      <c r="O2" s="598"/>
    </row>
    <row r="4" spans="1:15" ht="17.149999999999999" customHeight="1">
      <c r="A4" s="160" t="s">
        <v>3410</v>
      </c>
      <c r="B4" s="161" t="s">
        <v>3595</v>
      </c>
      <c r="C4" s="161" t="s">
        <v>7712</v>
      </c>
      <c r="D4" s="161" t="s">
        <v>3597</v>
      </c>
      <c r="E4" s="161" t="s">
        <v>1817</v>
      </c>
      <c r="F4" s="161" t="s">
        <v>3598</v>
      </c>
      <c r="G4" s="161" t="s">
        <v>1506</v>
      </c>
      <c r="H4" s="161" t="s">
        <v>1509</v>
      </c>
      <c r="I4" s="161" t="s">
        <v>1818</v>
      </c>
      <c r="J4" s="161" t="s">
        <v>7713</v>
      </c>
      <c r="K4" s="161" t="s">
        <v>3600</v>
      </c>
      <c r="L4" s="161" t="s">
        <v>3574</v>
      </c>
      <c r="M4" s="161" t="s">
        <v>1820</v>
      </c>
      <c r="N4" s="161" t="s">
        <v>10615</v>
      </c>
      <c r="O4" s="162" t="s">
        <v>4953</v>
      </c>
    </row>
    <row r="5" spans="1:15">
      <c r="A5" s="163" t="s">
        <v>14497</v>
      </c>
      <c r="B5" s="164" t="s">
        <v>2000</v>
      </c>
      <c r="C5" s="164" t="s">
        <v>14498</v>
      </c>
      <c r="D5" s="164" t="s">
        <v>14499</v>
      </c>
      <c r="E5" s="164" t="s">
        <v>4026</v>
      </c>
      <c r="F5" s="164" t="s">
        <v>14500</v>
      </c>
      <c r="G5" s="164" t="s">
        <v>14501</v>
      </c>
      <c r="H5" s="164" t="s">
        <v>1238</v>
      </c>
      <c r="I5" s="164" t="s">
        <v>1825</v>
      </c>
      <c r="J5" s="177">
        <f t="shared" ref="J5:J18" si="0">IF(I5="Approved",1,IF(I5="Draft Complete",0.8,IF(I5="In Review",0.6,IF(I5="In Progress",0.4,IF(I5="Blocked",0,0)))))</f>
        <v>0</v>
      </c>
      <c r="K5" s="164">
        <v>12</v>
      </c>
      <c r="L5" s="164" t="s">
        <v>14502</v>
      </c>
      <c r="M5" s="164" t="s">
        <v>14503</v>
      </c>
      <c r="N5" s="164" t="s">
        <v>14504</v>
      </c>
      <c r="O5" s="165" t="s">
        <v>424</v>
      </c>
    </row>
    <row r="6" spans="1:15">
      <c r="A6" s="171" t="s">
        <v>14505</v>
      </c>
      <c r="B6" s="172" t="s">
        <v>14506</v>
      </c>
      <c r="C6" s="172" t="s">
        <v>14507</v>
      </c>
      <c r="D6" s="172" t="s">
        <v>14508</v>
      </c>
      <c r="E6" s="172" t="s">
        <v>14509</v>
      </c>
      <c r="F6" s="172" t="s">
        <v>14510</v>
      </c>
      <c r="G6" s="172" t="s">
        <v>14497</v>
      </c>
      <c r="H6" s="172" t="s">
        <v>1238</v>
      </c>
      <c r="I6" s="172" t="s">
        <v>1825</v>
      </c>
      <c r="J6" s="178">
        <f t="shared" si="0"/>
        <v>0</v>
      </c>
      <c r="K6" s="172">
        <v>16</v>
      </c>
      <c r="L6" s="172" t="s">
        <v>13603</v>
      </c>
      <c r="M6" s="172" t="s">
        <v>14511</v>
      </c>
      <c r="N6" s="172" t="s">
        <v>14512</v>
      </c>
      <c r="O6" s="173" t="s">
        <v>433</v>
      </c>
    </row>
    <row r="7" spans="1:15">
      <c r="A7" s="166" t="s">
        <v>14513</v>
      </c>
      <c r="B7" s="14" t="s">
        <v>14514</v>
      </c>
      <c r="C7" s="14" t="s">
        <v>14515</v>
      </c>
      <c r="D7" s="14" t="s">
        <v>14516</v>
      </c>
      <c r="E7" s="14" t="s">
        <v>6132</v>
      </c>
      <c r="F7" s="14" t="s">
        <v>14517</v>
      </c>
      <c r="G7" s="14" t="s">
        <v>14505</v>
      </c>
      <c r="H7" s="14" t="s">
        <v>1238</v>
      </c>
      <c r="I7" s="14" t="s">
        <v>1825</v>
      </c>
      <c r="J7" s="27">
        <f t="shared" si="0"/>
        <v>0</v>
      </c>
      <c r="K7" s="14">
        <v>14</v>
      </c>
      <c r="L7" s="14" t="s">
        <v>13972</v>
      </c>
      <c r="M7" s="14" t="s">
        <v>14518</v>
      </c>
      <c r="N7" s="14" t="s">
        <v>14365</v>
      </c>
      <c r="O7" s="167" t="s">
        <v>436</v>
      </c>
    </row>
    <row r="8" spans="1:15">
      <c r="A8" s="171" t="s">
        <v>14519</v>
      </c>
      <c r="B8" s="172" t="s">
        <v>6985</v>
      </c>
      <c r="C8" s="172" t="s">
        <v>14520</v>
      </c>
      <c r="D8" s="172" t="s">
        <v>14521</v>
      </c>
      <c r="E8" s="172" t="s">
        <v>12147</v>
      </c>
      <c r="F8" s="172" t="s">
        <v>14522</v>
      </c>
      <c r="G8" s="172" t="s">
        <v>14513</v>
      </c>
      <c r="H8" s="172" t="s">
        <v>1238</v>
      </c>
      <c r="I8" s="172" t="s">
        <v>1825</v>
      </c>
      <c r="J8" s="178">
        <f t="shared" si="0"/>
        <v>0</v>
      </c>
      <c r="K8" s="172">
        <v>14</v>
      </c>
      <c r="L8" s="172" t="s">
        <v>14523</v>
      </c>
      <c r="M8" s="172" t="s">
        <v>14524</v>
      </c>
      <c r="N8" s="172" t="s">
        <v>14525</v>
      </c>
      <c r="O8" s="173" t="s">
        <v>440</v>
      </c>
    </row>
    <row r="9" spans="1:15">
      <c r="A9" s="166" t="s">
        <v>14526</v>
      </c>
      <c r="B9" s="14" t="s">
        <v>14527</v>
      </c>
      <c r="C9" s="14" t="s">
        <v>14528</v>
      </c>
      <c r="D9" s="14" t="s">
        <v>14529</v>
      </c>
      <c r="E9" s="14" t="s">
        <v>14530</v>
      </c>
      <c r="F9" s="14" t="s">
        <v>14531</v>
      </c>
      <c r="G9" s="14" t="s">
        <v>14532</v>
      </c>
      <c r="H9" s="14" t="s">
        <v>1238</v>
      </c>
      <c r="I9" s="14" t="s">
        <v>1825</v>
      </c>
      <c r="J9" s="27">
        <f t="shared" si="0"/>
        <v>0</v>
      </c>
      <c r="K9" s="14">
        <v>16</v>
      </c>
      <c r="L9" s="14" t="s">
        <v>14533</v>
      </c>
      <c r="M9" s="14" t="s">
        <v>14534</v>
      </c>
      <c r="N9" s="14" t="s">
        <v>14535</v>
      </c>
      <c r="O9" s="167" t="s">
        <v>444</v>
      </c>
    </row>
    <row r="10" spans="1:15" ht="23.15">
      <c r="A10" s="171" t="s">
        <v>14536</v>
      </c>
      <c r="B10" s="172" t="s">
        <v>14537</v>
      </c>
      <c r="C10" s="172" t="s">
        <v>14538</v>
      </c>
      <c r="D10" s="172" t="s">
        <v>14539</v>
      </c>
      <c r="E10" s="172" t="s">
        <v>4832</v>
      </c>
      <c r="F10" s="172" t="s">
        <v>14540</v>
      </c>
      <c r="G10" s="172" t="s">
        <v>14541</v>
      </c>
      <c r="H10" s="172" t="s">
        <v>1109</v>
      </c>
      <c r="I10" s="172" t="s">
        <v>1825</v>
      </c>
      <c r="J10" s="178">
        <f t="shared" si="0"/>
        <v>0</v>
      </c>
      <c r="K10" s="172">
        <v>12</v>
      </c>
      <c r="L10" s="172" t="s">
        <v>14542</v>
      </c>
      <c r="M10" s="172" t="s">
        <v>14543</v>
      </c>
      <c r="N10" s="172" t="s">
        <v>14544</v>
      </c>
      <c r="O10" s="173" t="s">
        <v>448</v>
      </c>
    </row>
    <row r="11" spans="1:15" ht="23.15">
      <c r="A11" s="166" t="s">
        <v>14545</v>
      </c>
      <c r="B11" s="14" t="s">
        <v>14546</v>
      </c>
      <c r="C11" s="14" t="s">
        <v>14547</v>
      </c>
      <c r="D11" s="14" t="s">
        <v>14548</v>
      </c>
      <c r="E11" s="14" t="s">
        <v>7764</v>
      </c>
      <c r="F11" s="14" t="s">
        <v>7794</v>
      </c>
      <c r="G11" s="14" t="s">
        <v>14526</v>
      </c>
      <c r="H11" s="14" t="s">
        <v>1238</v>
      </c>
      <c r="I11" s="14" t="s">
        <v>1825</v>
      </c>
      <c r="J11" s="27">
        <f t="shared" si="0"/>
        <v>0</v>
      </c>
      <c r="K11" s="14">
        <v>14</v>
      </c>
      <c r="L11" s="14" t="s">
        <v>14549</v>
      </c>
      <c r="M11" s="14" t="s">
        <v>14550</v>
      </c>
      <c r="N11" s="14" t="s">
        <v>14551</v>
      </c>
      <c r="O11" s="167" t="s">
        <v>452</v>
      </c>
    </row>
    <row r="12" spans="1:15" ht="23.15">
      <c r="A12" s="171" t="s">
        <v>14552</v>
      </c>
      <c r="B12" s="172" t="s">
        <v>14553</v>
      </c>
      <c r="C12" s="172" t="s">
        <v>14554</v>
      </c>
      <c r="D12" s="172" t="s">
        <v>14555</v>
      </c>
      <c r="E12" s="172" t="s">
        <v>14556</v>
      </c>
      <c r="F12" s="172" t="s">
        <v>14557</v>
      </c>
      <c r="G12" s="172" t="s">
        <v>14558</v>
      </c>
      <c r="H12" s="172" t="s">
        <v>1238</v>
      </c>
      <c r="I12" s="172" t="s">
        <v>1825</v>
      </c>
      <c r="J12" s="178">
        <f t="shared" si="0"/>
        <v>0</v>
      </c>
      <c r="K12" s="172">
        <v>18</v>
      </c>
      <c r="L12" s="172" t="s">
        <v>14559</v>
      </c>
      <c r="M12" s="172" t="s">
        <v>14560</v>
      </c>
      <c r="N12" s="172" t="s">
        <v>14561</v>
      </c>
      <c r="O12" s="173" t="s">
        <v>452</v>
      </c>
    </row>
    <row r="13" spans="1:15">
      <c r="A13" s="166" t="s">
        <v>14562</v>
      </c>
      <c r="B13" s="14" t="s">
        <v>14563</v>
      </c>
      <c r="C13" s="14" t="s">
        <v>14564</v>
      </c>
      <c r="D13" s="14" t="s">
        <v>14565</v>
      </c>
      <c r="E13" s="14" t="s">
        <v>6132</v>
      </c>
      <c r="F13" s="14" t="s">
        <v>14566</v>
      </c>
      <c r="G13" s="14" t="s">
        <v>14567</v>
      </c>
      <c r="H13" s="14" t="s">
        <v>1238</v>
      </c>
      <c r="I13" s="14" t="s">
        <v>1825</v>
      </c>
      <c r="J13" s="27">
        <f t="shared" si="0"/>
        <v>0</v>
      </c>
      <c r="K13" s="14">
        <v>16</v>
      </c>
      <c r="L13" s="14" t="s">
        <v>14568</v>
      </c>
      <c r="M13" s="14" t="s">
        <v>14569</v>
      </c>
      <c r="N13" s="14" t="s">
        <v>14570</v>
      </c>
      <c r="O13" s="167" t="s">
        <v>456</v>
      </c>
    </row>
    <row r="14" spans="1:15">
      <c r="A14" s="171" t="s">
        <v>14571</v>
      </c>
      <c r="B14" s="172" t="s">
        <v>3787</v>
      </c>
      <c r="C14" s="172" t="s">
        <v>14572</v>
      </c>
      <c r="D14" s="172" t="s">
        <v>14573</v>
      </c>
      <c r="E14" s="172" t="s">
        <v>3781</v>
      </c>
      <c r="F14" s="172" t="s">
        <v>14574</v>
      </c>
      <c r="G14" s="172" t="s">
        <v>14575</v>
      </c>
      <c r="H14" s="172" t="s">
        <v>1238</v>
      </c>
      <c r="I14" s="172" t="s">
        <v>1825</v>
      </c>
      <c r="J14" s="178">
        <f t="shared" si="0"/>
        <v>0</v>
      </c>
      <c r="K14" s="172">
        <v>14</v>
      </c>
      <c r="L14" s="172" t="s">
        <v>6639</v>
      </c>
      <c r="M14" s="172" t="s">
        <v>14576</v>
      </c>
      <c r="N14" s="172" t="s">
        <v>14213</v>
      </c>
      <c r="O14" s="173" t="s">
        <v>460</v>
      </c>
    </row>
    <row r="15" spans="1:15">
      <c r="A15" s="166" t="s">
        <v>14577</v>
      </c>
      <c r="B15" s="14" t="s">
        <v>14578</v>
      </c>
      <c r="C15" s="14" t="s">
        <v>14579</v>
      </c>
      <c r="D15" s="14" t="s">
        <v>14580</v>
      </c>
      <c r="E15" s="14" t="s">
        <v>7764</v>
      </c>
      <c r="F15" s="14" t="s">
        <v>14581</v>
      </c>
      <c r="G15" s="14" t="s">
        <v>14582</v>
      </c>
      <c r="H15" s="14" t="s">
        <v>1109</v>
      </c>
      <c r="I15" s="14" t="s">
        <v>1825</v>
      </c>
      <c r="J15" s="27">
        <f t="shared" si="0"/>
        <v>0</v>
      </c>
      <c r="K15" s="14">
        <v>10</v>
      </c>
      <c r="L15" s="14" t="s">
        <v>14583</v>
      </c>
      <c r="M15" s="14" t="s">
        <v>14584</v>
      </c>
      <c r="N15" s="14" t="s">
        <v>14585</v>
      </c>
      <c r="O15" s="167" t="s">
        <v>464</v>
      </c>
    </row>
    <row r="16" spans="1:15" ht="23.15">
      <c r="A16" s="171" t="s">
        <v>14586</v>
      </c>
      <c r="B16" s="172" t="s">
        <v>14587</v>
      </c>
      <c r="C16" s="172" t="s">
        <v>14588</v>
      </c>
      <c r="D16" s="172" t="s">
        <v>14589</v>
      </c>
      <c r="E16" s="172" t="s">
        <v>14590</v>
      </c>
      <c r="F16" s="172" t="s">
        <v>14591</v>
      </c>
      <c r="G16" s="172" t="s">
        <v>14592</v>
      </c>
      <c r="H16" s="172" t="s">
        <v>1109</v>
      </c>
      <c r="I16" s="172" t="s">
        <v>1825</v>
      </c>
      <c r="J16" s="178">
        <f t="shared" si="0"/>
        <v>0</v>
      </c>
      <c r="K16" s="172">
        <v>8</v>
      </c>
      <c r="L16" s="172" t="s">
        <v>14593</v>
      </c>
      <c r="M16" s="172" t="s">
        <v>14594</v>
      </c>
      <c r="N16" s="172" t="s">
        <v>14595</v>
      </c>
      <c r="O16" s="173" t="s">
        <v>460</v>
      </c>
    </row>
    <row r="17" spans="1:15">
      <c r="A17" s="166" t="s">
        <v>14596</v>
      </c>
      <c r="B17" s="14" t="s">
        <v>7851</v>
      </c>
      <c r="C17" s="14" t="s">
        <v>14597</v>
      </c>
      <c r="D17" s="14" t="s">
        <v>14598</v>
      </c>
      <c r="E17" s="14" t="s">
        <v>9355</v>
      </c>
      <c r="F17" s="14" t="s">
        <v>99</v>
      </c>
      <c r="G17" s="14" t="s">
        <v>14599</v>
      </c>
      <c r="H17" s="14" t="s">
        <v>1238</v>
      </c>
      <c r="I17" s="14" t="s">
        <v>1825</v>
      </c>
      <c r="J17" s="27">
        <f t="shared" si="0"/>
        <v>0</v>
      </c>
      <c r="K17" s="14">
        <v>16</v>
      </c>
      <c r="L17" s="14" t="s">
        <v>14600</v>
      </c>
      <c r="M17" s="14" t="s">
        <v>14601</v>
      </c>
      <c r="N17" s="14" t="s">
        <v>14602</v>
      </c>
      <c r="O17" s="167" t="s">
        <v>480</v>
      </c>
    </row>
    <row r="18" spans="1:15" ht="23.15">
      <c r="A18" s="174" t="s">
        <v>14603</v>
      </c>
      <c r="B18" s="175" t="s">
        <v>7807</v>
      </c>
      <c r="C18" s="175" t="s">
        <v>14604</v>
      </c>
      <c r="D18" s="175" t="s">
        <v>14605</v>
      </c>
      <c r="E18" s="175" t="s">
        <v>3849</v>
      </c>
      <c r="F18" s="175" t="s">
        <v>99</v>
      </c>
      <c r="G18" s="175" t="s">
        <v>14606</v>
      </c>
      <c r="H18" s="175" t="s">
        <v>1109</v>
      </c>
      <c r="I18" s="175" t="s">
        <v>1825</v>
      </c>
      <c r="J18" s="179">
        <f t="shared" si="0"/>
        <v>0</v>
      </c>
      <c r="K18" s="175">
        <v>4</v>
      </c>
      <c r="L18" s="175" t="s">
        <v>14607</v>
      </c>
      <c r="M18" s="175" t="s">
        <v>14608</v>
      </c>
      <c r="N18" s="175" t="s">
        <v>14494</v>
      </c>
      <c r="O18" s="176" t="s">
        <v>480</v>
      </c>
    </row>
  </sheetData>
  <mergeCells count="2">
    <mergeCell ref="A1:O1"/>
    <mergeCell ref="A2:O2"/>
  </mergeCells>
  <dataValidations count="2">
    <dataValidation type="list" sqref="H5:H18" xr:uid="{00000000-0002-0000-6A00-000000000000}">
      <formula1>"Critical,High,Medium,Low"</formula1>
    </dataValidation>
    <dataValidation type="list" sqref="I5:I18" xr:uid="{00000000-0002-0000-6A00-000001000000}">
      <formula1>"Not Started,In Progress,Draft Complete,In Review,Approved,Blocked,Deferred"</formula1>
    </dataValidation>
  </dataValidation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J19"/>
  <sheetViews>
    <sheetView workbookViewId="0">
      <pane ySplit="4" topLeftCell="A5" activePane="bottomLeft" state="frozen"/>
      <selection pane="bottomLeft"/>
    </sheetView>
  </sheetViews>
  <sheetFormatPr defaultRowHeight="14.15"/>
  <cols>
    <col min="1" max="1" width="14" customWidth="1"/>
    <col min="2" max="2" width="60" customWidth="1"/>
    <col min="3" max="3" width="26" customWidth="1"/>
    <col min="4" max="6" width="12" customWidth="1"/>
    <col min="7" max="7" width="64" customWidth="1"/>
    <col min="8" max="8" width="28" customWidth="1"/>
    <col min="9" max="9" width="14" customWidth="1"/>
    <col min="10" max="10" width="34" customWidth="1"/>
  </cols>
  <sheetData>
    <row r="1" spans="1:10" ht="17.149999999999999" customHeight="1">
      <c r="A1" s="597" t="s">
        <v>14609</v>
      </c>
      <c r="B1" s="597"/>
      <c r="C1" s="597"/>
      <c r="D1" s="597"/>
      <c r="E1" s="597"/>
      <c r="F1" s="597"/>
      <c r="G1" s="597"/>
      <c r="H1" s="597"/>
      <c r="I1" s="597"/>
      <c r="J1" s="597"/>
    </row>
    <row r="2" spans="1:10" ht="20.6" customHeight="1">
      <c r="A2" s="598" t="s">
        <v>14610</v>
      </c>
      <c r="B2" s="598"/>
      <c r="C2" s="598"/>
      <c r="D2" s="598"/>
      <c r="E2" s="598"/>
      <c r="F2" s="598"/>
      <c r="G2" s="598"/>
      <c r="H2" s="598"/>
      <c r="I2" s="598"/>
      <c r="J2" s="598"/>
    </row>
    <row r="4" spans="1:10" ht="17.149999999999999" customHeight="1">
      <c r="A4" s="160" t="s">
        <v>2332</v>
      </c>
      <c r="B4" s="161" t="s">
        <v>1510</v>
      </c>
      <c r="C4" s="161" t="s">
        <v>1095</v>
      </c>
      <c r="D4" s="161" t="s">
        <v>2333</v>
      </c>
      <c r="E4" s="161" t="s">
        <v>2334</v>
      </c>
      <c r="F4" s="161" t="s">
        <v>7815</v>
      </c>
      <c r="G4" s="161" t="s">
        <v>7816</v>
      </c>
      <c r="H4" s="161" t="s">
        <v>1817</v>
      </c>
      <c r="I4" s="161" t="s">
        <v>1818</v>
      </c>
      <c r="J4" s="162" t="s">
        <v>9</v>
      </c>
    </row>
    <row r="5" spans="1:10">
      <c r="A5" s="163" t="s">
        <v>14611</v>
      </c>
      <c r="B5" s="164" t="s">
        <v>14612</v>
      </c>
      <c r="C5" s="164" t="s">
        <v>10790</v>
      </c>
      <c r="D5" s="164">
        <v>3</v>
      </c>
      <c r="E5" s="164">
        <v>5</v>
      </c>
      <c r="F5" s="164">
        <f t="shared" ref="F5:F19" si="0">D5*E5</f>
        <v>15</v>
      </c>
      <c r="G5" s="164" t="s">
        <v>14613</v>
      </c>
      <c r="H5" s="164" t="s">
        <v>14614</v>
      </c>
      <c r="I5" s="164" t="s">
        <v>2345</v>
      </c>
      <c r="J5" s="165" t="s">
        <v>6516</v>
      </c>
    </row>
    <row r="6" spans="1:10">
      <c r="A6" s="171" t="s">
        <v>14615</v>
      </c>
      <c r="B6" s="172" t="s">
        <v>14616</v>
      </c>
      <c r="C6" s="172" t="s">
        <v>14617</v>
      </c>
      <c r="D6" s="172">
        <v>4</v>
      </c>
      <c r="E6" s="172">
        <v>4</v>
      </c>
      <c r="F6" s="172">
        <f t="shared" si="0"/>
        <v>16</v>
      </c>
      <c r="G6" s="172" t="s">
        <v>14618</v>
      </c>
      <c r="H6" s="172" t="s">
        <v>14619</v>
      </c>
      <c r="I6" s="172" t="s">
        <v>2345</v>
      </c>
      <c r="J6" s="173"/>
    </row>
    <row r="7" spans="1:10">
      <c r="A7" s="166" t="s">
        <v>14620</v>
      </c>
      <c r="B7" s="14" t="s">
        <v>14621</v>
      </c>
      <c r="C7" s="14" t="s">
        <v>14622</v>
      </c>
      <c r="D7" s="14">
        <v>3</v>
      </c>
      <c r="E7" s="14">
        <v>4</v>
      </c>
      <c r="F7" s="14">
        <f t="shared" si="0"/>
        <v>12</v>
      </c>
      <c r="G7" s="14" t="s">
        <v>14623</v>
      </c>
      <c r="H7" s="14" t="s">
        <v>14624</v>
      </c>
      <c r="I7" s="14" t="s">
        <v>2345</v>
      </c>
      <c r="J7" s="167"/>
    </row>
    <row r="8" spans="1:10">
      <c r="A8" s="171" t="s">
        <v>14625</v>
      </c>
      <c r="B8" s="172" t="s">
        <v>14626</v>
      </c>
      <c r="C8" s="172" t="s">
        <v>6147</v>
      </c>
      <c r="D8" s="172">
        <v>4</v>
      </c>
      <c r="E8" s="172">
        <v>5</v>
      </c>
      <c r="F8" s="172">
        <f t="shared" si="0"/>
        <v>20</v>
      </c>
      <c r="G8" s="172" t="s">
        <v>14627</v>
      </c>
      <c r="H8" s="172" t="s">
        <v>14628</v>
      </c>
      <c r="I8" s="172" t="s">
        <v>2345</v>
      </c>
      <c r="J8" s="173" t="s">
        <v>14629</v>
      </c>
    </row>
    <row r="9" spans="1:10">
      <c r="A9" s="166" t="s">
        <v>14630</v>
      </c>
      <c r="B9" s="14" t="s">
        <v>14631</v>
      </c>
      <c r="C9" s="14" t="s">
        <v>14632</v>
      </c>
      <c r="D9" s="14">
        <v>3</v>
      </c>
      <c r="E9" s="14">
        <v>5</v>
      </c>
      <c r="F9" s="14">
        <f t="shared" si="0"/>
        <v>15</v>
      </c>
      <c r="G9" s="14" t="s">
        <v>14633</v>
      </c>
      <c r="H9" s="14" t="s">
        <v>6393</v>
      </c>
      <c r="I9" s="14" t="s">
        <v>2345</v>
      </c>
      <c r="J9" s="167" t="s">
        <v>6516</v>
      </c>
    </row>
    <row r="10" spans="1:10">
      <c r="A10" s="171" t="s">
        <v>14634</v>
      </c>
      <c r="B10" s="172" t="s">
        <v>14635</v>
      </c>
      <c r="C10" s="172" t="s">
        <v>14636</v>
      </c>
      <c r="D10" s="172">
        <v>4</v>
      </c>
      <c r="E10" s="172">
        <v>5</v>
      </c>
      <c r="F10" s="172">
        <f t="shared" si="0"/>
        <v>20</v>
      </c>
      <c r="G10" s="172" t="s">
        <v>14637</v>
      </c>
      <c r="H10" s="172" t="s">
        <v>944</v>
      </c>
      <c r="I10" s="172" t="s">
        <v>2345</v>
      </c>
      <c r="J10" s="173" t="s">
        <v>6516</v>
      </c>
    </row>
    <row r="11" spans="1:10">
      <c r="A11" s="166" t="s">
        <v>14638</v>
      </c>
      <c r="B11" s="14" t="s">
        <v>14639</v>
      </c>
      <c r="C11" s="14" t="s">
        <v>7783</v>
      </c>
      <c r="D11" s="14">
        <v>4</v>
      </c>
      <c r="E11" s="14">
        <v>5</v>
      </c>
      <c r="F11" s="14">
        <f t="shared" si="0"/>
        <v>20</v>
      </c>
      <c r="G11" s="14" t="s">
        <v>14640</v>
      </c>
      <c r="H11" s="14" t="s">
        <v>14641</v>
      </c>
      <c r="I11" s="14" t="s">
        <v>2345</v>
      </c>
      <c r="J11" s="167" t="s">
        <v>6516</v>
      </c>
    </row>
    <row r="12" spans="1:10">
      <c r="A12" s="171" t="s">
        <v>14642</v>
      </c>
      <c r="B12" s="172" t="s">
        <v>14643</v>
      </c>
      <c r="C12" s="172" t="s">
        <v>14644</v>
      </c>
      <c r="D12" s="172">
        <v>4</v>
      </c>
      <c r="E12" s="172">
        <v>4</v>
      </c>
      <c r="F12" s="172">
        <f t="shared" si="0"/>
        <v>16</v>
      </c>
      <c r="G12" s="172" t="s">
        <v>14645</v>
      </c>
      <c r="H12" s="172" t="s">
        <v>14509</v>
      </c>
      <c r="I12" s="172" t="s">
        <v>2345</v>
      </c>
      <c r="J12" s="173"/>
    </row>
    <row r="13" spans="1:10">
      <c r="A13" s="166" t="s">
        <v>14646</v>
      </c>
      <c r="B13" s="14" t="s">
        <v>14647</v>
      </c>
      <c r="C13" s="14" t="s">
        <v>14644</v>
      </c>
      <c r="D13" s="14">
        <v>3</v>
      </c>
      <c r="E13" s="14">
        <v>5</v>
      </c>
      <c r="F13" s="14">
        <f t="shared" si="0"/>
        <v>15</v>
      </c>
      <c r="G13" s="14" t="s">
        <v>14648</v>
      </c>
      <c r="H13" s="14" t="s">
        <v>14530</v>
      </c>
      <c r="I13" s="14" t="s">
        <v>2345</v>
      </c>
      <c r="J13" s="167" t="s">
        <v>6516</v>
      </c>
    </row>
    <row r="14" spans="1:10">
      <c r="A14" s="171" t="s">
        <v>14649</v>
      </c>
      <c r="B14" s="172" t="s">
        <v>14650</v>
      </c>
      <c r="C14" s="172" t="s">
        <v>138</v>
      </c>
      <c r="D14" s="172">
        <v>3</v>
      </c>
      <c r="E14" s="172">
        <v>5</v>
      </c>
      <c r="F14" s="172">
        <f t="shared" si="0"/>
        <v>15</v>
      </c>
      <c r="G14" s="172" t="s">
        <v>14651</v>
      </c>
      <c r="H14" s="172" t="s">
        <v>7743</v>
      </c>
      <c r="I14" s="172" t="s">
        <v>2345</v>
      </c>
      <c r="J14" s="173" t="s">
        <v>6516</v>
      </c>
    </row>
    <row r="15" spans="1:10">
      <c r="A15" s="166" t="s">
        <v>14652</v>
      </c>
      <c r="B15" s="14" t="s">
        <v>14653</v>
      </c>
      <c r="C15" s="14" t="s">
        <v>3787</v>
      </c>
      <c r="D15" s="14">
        <v>3</v>
      </c>
      <c r="E15" s="14">
        <v>5</v>
      </c>
      <c r="F15" s="14">
        <f t="shared" si="0"/>
        <v>15</v>
      </c>
      <c r="G15" s="14" t="s">
        <v>14654</v>
      </c>
      <c r="H15" s="14" t="s">
        <v>14655</v>
      </c>
      <c r="I15" s="14" t="s">
        <v>2345</v>
      </c>
      <c r="J15" s="167" t="s">
        <v>14656</v>
      </c>
    </row>
    <row r="16" spans="1:10">
      <c r="A16" s="171" t="s">
        <v>14657</v>
      </c>
      <c r="B16" s="172" t="s">
        <v>14658</v>
      </c>
      <c r="C16" s="172" t="s">
        <v>14659</v>
      </c>
      <c r="D16" s="172">
        <v>4</v>
      </c>
      <c r="E16" s="172">
        <v>4</v>
      </c>
      <c r="F16" s="172">
        <f t="shared" si="0"/>
        <v>16</v>
      </c>
      <c r="G16" s="172" t="s">
        <v>14660</v>
      </c>
      <c r="H16" s="172" t="s">
        <v>6132</v>
      </c>
      <c r="I16" s="172" t="s">
        <v>2345</v>
      </c>
      <c r="J16" s="173"/>
    </row>
    <row r="17" spans="1:10">
      <c r="A17" s="166" t="s">
        <v>14661</v>
      </c>
      <c r="B17" s="14" t="s">
        <v>14662</v>
      </c>
      <c r="C17" s="14" t="s">
        <v>14663</v>
      </c>
      <c r="D17" s="14">
        <v>3</v>
      </c>
      <c r="E17" s="14">
        <v>4</v>
      </c>
      <c r="F17" s="14">
        <f t="shared" si="0"/>
        <v>12</v>
      </c>
      <c r="G17" s="14" t="s">
        <v>14664</v>
      </c>
      <c r="H17" s="14" t="s">
        <v>4026</v>
      </c>
      <c r="I17" s="14" t="s">
        <v>2345</v>
      </c>
      <c r="J17" s="167"/>
    </row>
    <row r="18" spans="1:10">
      <c r="A18" s="171" t="s">
        <v>14665</v>
      </c>
      <c r="B18" s="172" t="s">
        <v>14666</v>
      </c>
      <c r="C18" s="172" t="s">
        <v>14667</v>
      </c>
      <c r="D18" s="172">
        <v>3</v>
      </c>
      <c r="E18" s="172">
        <v>5</v>
      </c>
      <c r="F18" s="172">
        <f t="shared" si="0"/>
        <v>15</v>
      </c>
      <c r="G18" s="172" t="s">
        <v>14668</v>
      </c>
      <c r="H18" s="172" t="s">
        <v>14669</v>
      </c>
      <c r="I18" s="172" t="s">
        <v>2345</v>
      </c>
      <c r="J18" s="173" t="s">
        <v>6516</v>
      </c>
    </row>
    <row r="19" spans="1:10">
      <c r="A19" s="168" t="s">
        <v>14670</v>
      </c>
      <c r="B19" s="169" t="s">
        <v>14671</v>
      </c>
      <c r="C19" s="169" t="s">
        <v>14672</v>
      </c>
      <c r="D19" s="169">
        <v>3</v>
      </c>
      <c r="E19" s="169">
        <v>4</v>
      </c>
      <c r="F19" s="169">
        <f t="shared" si="0"/>
        <v>12</v>
      </c>
      <c r="G19" s="169" t="s">
        <v>14673</v>
      </c>
      <c r="H19" s="169" t="s">
        <v>14674</v>
      </c>
      <c r="I19" s="169" t="s">
        <v>2345</v>
      </c>
      <c r="J19" s="170"/>
    </row>
  </sheetData>
  <mergeCells count="2">
    <mergeCell ref="A1:J1"/>
    <mergeCell ref="A2:J2"/>
  </mergeCells>
  <conditionalFormatting sqref="F5:F19">
    <cfRule type="colorScale" priority="1">
      <colorScale>
        <cfvo type="min"/>
        <cfvo type="percentile" val="50"/>
        <cfvo type="max"/>
        <color rgb="FFE2F0D9"/>
        <color rgb="FFFFF2CC"/>
        <color rgb="FFFCE4D6"/>
      </colorScale>
    </cfRule>
  </conditionalFormatting>
  <dataValidations count="1">
    <dataValidation type="list" sqref="I5:I19" xr:uid="{00000000-0002-0000-6B00-000000000000}">
      <formula1>"Open,Mitigating,Accepted,Closed,Blocked"</formula1>
    </dataValidation>
  </dataValidation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K16"/>
  <sheetViews>
    <sheetView workbookViewId="0">
      <pane ySplit="4" topLeftCell="A5" activePane="bottomLeft" state="frozen"/>
      <selection pane="bottomLeft"/>
    </sheetView>
  </sheetViews>
  <sheetFormatPr defaultRowHeight="14.15"/>
  <cols>
    <col min="1" max="1" width="14" customWidth="1"/>
    <col min="2" max="2" width="36" customWidth="1"/>
    <col min="3" max="3" width="20" customWidth="1"/>
    <col min="4" max="4" width="50" customWidth="1"/>
    <col min="5" max="5" width="60" customWidth="1"/>
    <col min="6" max="6" width="38" customWidth="1"/>
    <col min="7" max="8" width="42" customWidth="1"/>
    <col min="9" max="9" width="34" customWidth="1"/>
    <col min="10" max="10" width="26" customWidth="1"/>
    <col min="11" max="11" width="32" customWidth="1"/>
  </cols>
  <sheetData>
    <row r="1" spans="1:11" ht="17.149999999999999" customHeight="1">
      <c r="A1" s="597" t="s">
        <v>14675</v>
      </c>
      <c r="B1" s="597"/>
      <c r="C1" s="597"/>
      <c r="D1" s="597"/>
      <c r="E1" s="597"/>
      <c r="F1" s="597"/>
      <c r="G1" s="597"/>
      <c r="H1" s="597"/>
      <c r="I1" s="597"/>
      <c r="J1" s="597"/>
      <c r="K1" s="597"/>
    </row>
    <row r="2" spans="1:11" ht="20.6" customHeight="1">
      <c r="A2" s="598" t="s">
        <v>14676</v>
      </c>
      <c r="B2" s="598"/>
      <c r="C2" s="598"/>
      <c r="D2" s="598"/>
      <c r="E2" s="598"/>
      <c r="F2" s="598"/>
      <c r="G2" s="598"/>
      <c r="H2" s="598"/>
      <c r="I2" s="598"/>
      <c r="J2" s="598"/>
      <c r="K2" s="598"/>
    </row>
    <row r="4" spans="1:11" ht="17.149999999999999" customHeight="1">
      <c r="A4" s="160" t="s">
        <v>5429</v>
      </c>
      <c r="B4" s="161" t="s">
        <v>5430</v>
      </c>
      <c r="C4" s="161" t="s">
        <v>1818</v>
      </c>
      <c r="D4" s="161" t="s">
        <v>7848</v>
      </c>
      <c r="E4" s="161" t="s">
        <v>3414</v>
      </c>
      <c r="F4" s="161" t="s">
        <v>7849</v>
      </c>
      <c r="G4" s="161" t="s">
        <v>5434</v>
      </c>
      <c r="H4" s="161" t="s">
        <v>7850</v>
      </c>
      <c r="I4" s="161" t="s">
        <v>7851</v>
      </c>
      <c r="J4" s="161" t="s">
        <v>1817</v>
      </c>
      <c r="K4" s="162" t="s">
        <v>7852</v>
      </c>
    </row>
    <row r="5" spans="1:11" ht="23.15">
      <c r="A5" s="163" t="s">
        <v>14677</v>
      </c>
      <c r="B5" s="164" t="s">
        <v>14678</v>
      </c>
      <c r="C5" s="164" t="s">
        <v>5440</v>
      </c>
      <c r="D5" s="164" t="s">
        <v>14679</v>
      </c>
      <c r="E5" s="164" t="s">
        <v>14680</v>
      </c>
      <c r="F5" s="164" t="s">
        <v>14681</v>
      </c>
      <c r="G5" s="164" t="s">
        <v>14682</v>
      </c>
      <c r="H5" s="164" t="s">
        <v>14683</v>
      </c>
      <c r="I5" s="164" t="s">
        <v>14684</v>
      </c>
      <c r="J5" s="164" t="s">
        <v>84</v>
      </c>
      <c r="K5" s="165" t="s">
        <v>14685</v>
      </c>
    </row>
    <row r="6" spans="1:11">
      <c r="A6" s="171" t="s">
        <v>14686</v>
      </c>
      <c r="B6" s="172" t="s">
        <v>14687</v>
      </c>
      <c r="C6" s="172" t="s">
        <v>5629</v>
      </c>
      <c r="D6" s="172" t="s">
        <v>14688</v>
      </c>
      <c r="E6" s="172" t="s">
        <v>14689</v>
      </c>
      <c r="F6" s="172" t="s">
        <v>14690</v>
      </c>
      <c r="G6" s="172" t="s">
        <v>14691</v>
      </c>
      <c r="H6" s="172" t="s">
        <v>14692</v>
      </c>
      <c r="I6" s="172" t="s">
        <v>14693</v>
      </c>
      <c r="J6" s="172" t="s">
        <v>14530</v>
      </c>
      <c r="K6" s="173" t="s">
        <v>11097</v>
      </c>
    </row>
    <row r="7" spans="1:11" ht="23.15">
      <c r="A7" s="166" t="s">
        <v>14694</v>
      </c>
      <c r="B7" s="14" t="s">
        <v>14695</v>
      </c>
      <c r="C7" s="14" t="s">
        <v>5629</v>
      </c>
      <c r="D7" s="14" t="s">
        <v>14696</v>
      </c>
      <c r="E7" s="14" t="s">
        <v>14697</v>
      </c>
      <c r="F7" s="14" t="s">
        <v>14698</v>
      </c>
      <c r="G7" s="14" t="s">
        <v>14699</v>
      </c>
      <c r="H7" s="14" t="s">
        <v>14700</v>
      </c>
      <c r="I7" s="14" t="s">
        <v>14701</v>
      </c>
      <c r="J7" s="14" t="s">
        <v>12365</v>
      </c>
      <c r="K7" s="167" t="s">
        <v>14702</v>
      </c>
    </row>
    <row r="8" spans="1:11" ht="23.15">
      <c r="A8" s="171" t="s">
        <v>14703</v>
      </c>
      <c r="B8" s="172" t="s">
        <v>14704</v>
      </c>
      <c r="C8" s="172" t="s">
        <v>5440</v>
      </c>
      <c r="D8" s="172" t="s">
        <v>14705</v>
      </c>
      <c r="E8" s="172" t="s">
        <v>14706</v>
      </c>
      <c r="F8" s="172" t="s">
        <v>14707</v>
      </c>
      <c r="G8" s="172" t="s">
        <v>14708</v>
      </c>
      <c r="H8" s="172" t="s">
        <v>14709</v>
      </c>
      <c r="I8" s="172" t="s">
        <v>10872</v>
      </c>
      <c r="J8" s="172" t="s">
        <v>4026</v>
      </c>
      <c r="K8" s="173" t="s">
        <v>9711</v>
      </c>
    </row>
    <row r="9" spans="1:11">
      <c r="A9" s="166" t="s">
        <v>14710</v>
      </c>
      <c r="B9" s="14" t="s">
        <v>14711</v>
      </c>
      <c r="C9" s="14" t="s">
        <v>5629</v>
      </c>
      <c r="D9" s="14" t="s">
        <v>14712</v>
      </c>
      <c r="E9" s="14" t="s">
        <v>14713</v>
      </c>
      <c r="F9" s="14" t="s">
        <v>14714</v>
      </c>
      <c r="G9" s="14" t="s">
        <v>14715</v>
      </c>
      <c r="H9" s="14" t="s">
        <v>14716</v>
      </c>
      <c r="I9" s="14" t="s">
        <v>14717</v>
      </c>
      <c r="J9" s="14" t="s">
        <v>2244</v>
      </c>
      <c r="K9" s="167" t="s">
        <v>14718</v>
      </c>
    </row>
    <row r="10" spans="1:11">
      <c r="A10" s="171" t="s">
        <v>14719</v>
      </c>
      <c r="B10" s="172" t="s">
        <v>14720</v>
      </c>
      <c r="C10" s="172" t="s">
        <v>5629</v>
      </c>
      <c r="D10" s="172" t="s">
        <v>14721</v>
      </c>
      <c r="E10" s="172" t="s">
        <v>14722</v>
      </c>
      <c r="F10" s="172" t="s">
        <v>14723</v>
      </c>
      <c r="G10" s="172" t="s">
        <v>14724</v>
      </c>
      <c r="H10" s="172" t="s">
        <v>14725</v>
      </c>
      <c r="I10" s="172" t="s">
        <v>14726</v>
      </c>
      <c r="J10" s="172" t="s">
        <v>3652</v>
      </c>
      <c r="K10" s="173" t="s">
        <v>14727</v>
      </c>
    </row>
    <row r="11" spans="1:11">
      <c r="A11" s="166" t="s">
        <v>14728</v>
      </c>
      <c r="B11" s="14" t="s">
        <v>14729</v>
      </c>
      <c r="C11" s="14" t="s">
        <v>5629</v>
      </c>
      <c r="D11" s="14" t="s">
        <v>14730</v>
      </c>
      <c r="E11" s="14" t="s">
        <v>14731</v>
      </c>
      <c r="F11" s="14" t="s">
        <v>14732</v>
      </c>
      <c r="G11" s="14" t="s">
        <v>10886</v>
      </c>
      <c r="H11" s="14" t="s">
        <v>14733</v>
      </c>
      <c r="I11" s="14" t="s">
        <v>14734</v>
      </c>
      <c r="J11" s="14" t="s">
        <v>14735</v>
      </c>
      <c r="K11" s="167" t="s">
        <v>14736</v>
      </c>
    </row>
    <row r="12" spans="1:11">
      <c r="A12" s="171" t="s">
        <v>14737</v>
      </c>
      <c r="B12" s="172" t="s">
        <v>14738</v>
      </c>
      <c r="C12" s="172" t="s">
        <v>5629</v>
      </c>
      <c r="D12" s="172" t="s">
        <v>14739</v>
      </c>
      <c r="E12" s="172" t="s">
        <v>14740</v>
      </c>
      <c r="F12" s="172" t="s">
        <v>14741</v>
      </c>
      <c r="G12" s="172" t="s">
        <v>14742</v>
      </c>
      <c r="H12" s="172" t="s">
        <v>14743</v>
      </c>
      <c r="I12" s="172" t="s">
        <v>14744</v>
      </c>
      <c r="J12" s="172" t="s">
        <v>1908</v>
      </c>
      <c r="K12" s="173" t="s">
        <v>14745</v>
      </c>
    </row>
    <row r="13" spans="1:11" ht="23.15">
      <c r="A13" s="166" t="s">
        <v>14746</v>
      </c>
      <c r="B13" s="14" t="s">
        <v>14747</v>
      </c>
      <c r="C13" s="14" t="s">
        <v>5629</v>
      </c>
      <c r="D13" s="14" t="s">
        <v>14748</v>
      </c>
      <c r="E13" s="14" t="s">
        <v>14749</v>
      </c>
      <c r="F13" s="14" t="s">
        <v>14750</v>
      </c>
      <c r="G13" s="14" t="s">
        <v>14751</v>
      </c>
      <c r="H13" s="14" t="s">
        <v>14752</v>
      </c>
      <c r="I13" s="14" t="s">
        <v>14753</v>
      </c>
      <c r="J13" s="14" t="s">
        <v>2244</v>
      </c>
      <c r="K13" s="167" t="s">
        <v>3352</v>
      </c>
    </row>
    <row r="14" spans="1:11">
      <c r="A14" s="171" t="s">
        <v>14754</v>
      </c>
      <c r="B14" s="172" t="s">
        <v>14755</v>
      </c>
      <c r="C14" s="172" t="s">
        <v>5629</v>
      </c>
      <c r="D14" s="172" t="s">
        <v>14756</v>
      </c>
      <c r="E14" s="172" t="s">
        <v>14757</v>
      </c>
      <c r="F14" s="172" t="s">
        <v>14758</v>
      </c>
      <c r="G14" s="172" t="s">
        <v>14759</v>
      </c>
      <c r="H14" s="172" t="s">
        <v>14760</v>
      </c>
      <c r="I14" s="172" t="s">
        <v>14761</v>
      </c>
      <c r="J14" s="172" t="s">
        <v>3749</v>
      </c>
      <c r="K14" s="173" t="s">
        <v>6884</v>
      </c>
    </row>
    <row r="15" spans="1:11" ht="23.15">
      <c r="A15" s="166" t="s">
        <v>14762</v>
      </c>
      <c r="B15" s="14" t="s">
        <v>14763</v>
      </c>
      <c r="C15" s="14" t="s">
        <v>5629</v>
      </c>
      <c r="D15" s="14" t="s">
        <v>14764</v>
      </c>
      <c r="E15" s="14" t="s">
        <v>14765</v>
      </c>
      <c r="F15" s="14" t="s">
        <v>12355</v>
      </c>
      <c r="G15" s="14" t="s">
        <v>14766</v>
      </c>
      <c r="H15" s="14" t="s">
        <v>14767</v>
      </c>
      <c r="I15" s="14" t="s">
        <v>14768</v>
      </c>
      <c r="J15" s="14" t="s">
        <v>7786</v>
      </c>
      <c r="K15" s="167" t="s">
        <v>14769</v>
      </c>
    </row>
    <row r="16" spans="1:11" ht="23.15">
      <c r="A16" s="174" t="s">
        <v>14770</v>
      </c>
      <c r="B16" s="175" t="s">
        <v>14771</v>
      </c>
      <c r="C16" s="175" t="s">
        <v>5440</v>
      </c>
      <c r="D16" s="175" t="s">
        <v>14772</v>
      </c>
      <c r="E16" s="175" t="s">
        <v>14773</v>
      </c>
      <c r="F16" s="175" t="s">
        <v>14774</v>
      </c>
      <c r="G16" s="175" t="s">
        <v>14775</v>
      </c>
      <c r="H16" s="175" t="s">
        <v>14776</v>
      </c>
      <c r="I16" s="175" t="s">
        <v>14777</v>
      </c>
      <c r="J16" s="175" t="s">
        <v>6132</v>
      </c>
      <c r="K16" s="176" t="s">
        <v>14778</v>
      </c>
    </row>
  </sheetData>
  <mergeCells count="2">
    <mergeCell ref="A1:K1"/>
    <mergeCell ref="A2:K2"/>
  </mergeCells>
  <dataValidations count="1">
    <dataValidation type="list" sqref="C5:C16" xr:uid="{00000000-0002-0000-6C00-000000000000}">
      <formula1>"Proposed,Accepted in principle,Accepted,Rejected,Deferred"</formula1>
    </dataValidation>
  </dataValidation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L14"/>
  <sheetViews>
    <sheetView workbookViewId="0">
      <pane ySplit="4" topLeftCell="A5" activePane="bottomLeft" state="frozen"/>
      <selection pane="bottomLeft"/>
    </sheetView>
  </sheetViews>
  <sheetFormatPr defaultRowHeight="14.15"/>
  <cols>
    <col min="1" max="1" width="12" customWidth="1"/>
    <col min="2" max="2" width="24" customWidth="1"/>
    <col min="3" max="3" width="12" customWidth="1"/>
    <col min="4" max="4" width="62" customWidth="1"/>
    <col min="5" max="5" width="42" customWidth="1"/>
    <col min="6" max="6" width="18" customWidth="1"/>
    <col min="7" max="7" width="12" customWidth="1"/>
    <col min="8" max="8" width="46" customWidth="1"/>
    <col min="9" max="9" width="30" customWidth="1"/>
    <col min="11" max="11" width="28" customWidth="1"/>
    <col min="12" max="12" width="18" customWidth="1"/>
  </cols>
  <sheetData>
    <row r="1" spans="1:12" ht="17.149999999999999" customHeight="1">
      <c r="A1" s="597" t="s">
        <v>14779</v>
      </c>
      <c r="B1" s="597"/>
      <c r="C1" s="597"/>
      <c r="D1" s="597"/>
      <c r="E1" s="597"/>
      <c r="F1" s="597"/>
      <c r="G1" s="597"/>
      <c r="H1" s="597"/>
      <c r="I1" s="597"/>
    </row>
    <row r="2" spans="1:12" ht="20.6" customHeight="1">
      <c r="A2" s="598" t="s">
        <v>14780</v>
      </c>
      <c r="B2" s="598"/>
      <c r="C2" s="598"/>
      <c r="D2" s="598"/>
      <c r="E2" s="598"/>
      <c r="F2" s="598"/>
      <c r="G2" s="598"/>
      <c r="H2" s="598"/>
      <c r="I2" s="598"/>
    </row>
    <row r="4" spans="1:12" ht="17.149999999999999" customHeight="1">
      <c r="A4" s="160" t="s">
        <v>7915</v>
      </c>
      <c r="B4" s="161" t="s">
        <v>1095</v>
      </c>
      <c r="C4" s="161" t="s">
        <v>5683</v>
      </c>
      <c r="D4" s="161" t="s">
        <v>5684</v>
      </c>
      <c r="E4" s="161" t="s">
        <v>2126</v>
      </c>
      <c r="F4" s="161" t="s">
        <v>1818</v>
      </c>
      <c r="G4" s="161" t="s">
        <v>7916</v>
      </c>
      <c r="H4" s="161" t="s">
        <v>5688</v>
      </c>
      <c r="I4" s="162" t="s">
        <v>7917</v>
      </c>
      <c r="K4" s="160" t="s">
        <v>5695</v>
      </c>
      <c r="L4" s="162" t="s">
        <v>2484</v>
      </c>
    </row>
    <row r="5" spans="1:12" ht="23.15">
      <c r="A5" s="163" t="s">
        <v>14781</v>
      </c>
      <c r="B5" s="164" t="s">
        <v>14782</v>
      </c>
      <c r="C5" s="164" t="s">
        <v>1955</v>
      </c>
      <c r="D5" s="164" t="s">
        <v>14783</v>
      </c>
      <c r="E5" s="164" t="s">
        <v>390</v>
      </c>
      <c r="F5" s="164" t="s">
        <v>2136</v>
      </c>
      <c r="G5" s="177">
        <f t="shared" ref="G5:G14" si="0">IF(F5="Met",1,IF(F5="Draft Ready",0.8,IF(F5="In Review",0.6,IF(F5="Owner Input",0.3,IF(F5="Blocked",0,0)))))</f>
        <v>0.8</v>
      </c>
      <c r="H5" s="164" t="s">
        <v>14784</v>
      </c>
      <c r="I5" s="165" t="s">
        <v>3968</v>
      </c>
      <c r="K5" s="163" t="s">
        <v>14785</v>
      </c>
      <c r="L5" s="180">
        <f>AVERAGE(G5:G14)</f>
        <v>0.72</v>
      </c>
    </row>
    <row r="6" spans="1:12">
      <c r="A6" s="171" t="s">
        <v>14786</v>
      </c>
      <c r="B6" s="172" t="s">
        <v>14787</v>
      </c>
      <c r="C6" s="172" t="s">
        <v>1955</v>
      </c>
      <c r="D6" s="172" t="s">
        <v>14788</v>
      </c>
      <c r="E6" s="172" t="s">
        <v>396</v>
      </c>
      <c r="F6" s="172" t="s">
        <v>2136</v>
      </c>
      <c r="G6" s="178">
        <f t="shared" si="0"/>
        <v>0.8</v>
      </c>
      <c r="H6" s="172" t="s">
        <v>14789</v>
      </c>
      <c r="I6" s="173" t="s">
        <v>14674</v>
      </c>
      <c r="K6" s="166" t="s">
        <v>7928</v>
      </c>
      <c r="L6" s="167">
        <f>COUNTIFS(C5:C14,"Yes",F5:F14,"Not Started")+COUNTIFS(C5:C14,"Yes",F5:F14,"Blocked")</f>
        <v>1</v>
      </c>
    </row>
    <row r="7" spans="1:12">
      <c r="A7" s="166" t="s">
        <v>14790</v>
      </c>
      <c r="B7" s="14" t="s">
        <v>14791</v>
      </c>
      <c r="C7" s="14" t="s">
        <v>1955</v>
      </c>
      <c r="D7" s="14" t="s">
        <v>14792</v>
      </c>
      <c r="E7" s="14" t="s">
        <v>400</v>
      </c>
      <c r="F7" s="14" t="s">
        <v>2136</v>
      </c>
      <c r="G7" s="27">
        <f t="shared" si="0"/>
        <v>0.8</v>
      </c>
      <c r="H7" s="14" t="s">
        <v>14793</v>
      </c>
      <c r="I7" s="167" t="s">
        <v>14794</v>
      </c>
      <c r="K7" s="166" t="s">
        <v>9471</v>
      </c>
      <c r="L7" s="167">
        <f>COUNTIF(F5:F14,"Met")+COUNTIF(F5:F14,"Draft Ready")</f>
        <v>9</v>
      </c>
    </row>
    <row r="8" spans="1:12">
      <c r="A8" s="171" t="s">
        <v>14795</v>
      </c>
      <c r="B8" s="172" t="s">
        <v>1861</v>
      </c>
      <c r="C8" s="172" t="s">
        <v>1955</v>
      </c>
      <c r="D8" s="172" t="s">
        <v>14796</v>
      </c>
      <c r="E8" s="172" t="s">
        <v>404</v>
      </c>
      <c r="F8" s="172" t="s">
        <v>2136</v>
      </c>
      <c r="G8" s="178">
        <f t="shared" si="0"/>
        <v>0.8</v>
      </c>
      <c r="H8" s="172" t="s">
        <v>14797</v>
      </c>
      <c r="I8" s="173" t="s">
        <v>11106</v>
      </c>
      <c r="K8" s="168" t="s">
        <v>7938</v>
      </c>
      <c r="L8" s="170">
        <v>0</v>
      </c>
    </row>
    <row r="9" spans="1:12">
      <c r="A9" s="166" t="s">
        <v>14798</v>
      </c>
      <c r="B9" s="14" t="s">
        <v>14799</v>
      </c>
      <c r="C9" s="14" t="s">
        <v>1955</v>
      </c>
      <c r="D9" s="14" t="s">
        <v>14800</v>
      </c>
      <c r="E9" s="14" t="s">
        <v>408</v>
      </c>
      <c r="F9" s="14" t="s">
        <v>2136</v>
      </c>
      <c r="G9" s="27">
        <f t="shared" si="0"/>
        <v>0.8</v>
      </c>
      <c r="H9" s="14" t="s">
        <v>14801</v>
      </c>
      <c r="I9" s="167" t="s">
        <v>14802</v>
      </c>
    </row>
    <row r="10" spans="1:12">
      <c r="A10" s="171" t="s">
        <v>14803</v>
      </c>
      <c r="B10" s="172" t="s">
        <v>14804</v>
      </c>
      <c r="C10" s="172" t="s">
        <v>1955</v>
      </c>
      <c r="D10" s="172" t="s">
        <v>14805</v>
      </c>
      <c r="E10" s="172" t="s">
        <v>412</v>
      </c>
      <c r="F10" s="172" t="s">
        <v>2136</v>
      </c>
      <c r="G10" s="178">
        <f t="shared" si="0"/>
        <v>0.8</v>
      </c>
      <c r="H10" s="172" t="s">
        <v>14806</v>
      </c>
      <c r="I10" s="173" t="s">
        <v>14807</v>
      </c>
    </row>
    <row r="11" spans="1:12">
      <c r="A11" s="166" t="s">
        <v>14808</v>
      </c>
      <c r="B11" s="14" t="s">
        <v>14809</v>
      </c>
      <c r="C11" s="14" t="s">
        <v>1955</v>
      </c>
      <c r="D11" s="14" t="s">
        <v>14810</v>
      </c>
      <c r="E11" s="14" t="s">
        <v>416</v>
      </c>
      <c r="F11" s="14" t="s">
        <v>2136</v>
      </c>
      <c r="G11" s="27">
        <f t="shared" si="0"/>
        <v>0.8</v>
      </c>
      <c r="H11" s="14" t="s">
        <v>14811</v>
      </c>
      <c r="I11" s="167" t="s">
        <v>833</v>
      </c>
    </row>
    <row r="12" spans="1:12">
      <c r="A12" s="171" t="s">
        <v>14812</v>
      </c>
      <c r="B12" s="172" t="s">
        <v>14813</v>
      </c>
      <c r="C12" s="172" t="s">
        <v>1955</v>
      </c>
      <c r="D12" s="172" t="s">
        <v>14814</v>
      </c>
      <c r="E12" s="172" t="s">
        <v>420</v>
      </c>
      <c r="F12" s="172" t="s">
        <v>2136</v>
      </c>
      <c r="G12" s="178">
        <f t="shared" si="0"/>
        <v>0.8</v>
      </c>
      <c r="H12" s="172" t="s">
        <v>14815</v>
      </c>
      <c r="I12" s="173" t="s">
        <v>14816</v>
      </c>
    </row>
    <row r="13" spans="1:12">
      <c r="A13" s="166" t="s">
        <v>14817</v>
      </c>
      <c r="B13" s="14" t="s">
        <v>10990</v>
      </c>
      <c r="C13" s="14" t="s">
        <v>1955</v>
      </c>
      <c r="D13" s="14" t="s">
        <v>14818</v>
      </c>
      <c r="E13" s="14" t="s">
        <v>467</v>
      </c>
      <c r="F13" s="14" t="s">
        <v>2136</v>
      </c>
      <c r="G13" s="27">
        <f t="shared" si="0"/>
        <v>0.8</v>
      </c>
      <c r="H13" s="14" t="s">
        <v>14819</v>
      </c>
      <c r="I13" s="167" t="s">
        <v>36</v>
      </c>
    </row>
    <row r="14" spans="1:12" ht="23.15">
      <c r="A14" s="174" t="s">
        <v>14820</v>
      </c>
      <c r="B14" s="175" t="s">
        <v>9516</v>
      </c>
      <c r="C14" s="175" t="s">
        <v>1955</v>
      </c>
      <c r="D14" s="175" t="s">
        <v>14821</v>
      </c>
      <c r="E14" s="175" t="s">
        <v>7979</v>
      </c>
      <c r="F14" s="175" t="s">
        <v>1825</v>
      </c>
      <c r="G14" s="179">
        <f t="shared" si="0"/>
        <v>0</v>
      </c>
      <c r="H14" s="175" t="s">
        <v>5783</v>
      </c>
      <c r="I14" s="176" t="s">
        <v>7980</v>
      </c>
    </row>
  </sheetData>
  <mergeCells count="2">
    <mergeCell ref="A1:I1"/>
    <mergeCell ref="A2:I2"/>
  </mergeCells>
  <dataValidations count="1">
    <dataValidation type="list" sqref="F5:F14" xr:uid="{00000000-0002-0000-6D00-000000000000}">
      <formula1>"Met,Draft Ready,In Review,Owner Input,Not Started,Blocked"</formula1>
    </dataValidation>
  </dataValidation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L16"/>
  <sheetViews>
    <sheetView workbookViewId="0">
      <pane ySplit="4" topLeftCell="A5" activePane="bottomLeft" state="frozen"/>
      <selection pane="bottomLeft"/>
    </sheetView>
  </sheetViews>
  <sheetFormatPr defaultRowHeight="14.15"/>
  <cols>
    <col min="1" max="1" width="12" customWidth="1"/>
    <col min="2" max="2" width="24" customWidth="1"/>
    <col min="3" max="3" width="12" customWidth="1"/>
    <col min="4" max="4" width="62" customWidth="1"/>
    <col min="5" max="5" width="42" customWidth="1"/>
    <col min="6" max="6" width="18" customWidth="1"/>
    <col min="7" max="7" width="12" customWidth="1"/>
    <col min="8" max="8" width="46" customWidth="1"/>
    <col min="9" max="9" width="30" customWidth="1"/>
    <col min="11" max="11" width="28" customWidth="1"/>
    <col min="12" max="12" width="18" customWidth="1"/>
  </cols>
  <sheetData>
    <row r="1" spans="1:12" ht="17.149999999999999" customHeight="1">
      <c r="A1" s="597" t="s">
        <v>14822</v>
      </c>
      <c r="B1" s="597"/>
      <c r="C1" s="597"/>
      <c r="D1" s="597"/>
      <c r="E1" s="597"/>
      <c r="F1" s="597"/>
      <c r="G1" s="597"/>
      <c r="H1" s="597"/>
      <c r="I1" s="597"/>
    </row>
    <row r="2" spans="1:12" ht="20.6" customHeight="1">
      <c r="A2" s="598" t="s">
        <v>14823</v>
      </c>
      <c r="B2" s="598"/>
      <c r="C2" s="598"/>
      <c r="D2" s="598"/>
      <c r="E2" s="598"/>
      <c r="F2" s="598"/>
      <c r="G2" s="598"/>
      <c r="H2" s="598"/>
      <c r="I2" s="598"/>
    </row>
    <row r="4" spans="1:12" ht="17.149999999999999" customHeight="1">
      <c r="A4" s="160" t="s">
        <v>7915</v>
      </c>
      <c r="B4" s="161" t="s">
        <v>1095</v>
      </c>
      <c r="C4" s="161" t="s">
        <v>5683</v>
      </c>
      <c r="D4" s="161" t="s">
        <v>5684</v>
      </c>
      <c r="E4" s="161" t="s">
        <v>2126</v>
      </c>
      <c r="F4" s="161" t="s">
        <v>1818</v>
      </c>
      <c r="G4" s="161" t="s">
        <v>7916</v>
      </c>
      <c r="H4" s="161" t="s">
        <v>5688</v>
      </c>
      <c r="I4" s="162" t="s">
        <v>7917</v>
      </c>
      <c r="K4" s="160" t="s">
        <v>5695</v>
      </c>
      <c r="L4" s="162" t="s">
        <v>2484</v>
      </c>
    </row>
    <row r="5" spans="1:12">
      <c r="A5" s="163" t="s">
        <v>14824</v>
      </c>
      <c r="B5" s="164" t="s">
        <v>14825</v>
      </c>
      <c r="C5" s="164" t="s">
        <v>1955</v>
      </c>
      <c r="D5" s="164" t="s">
        <v>14826</v>
      </c>
      <c r="E5" s="164" t="s">
        <v>14827</v>
      </c>
      <c r="F5" s="164" t="s">
        <v>2136</v>
      </c>
      <c r="G5" s="177">
        <f t="shared" ref="G5:G16" si="0">IF(F5="Met",1,IF(F5="Draft Ready",0.8,IF(F5="In Review",0.6,IF(F5="Owner Input",0.3,IF(F5="Blocked",0,0)))))</f>
        <v>0.8</v>
      </c>
      <c r="H5" s="164" t="s">
        <v>14828</v>
      </c>
      <c r="I5" s="165" t="s">
        <v>167</v>
      </c>
      <c r="K5" s="163" t="s">
        <v>14829</v>
      </c>
      <c r="L5" s="180">
        <f>AVERAGE(G5:G16)</f>
        <v>0.73333333333333328</v>
      </c>
    </row>
    <row r="6" spans="1:12">
      <c r="A6" s="171" t="s">
        <v>14830</v>
      </c>
      <c r="B6" s="172" t="s">
        <v>13603</v>
      </c>
      <c r="C6" s="172" t="s">
        <v>1955</v>
      </c>
      <c r="D6" s="172" t="s">
        <v>14831</v>
      </c>
      <c r="E6" s="172" t="s">
        <v>433</v>
      </c>
      <c r="F6" s="172" t="s">
        <v>2136</v>
      </c>
      <c r="G6" s="178">
        <f t="shared" si="0"/>
        <v>0.8</v>
      </c>
      <c r="H6" s="172" t="s">
        <v>14832</v>
      </c>
      <c r="I6" s="173" t="s">
        <v>14509</v>
      </c>
      <c r="K6" s="166" t="s">
        <v>7928</v>
      </c>
      <c r="L6" s="167">
        <f>COUNTIFS(C5:C16,"Yes",F5:F16,"Not Started")+COUNTIFS(C5:C16,"Yes",F5:F16,"Blocked")</f>
        <v>1</v>
      </c>
    </row>
    <row r="7" spans="1:12" ht="23.15">
      <c r="A7" s="166" t="s">
        <v>14833</v>
      </c>
      <c r="B7" s="14" t="s">
        <v>14834</v>
      </c>
      <c r="C7" s="14" t="s">
        <v>1955</v>
      </c>
      <c r="D7" s="14" t="s">
        <v>14835</v>
      </c>
      <c r="E7" s="14" t="s">
        <v>436</v>
      </c>
      <c r="F7" s="14" t="s">
        <v>2136</v>
      </c>
      <c r="G7" s="27">
        <f t="shared" si="0"/>
        <v>0.8</v>
      </c>
      <c r="H7" s="14" t="s">
        <v>14836</v>
      </c>
      <c r="I7" s="167" t="s">
        <v>438</v>
      </c>
      <c r="K7" s="166" t="s">
        <v>9471</v>
      </c>
      <c r="L7" s="167">
        <f>COUNTIF(F5:F16,"Met")+COUNTIF(F5:F16,"Draft Ready")</f>
        <v>11</v>
      </c>
    </row>
    <row r="8" spans="1:12">
      <c r="A8" s="171" t="s">
        <v>14837</v>
      </c>
      <c r="B8" s="172" t="s">
        <v>6985</v>
      </c>
      <c r="C8" s="172" t="s">
        <v>1955</v>
      </c>
      <c r="D8" s="172" t="s">
        <v>14838</v>
      </c>
      <c r="E8" s="172" t="s">
        <v>440</v>
      </c>
      <c r="F8" s="172" t="s">
        <v>2136</v>
      </c>
      <c r="G8" s="178">
        <f t="shared" si="0"/>
        <v>0.8</v>
      </c>
      <c r="H8" s="172" t="s">
        <v>14839</v>
      </c>
      <c r="I8" s="173" t="s">
        <v>14840</v>
      </c>
      <c r="K8" s="168" t="s">
        <v>7938</v>
      </c>
      <c r="L8" s="170">
        <v>0</v>
      </c>
    </row>
    <row r="9" spans="1:12">
      <c r="A9" s="166" t="s">
        <v>14841</v>
      </c>
      <c r="B9" s="14" t="s">
        <v>1820</v>
      </c>
      <c r="C9" s="14" t="s">
        <v>1955</v>
      </c>
      <c r="D9" s="14" t="s">
        <v>14842</v>
      </c>
      <c r="E9" s="14" t="s">
        <v>444</v>
      </c>
      <c r="F9" s="14" t="s">
        <v>2136</v>
      </c>
      <c r="G9" s="27">
        <f t="shared" si="0"/>
        <v>0.8</v>
      </c>
      <c r="H9" s="14" t="s">
        <v>14843</v>
      </c>
      <c r="I9" s="167" t="s">
        <v>2007</v>
      </c>
    </row>
    <row r="10" spans="1:12">
      <c r="A10" s="171" t="s">
        <v>14844</v>
      </c>
      <c r="B10" s="172" t="s">
        <v>14845</v>
      </c>
      <c r="C10" s="172" t="s">
        <v>1955</v>
      </c>
      <c r="D10" s="172" t="s">
        <v>14846</v>
      </c>
      <c r="E10" s="172" t="s">
        <v>448</v>
      </c>
      <c r="F10" s="172" t="s">
        <v>2136</v>
      </c>
      <c r="G10" s="178">
        <f t="shared" si="0"/>
        <v>0.8</v>
      </c>
      <c r="H10" s="172" t="s">
        <v>14847</v>
      </c>
      <c r="I10" s="173" t="s">
        <v>3652</v>
      </c>
    </row>
    <row r="11" spans="1:12">
      <c r="A11" s="166" t="s">
        <v>14848</v>
      </c>
      <c r="B11" s="14" t="s">
        <v>14849</v>
      </c>
      <c r="C11" s="14" t="s">
        <v>1955</v>
      </c>
      <c r="D11" s="14" t="s">
        <v>14850</v>
      </c>
      <c r="E11" s="14" t="s">
        <v>452</v>
      </c>
      <c r="F11" s="14" t="s">
        <v>2136</v>
      </c>
      <c r="G11" s="27">
        <f t="shared" si="0"/>
        <v>0.8</v>
      </c>
      <c r="H11" s="14" t="s">
        <v>14851</v>
      </c>
      <c r="I11" s="167" t="s">
        <v>2244</v>
      </c>
    </row>
    <row r="12" spans="1:12">
      <c r="A12" s="171" t="s">
        <v>14852</v>
      </c>
      <c r="B12" s="172" t="s">
        <v>14568</v>
      </c>
      <c r="C12" s="172" t="s">
        <v>1955</v>
      </c>
      <c r="D12" s="172" t="s">
        <v>14853</v>
      </c>
      <c r="E12" s="172" t="s">
        <v>456</v>
      </c>
      <c r="F12" s="172" t="s">
        <v>2136</v>
      </c>
      <c r="G12" s="178">
        <f t="shared" si="0"/>
        <v>0.8</v>
      </c>
      <c r="H12" s="172" t="s">
        <v>14854</v>
      </c>
      <c r="I12" s="173" t="s">
        <v>851</v>
      </c>
    </row>
    <row r="13" spans="1:12" ht="23.15">
      <c r="A13" s="166" t="s">
        <v>14855</v>
      </c>
      <c r="B13" s="14" t="s">
        <v>3787</v>
      </c>
      <c r="C13" s="14" t="s">
        <v>1955</v>
      </c>
      <c r="D13" s="14" t="s">
        <v>14856</v>
      </c>
      <c r="E13" s="14" t="s">
        <v>460</v>
      </c>
      <c r="F13" s="14" t="s">
        <v>2136</v>
      </c>
      <c r="G13" s="27">
        <f t="shared" si="0"/>
        <v>0.8</v>
      </c>
      <c r="H13" s="14" t="s">
        <v>14857</v>
      </c>
      <c r="I13" s="167" t="s">
        <v>3732</v>
      </c>
    </row>
    <row r="14" spans="1:12" ht="23.15">
      <c r="A14" s="171" t="s">
        <v>14858</v>
      </c>
      <c r="B14" s="172" t="s">
        <v>14578</v>
      </c>
      <c r="C14" s="172" t="s">
        <v>1955</v>
      </c>
      <c r="D14" s="172" t="s">
        <v>14859</v>
      </c>
      <c r="E14" s="172" t="s">
        <v>464</v>
      </c>
      <c r="F14" s="172" t="s">
        <v>2136</v>
      </c>
      <c r="G14" s="178">
        <f t="shared" si="0"/>
        <v>0.8</v>
      </c>
      <c r="H14" s="172" t="s">
        <v>14860</v>
      </c>
      <c r="I14" s="173" t="s">
        <v>194</v>
      </c>
    </row>
    <row r="15" spans="1:12">
      <c r="A15" s="166" t="s">
        <v>14861</v>
      </c>
      <c r="B15" s="14" t="s">
        <v>10990</v>
      </c>
      <c r="C15" s="14" t="s">
        <v>1955</v>
      </c>
      <c r="D15" s="14" t="s">
        <v>14862</v>
      </c>
      <c r="E15" s="14" t="s">
        <v>470</v>
      </c>
      <c r="F15" s="14" t="s">
        <v>2136</v>
      </c>
      <c r="G15" s="27">
        <f t="shared" si="0"/>
        <v>0.8</v>
      </c>
      <c r="H15" s="14" t="s">
        <v>14863</v>
      </c>
      <c r="I15" s="167" t="s">
        <v>36</v>
      </c>
    </row>
    <row r="16" spans="1:12" ht="23.15">
      <c r="A16" s="174" t="s">
        <v>14864</v>
      </c>
      <c r="B16" s="175" t="s">
        <v>9516</v>
      </c>
      <c r="C16" s="175" t="s">
        <v>1955</v>
      </c>
      <c r="D16" s="175" t="s">
        <v>14865</v>
      </c>
      <c r="E16" s="175" t="s">
        <v>7979</v>
      </c>
      <c r="F16" s="175" t="s">
        <v>1825</v>
      </c>
      <c r="G16" s="179">
        <f t="shared" si="0"/>
        <v>0</v>
      </c>
      <c r="H16" s="175" t="s">
        <v>5783</v>
      </c>
      <c r="I16" s="176" t="s">
        <v>7980</v>
      </c>
    </row>
  </sheetData>
  <mergeCells count="2">
    <mergeCell ref="A1:I1"/>
    <mergeCell ref="A2:I2"/>
  </mergeCells>
  <dataValidations count="1">
    <dataValidation type="list" sqref="F5:F16" xr:uid="{00000000-0002-0000-6E00-000000000000}">
      <formula1>"Met,Draft Ready,In Review,Owner Input,Not Started,Blocked"</formula1>
    </dataValidation>
  </dataValidation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G20"/>
  <sheetViews>
    <sheetView workbookViewId="0">
      <pane ySplit="4" topLeftCell="A5" activePane="bottomLeft" state="frozen"/>
      <selection pane="bottomLeft"/>
    </sheetView>
  </sheetViews>
  <sheetFormatPr defaultRowHeight="14.15"/>
  <cols>
    <col min="1" max="1" width="14" customWidth="1"/>
    <col min="2" max="2" width="38" customWidth="1"/>
    <col min="3" max="3" width="24" customWidth="1"/>
    <col min="4" max="4" width="58" customWidth="1"/>
    <col min="5" max="5" width="68" customWidth="1"/>
    <col min="6" max="6" width="12" customWidth="1"/>
    <col min="7" max="7" width="48" customWidth="1"/>
  </cols>
  <sheetData>
    <row r="1" spans="1:7" ht="17.149999999999999" customHeight="1">
      <c r="A1" s="597" t="s">
        <v>14866</v>
      </c>
      <c r="B1" s="597"/>
      <c r="C1" s="597"/>
      <c r="D1" s="597"/>
      <c r="E1" s="597"/>
      <c r="F1" s="597"/>
      <c r="G1" s="597"/>
    </row>
    <row r="2" spans="1:7" ht="20.6" customHeight="1">
      <c r="A2" s="598" t="s">
        <v>14867</v>
      </c>
      <c r="B2" s="598"/>
      <c r="C2" s="598"/>
      <c r="D2" s="598"/>
      <c r="E2" s="598"/>
      <c r="F2" s="598"/>
      <c r="G2" s="598"/>
    </row>
    <row r="4" spans="1:7" ht="17.149999999999999" customHeight="1">
      <c r="A4" s="160" t="s">
        <v>2614</v>
      </c>
      <c r="B4" s="161" t="s">
        <v>7852</v>
      </c>
      <c r="C4" s="161" t="s">
        <v>2616</v>
      </c>
      <c r="D4" s="161" t="s">
        <v>2617</v>
      </c>
      <c r="E4" s="161" t="s">
        <v>1101</v>
      </c>
      <c r="F4" s="161" t="s">
        <v>1509</v>
      </c>
      <c r="G4" s="162" t="s">
        <v>7983</v>
      </c>
    </row>
    <row r="5" spans="1:7">
      <c r="A5" s="163" t="s">
        <v>14868</v>
      </c>
      <c r="B5" s="164" t="s">
        <v>1157</v>
      </c>
      <c r="C5" s="164" t="s">
        <v>2669</v>
      </c>
      <c r="D5" s="164" t="s">
        <v>14869</v>
      </c>
      <c r="E5" s="164" t="s">
        <v>1163</v>
      </c>
      <c r="F5" s="164" t="s">
        <v>1238</v>
      </c>
      <c r="G5" s="165" t="s">
        <v>14870</v>
      </c>
    </row>
    <row r="6" spans="1:7" ht="23.15">
      <c r="A6" s="171" t="s">
        <v>14871</v>
      </c>
      <c r="B6" s="172" t="s">
        <v>3110</v>
      </c>
      <c r="C6" s="172" t="s">
        <v>2669</v>
      </c>
      <c r="D6" s="172" t="s">
        <v>14872</v>
      </c>
      <c r="E6" s="172" t="s">
        <v>3112</v>
      </c>
      <c r="F6" s="172" t="s">
        <v>1238</v>
      </c>
      <c r="G6" s="173" t="s">
        <v>14873</v>
      </c>
    </row>
    <row r="7" spans="1:7">
      <c r="A7" s="166" t="s">
        <v>14874</v>
      </c>
      <c r="B7" s="14" t="s">
        <v>3114</v>
      </c>
      <c r="C7" s="14" t="s">
        <v>2669</v>
      </c>
      <c r="D7" s="14" t="s">
        <v>14875</v>
      </c>
      <c r="E7" s="14" t="s">
        <v>3116</v>
      </c>
      <c r="F7" s="14" t="s">
        <v>1109</v>
      </c>
      <c r="G7" s="167" t="s">
        <v>14876</v>
      </c>
    </row>
    <row r="8" spans="1:7">
      <c r="A8" s="171" t="s">
        <v>14877</v>
      </c>
      <c r="B8" s="172" t="s">
        <v>3119</v>
      </c>
      <c r="C8" s="172" t="s">
        <v>2669</v>
      </c>
      <c r="D8" s="172" t="s">
        <v>14878</v>
      </c>
      <c r="E8" s="172" t="s">
        <v>3121</v>
      </c>
      <c r="F8" s="172" t="s">
        <v>1109</v>
      </c>
      <c r="G8" s="173" t="s">
        <v>14879</v>
      </c>
    </row>
    <row r="9" spans="1:7">
      <c r="A9" s="166" t="s">
        <v>14880</v>
      </c>
      <c r="B9" s="14" t="s">
        <v>14881</v>
      </c>
      <c r="C9" s="14" t="s">
        <v>2669</v>
      </c>
      <c r="D9" s="14" t="s">
        <v>14882</v>
      </c>
      <c r="E9" s="14" t="s">
        <v>3126</v>
      </c>
      <c r="F9" s="14" t="s">
        <v>1141</v>
      </c>
      <c r="G9" s="167" t="s">
        <v>14883</v>
      </c>
    </row>
    <row r="10" spans="1:7">
      <c r="A10" s="171" t="s">
        <v>14884</v>
      </c>
      <c r="B10" s="172" t="s">
        <v>3129</v>
      </c>
      <c r="C10" s="172" t="s">
        <v>2669</v>
      </c>
      <c r="D10" s="172" t="s">
        <v>14885</v>
      </c>
      <c r="E10" s="172" t="s">
        <v>3131</v>
      </c>
      <c r="F10" s="172" t="s">
        <v>1109</v>
      </c>
      <c r="G10" s="173" t="s">
        <v>14886</v>
      </c>
    </row>
    <row r="11" spans="1:7">
      <c r="A11" s="166" t="s">
        <v>14887</v>
      </c>
      <c r="B11" s="14" t="s">
        <v>3134</v>
      </c>
      <c r="C11" s="14" t="s">
        <v>2669</v>
      </c>
      <c r="D11" s="14" t="s">
        <v>14888</v>
      </c>
      <c r="E11" s="14" t="s">
        <v>3136</v>
      </c>
      <c r="F11" s="14" t="s">
        <v>1109</v>
      </c>
      <c r="G11" s="167" t="s">
        <v>14889</v>
      </c>
    </row>
    <row r="12" spans="1:7">
      <c r="A12" s="171" t="s">
        <v>14890</v>
      </c>
      <c r="B12" s="172" t="s">
        <v>14891</v>
      </c>
      <c r="C12" s="172" t="s">
        <v>2669</v>
      </c>
      <c r="D12" s="172" t="s">
        <v>14892</v>
      </c>
      <c r="E12" s="172" t="s">
        <v>14893</v>
      </c>
      <c r="F12" s="172" t="s">
        <v>1141</v>
      </c>
      <c r="G12" s="173" t="s">
        <v>14894</v>
      </c>
    </row>
    <row r="13" spans="1:7">
      <c r="A13" s="166" t="s">
        <v>14895</v>
      </c>
      <c r="B13" s="14" t="s">
        <v>14896</v>
      </c>
      <c r="C13" s="14" t="s">
        <v>2669</v>
      </c>
      <c r="D13" s="14" t="s">
        <v>14897</v>
      </c>
      <c r="E13" s="14" t="s">
        <v>3141</v>
      </c>
      <c r="F13" s="14" t="s">
        <v>1141</v>
      </c>
      <c r="G13" s="167" t="s">
        <v>14898</v>
      </c>
    </row>
    <row r="14" spans="1:7">
      <c r="A14" s="171" t="s">
        <v>14899</v>
      </c>
      <c r="B14" s="172" t="s">
        <v>2931</v>
      </c>
      <c r="C14" s="172" t="s">
        <v>2669</v>
      </c>
      <c r="D14" s="172" t="s">
        <v>2932</v>
      </c>
      <c r="E14" s="172" t="s">
        <v>2933</v>
      </c>
      <c r="F14" s="172" t="s">
        <v>1109</v>
      </c>
      <c r="G14" s="173" t="s">
        <v>9569</v>
      </c>
    </row>
    <row r="15" spans="1:7">
      <c r="A15" s="166" t="s">
        <v>14900</v>
      </c>
      <c r="B15" s="14" t="s">
        <v>14901</v>
      </c>
      <c r="C15" s="14" t="s">
        <v>2669</v>
      </c>
      <c r="D15" s="14" t="s">
        <v>14902</v>
      </c>
      <c r="E15" s="14" t="s">
        <v>1231</v>
      </c>
      <c r="F15" s="14" t="s">
        <v>1109</v>
      </c>
      <c r="G15" s="167" t="s">
        <v>14903</v>
      </c>
    </row>
    <row r="16" spans="1:7">
      <c r="A16" s="171" t="s">
        <v>14904</v>
      </c>
      <c r="B16" s="172" t="s">
        <v>2839</v>
      </c>
      <c r="C16" s="172" t="s">
        <v>11015</v>
      </c>
      <c r="D16" s="172" t="s">
        <v>14905</v>
      </c>
      <c r="E16" s="172" t="s">
        <v>2842</v>
      </c>
      <c r="F16" s="172" t="s">
        <v>1109</v>
      </c>
      <c r="G16" s="173" t="s">
        <v>14906</v>
      </c>
    </row>
    <row r="17" spans="1:7">
      <c r="A17" s="166" t="s">
        <v>14907</v>
      </c>
      <c r="B17" s="14" t="s">
        <v>8016</v>
      </c>
      <c r="C17" s="14" t="s">
        <v>11019</v>
      </c>
      <c r="D17" s="14" t="s">
        <v>14908</v>
      </c>
      <c r="E17" s="14" t="s">
        <v>3021</v>
      </c>
      <c r="F17" s="14" t="s">
        <v>1109</v>
      </c>
      <c r="G17" s="167" t="s">
        <v>14909</v>
      </c>
    </row>
    <row r="18" spans="1:7">
      <c r="A18" s="171" t="s">
        <v>14910</v>
      </c>
      <c r="B18" s="172" t="s">
        <v>3024</v>
      </c>
      <c r="C18" s="172" t="s">
        <v>11019</v>
      </c>
      <c r="D18" s="172" t="s">
        <v>14911</v>
      </c>
      <c r="E18" s="172" t="s">
        <v>3026</v>
      </c>
      <c r="F18" s="172" t="s">
        <v>1109</v>
      </c>
      <c r="G18" s="173" t="s">
        <v>14912</v>
      </c>
    </row>
    <row r="19" spans="1:7">
      <c r="A19" s="166" t="s">
        <v>14913</v>
      </c>
      <c r="B19" s="14" t="s">
        <v>3352</v>
      </c>
      <c r="C19" s="14" t="s">
        <v>5836</v>
      </c>
      <c r="D19" s="14" t="s">
        <v>14914</v>
      </c>
      <c r="E19" s="14" t="s">
        <v>2888</v>
      </c>
      <c r="F19" s="14" t="s">
        <v>1109</v>
      </c>
      <c r="G19" s="167" t="s">
        <v>14915</v>
      </c>
    </row>
    <row r="20" spans="1:7" ht="23.15">
      <c r="A20" s="174" t="s">
        <v>14916</v>
      </c>
      <c r="B20" s="175" t="s">
        <v>3197</v>
      </c>
      <c r="C20" s="175" t="s">
        <v>2948</v>
      </c>
      <c r="D20" s="175" t="s">
        <v>14917</v>
      </c>
      <c r="E20" s="175" t="s">
        <v>2955</v>
      </c>
      <c r="F20" s="175" t="s">
        <v>1238</v>
      </c>
      <c r="G20" s="176" t="s">
        <v>14918</v>
      </c>
    </row>
  </sheetData>
  <mergeCells count="2">
    <mergeCell ref="A1:G1"/>
    <mergeCell ref="A2:G2"/>
  </mergeCells>
  <dataValidations count="1">
    <dataValidation type="list" sqref="F5:F20" xr:uid="{00000000-0002-0000-6F00-000000000000}">
      <formula1>"Critical,High,Medium,Low"</formula1>
    </dataValidation>
  </dataValidation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J27"/>
  <sheetViews>
    <sheetView workbookViewId="0">
      <pane ySplit="4" topLeftCell="A5" activePane="bottomLeft" state="frozen"/>
      <selection pane="bottomLeft"/>
    </sheetView>
  </sheetViews>
  <sheetFormatPr defaultRowHeight="14.15"/>
  <cols>
    <col min="1" max="1" width="34" customWidth="1"/>
    <col min="2" max="2" width="18" customWidth="1"/>
    <col min="3" max="3" width="4" customWidth="1"/>
    <col min="4" max="4" width="20" customWidth="1"/>
    <col min="5" max="5" width="14" customWidth="1"/>
    <col min="6" max="6" width="4" customWidth="1"/>
    <col min="7" max="10" width="18" customWidth="1"/>
  </cols>
  <sheetData>
    <row r="1" spans="1:10" ht="17.149999999999999" customHeight="1">
      <c r="A1" s="603" t="s">
        <v>14919</v>
      </c>
      <c r="B1" s="603"/>
      <c r="C1" s="603"/>
      <c r="D1" s="603"/>
      <c r="E1" s="603"/>
      <c r="F1" s="603"/>
      <c r="G1" s="603"/>
      <c r="H1" s="603"/>
      <c r="I1" s="603"/>
      <c r="J1" s="603"/>
    </row>
    <row r="2" spans="1:10" ht="20.6" customHeight="1">
      <c r="A2" s="604" t="s">
        <v>14920</v>
      </c>
      <c r="B2" s="604"/>
      <c r="C2" s="604"/>
      <c r="D2" s="604"/>
      <c r="E2" s="604"/>
      <c r="F2" s="604"/>
      <c r="G2" s="604"/>
      <c r="H2" s="604"/>
      <c r="I2" s="604"/>
      <c r="J2" s="604"/>
    </row>
    <row r="4" spans="1:10" ht="17.149999999999999" customHeight="1">
      <c r="A4" s="203" t="s">
        <v>5695</v>
      </c>
      <c r="B4" s="205" t="s">
        <v>2484</v>
      </c>
      <c r="D4" s="203" t="s">
        <v>3595</v>
      </c>
      <c r="E4" s="205" t="s">
        <v>6525</v>
      </c>
    </row>
    <row r="5" spans="1:10">
      <c r="A5" s="206" t="s">
        <v>2548</v>
      </c>
      <c r="B5" s="227">
        <f>'Stage 8 Gate'!L5</f>
        <v>0.72857142857142854</v>
      </c>
      <c r="D5" s="206" t="s">
        <v>14921</v>
      </c>
      <c r="E5" s="229">
        <f>B5*100</f>
        <v>72.857142857142847</v>
      </c>
    </row>
    <row r="6" spans="1:10">
      <c r="A6" s="209" t="s">
        <v>2550</v>
      </c>
      <c r="B6" s="228">
        <f>'Stage 9 Gate'!L5</f>
        <v>0.74285714285714288</v>
      </c>
      <c r="D6" s="209" t="s">
        <v>14922</v>
      </c>
      <c r="E6" s="230">
        <f>B6*100</f>
        <v>74.285714285714292</v>
      </c>
    </row>
    <row r="7" spans="1:10">
      <c r="A7" s="209" t="s">
        <v>2552</v>
      </c>
      <c r="B7" s="228">
        <f>AVERAGE('Stage 8 Backlog'!J5:J21)</f>
        <v>0</v>
      </c>
      <c r="D7" s="209" t="s">
        <v>14923</v>
      </c>
      <c r="E7" s="230">
        <f>B7*100</f>
        <v>0</v>
      </c>
    </row>
    <row r="8" spans="1:10">
      <c r="A8" s="209" t="s">
        <v>2554</v>
      </c>
      <c r="B8" s="228">
        <f>AVERAGE('Stage 9 Backlog'!J5:J23)</f>
        <v>0</v>
      </c>
      <c r="D8" s="211" t="s">
        <v>14924</v>
      </c>
      <c r="E8" s="231">
        <f>B8*100</f>
        <v>0</v>
      </c>
    </row>
    <row r="9" spans="1:10">
      <c r="A9" s="209" t="s">
        <v>14925</v>
      </c>
      <c r="B9" s="210">
        <f>'Stage 8 Gate'!L6</f>
        <v>1</v>
      </c>
    </row>
    <row r="10" spans="1:10">
      <c r="A10" s="209" t="s">
        <v>14926</v>
      </c>
      <c r="B10" s="210">
        <f>'Stage 9 Gate'!L6</f>
        <v>1</v>
      </c>
    </row>
    <row r="11" spans="1:10">
      <c r="A11" s="209" t="s">
        <v>14927</v>
      </c>
      <c r="B11" s="210">
        <f>COUNTIF('Stage 8-9 Risks'!I5:I25,"Open")+COUNTIF('Stage 8-9 Risks'!I5:I25,"Mitigating")</f>
        <v>21</v>
      </c>
    </row>
    <row r="12" spans="1:10">
      <c r="A12" s="209" t="s">
        <v>14928</v>
      </c>
      <c r="B12" s="210">
        <f>COUNTA('Stage 8-9 Sources'!A5:A100)</f>
        <v>23</v>
      </c>
    </row>
    <row r="13" spans="1:10">
      <c r="A13" s="209" t="s">
        <v>14929</v>
      </c>
      <c r="B13" s="210">
        <f>COUNTIF('Stage 8-9 ADRs'!C5:C17,"Accepted in principle")+COUNTIF('Stage 8-9 ADRs'!C5:C17,"Accepted")</f>
        <v>13</v>
      </c>
    </row>
    <row r="14" spans="1:10">
      <c r="A14" s="209" t="s">
        <v>14930</v>
      </c>
      <c r="B14" s="210">
        <f>COUNTA('Capability Evidence Model'!A5:A100)</f>
        <v>28</v>
      </c>
    </row>
    <row r="15" spans="1:10">
      <c r="A15" s="209" t="s">
        <v>14931</v>
      </c>
      <c r="B15" s="210">
        <f>COUNTA('Claim Discrepancy Workflow'!A5:A100)</f>
        <v>18</v>
      </c>
    </row>
    <row r="16" spans="1:10">
      <c r="A16" s="209" t="s">
        <v>14932</v>
      </c>
      <c r="B16" s="210">
        <f>COUNTA('Coaching Modes and Triggers'!A5:A100)</f>
        <v>20</v>
      </c>
    </row>
    <row r="17" spans="1:10">
      <c r="A17" s="209" t="s">
        <v>14933</v>
      </c>
      <c r="B17" s="210">
        <f>COUNTA('Learning Loop Model'!A5:A100)</f>
        <v>22</v>
      </c>
    </row>
    <row r="18" spans="1:10">
      <c r="A18" s="211" t="s">
        <v>2558</v>
      </c>
      <c r="B18" s="213">
        <f>COUNTA('Coaching Effectiveness Metrics'!A5:A100)</f>
        <v>22</v>
      </c>
    </row>
    <row r="21" spans="1:10" ht="13.75" customHeight="1">
      <c r="A21" s="605" t="s">
        <v>6537</v>
      </c>
      <c r="B21" s="605"/>
      <c r="C21" s="605"/>
      <c r="D21" s="605"/>
      <c r="E21" s="605"/>
      <c r="F21" s="605"/>
      <c r="G21" s="605"/>
      <c r="H21" s="605"/>
      <c r="I21" s="605"/>
      <c r="J21" s="605"/>
    </row>
    <row r="22" spans="1:10" ht="17.149999999999999" customHeight="1">
      <c r="A22" s="203" t="s">
        <v>2505</v>
      </c>
      <c r="B22" s="205" t="s">
        <v>2504</v>
      </c>
    </row>
    <row r="23" spans="1:10">
      <c r="A23" s="206" t="s">
        <v>60</v>
      </c>
      <c r="B23" s="606" t="s">
        <v>14934</v>
      </c>
      <c r="C23" s="588"/>
      <c r="D23" s="588"/>
      <c r="E23" s="588"/>
      <c r="F23" s="588"/>
      <c r="G23" s="588"/>
      <c r="H23" s="588"/>
      <c r="I23" s="588"/>
      <c r="J23" s="588"/>
    </row>
    <row r="24" spans="1:10">
      <c r="A24" s="209" t="s">
        <v>158</v>
      </c>
      <c r="B24" s="607" t="s">
        <v>14935</v>
      </c>
      <c r="C24" s="588"/>
      <c r="D24" s="588"/>
      <c r="E24" s="588"/>
      <c r="F24" s="588"/>
      <c r="G24" s="588"/>
      <c r="H24" s="588"/>
      <c r="I24" s="588"/>
      <c r="J24" s="588"/>
    </row>
    <row r="25" spans="1:10">
      <c r="A25" s="209" t="s">
        <v>221</v>
      </c>
      <c r="B25" s="607" t="s">
        <v>14936</v>
      </c>
      <c r="C25" s="588"/>
      <c r="D25" s="588"/>
      <c r="E25" s="588"/>
      <c r="F25" s="588"/>
      <c r="G25" s="588"/>
      <c r="H25" s="588"/>
      <c r="I25" s="588"/>
      <c r="J25" s="588"/>
    </row>
    <row r="26" spans="1:10">
      <c r="A26" s="209" t="s">
        <v>295</v>
      </c>
      <c r="B26" s="607" t="s">
        <v>14937</v>
      </c>
      <c r="C26" s="588"/>
      <c r="D26" s="588"/>
      <c r="E26" s="588"/>
      <c r="F26" s="588"/>
      <c r="G26" s="588"/>
      <c r="H26" s="588"/>
      <c r="I26" s="588"/>
      <c r="J26" s="588"/>
    </row>
    <row r="27" spans="1:10">
      <c r="A27" s="211" t="s">
        <v>340</v>
      </c>
      <c r="B27" s="608" t="s">
        <v>14938</v>
      </c>
      <c r="C27" s="588"/>
      <c r="D27" s="588"/>
      <c r="E27" s="588"/>
      <c r="F27" s="588"/>
      <c r="G27" s="588"/>
      <c r="H27" s="588"/>
      <c r="I27" s="588"/>
      <c r="J27" s="588"/>
    </row>
  </sheetData>
  <mergeCells count="8">
    <mergeCell ref="B25:J25"/>
    <mergeCell ref="B26:J26"/>
    <mergeCell ref="B27:J27"/>
    <mergeCell ref="A1:J1"/>
    <mergeCell ref="A2:J2"/>
    <mergeCell ref="A21:J21"/>
    <mergeCell ref="B23:J23"/>
    <mergeCell ref="B24:J24"/>
  </mergeCells>
  <conditionalFormatting sqref="B5:B8">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{981D2403-CD71-FFEF-6C84-3268CEE9B3C3}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81D2403-CD71-FFEF-6C84-3268CEE9B3C3}">
            <x14:dataBar>
              <x14:cfvo type="min"/>
              <x14:cfvo type="max"/>
              <x14:negativeFillColor auto="1"/>
              <x14:axisColor auto="1"/>
            </x14:dataBar>
          </x14:cfRule>
          <xm:sqref>B5:B8</xm:sqref>
        </x14:conditionalFormatting>
      </x14:conditionalFormatting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K31"/>
  <sheetViews>
    <sheetView workbookViewId="0">
      <pane ySplit="4" topLeftCell="A5" activePane="bottomLeft" state="frozen"/>
      <selection pane="bottomLeft"/>
    </sheetView>
  </sheetViews>
  <sheetFormatPr defaultRowHeight="14.15"/>
  <cols>
    <col min="1" max="1" width="14" customWidth="1"/>
    <col min="2" max="2" width="32" customWidth="1"/>
    <col min="3" max="3" width="58" customWidth="1"/>
    <col min="4" max="4" width="40" customWidth="1"/>
    <col min="5" max="5" width="34" customWidth="1"/>
    <col min="6" max="6" width="46" customWidth="1"/>
    <col min="7" max="7" width="38" customWidth="1"/>
    <col min="8" max="8" width="58" customWidth="1"/>
    <col min="9" max="9" width="12" customWidth="1"/>
    <col min="10" max="10" width="18" customWidth="1"/>
    <col min="11" max="11" width="32" customWidth="1"/>
  </cols>
  <sheetData>
    <row r="1" spans="1:11" ht="17.149999999999999" customHeight="1">
      <c r="A1" s="603" t="s">
        <v>14939</v>
      </c>
      <c r="B1" s="603"/>
      <c r="C1" s="603"/>
      <c r="D1" s="603"/>
      <c r="E1" s="603"/>
      <c r="F1" s="603"/>
      <c r="G1" s="603"/>
      <c r="H1" s="603"/>
      <c r="I1" s="603"/>
      <c r="J1" s="603"/>
      <c r="K1" s="603"/>
    </row>
    <row r="2" spans="1:11" ht="20.6" customHeight="1">
      <c r="A2" s="604" t="s">
        <v>14940</v>
      </c>
      <c r="B2" s="604"/>
      <c r="C2" s="604"/>
      <c r="D2" s="604"/>
      <c r="E2" s="604"/>
      <c r="F2" s="604"/>
      <c r="G2" s="604"/>
      <c r="H2" s="604"/>
      <c r="I2" s="604"/>
      <c r="J2" s="604"/>
      <c r="K2" s="604"/>
    </row>
    <row r="4" spans="1:11" ht="17.149999999999999" customHeight="1">
      <c r="A4" s="203" t="s">
        <v>3410</v>
      </c>
      <c r="B4" s="204" t="s">
        <v>8043</v>
      </c>
      <c r="C4" s="204" t="s">
        <v>6709</v>
      </c>
      <c r="D4" s="204" t="s">
        <v>8045</v>
      </c>
      <c r="E4" s="204" t="s">
        <v>12519</v>
      </c>
      <c r="F4" s="204" t="s">
        <v>1594</v>
      </c>
      <c r="G4" s="204" t="s">
        <v>1595</v>
      </c>
      <c r="H4" s="204" t="s">
        <v>9628</v>
      </c>
      <c r="I4" s="204" t="s">
        <v>1509</v>
      </c>
      <c r="J4" s="204" t="s">
        <v>1818</v>
      </c>
      <c r="K4" s="205" t="s">
        <v>4953</v>
      </c>
    </row>
    <row r="5" spans="1:11" ht="23.15">
      <c r="A5" s="206" t="s">
        <v>14941</v>
      </c>
      <c r="B5" s="207" t="s">
        <v>14942</v>
      </c>
      <c r="C5" s="207" t="s">
        <v>14943</v>
      </c>
      <c r="D5" s="207" t="s">
        <v>14944</v>
      </c>
      <c r="E5" s="207" t="s">
        <v>1615</v>
      </c>
      <c r="F5" s="207" t="s">
        <v>14945</v>
      </c>
      <c r="G5" s="207" t="s">
        <v>14946</v>
      </c>
      <c r="H5" s="207" t="s">
        <v>14947</v>
      </c>
      <c r="I5" s="207" t="s">
        <v>1238</v>
      </c>
      <c r="J5" s="207" t="s">
        <v>3637</v>
      </c>
      <c r="K5" s="208"/>
    </row>
    <row r="6" spans="1:11" ht="23.15">
      <c r="A6" s="214" t="s">
        <v>14948</v>
      </c>
      <c r="B6" s="215" t="s">
        <v>14949</v>
      </c>
      <c r="C6" s="215" t="s">
        <v>14950</v>
      </c>
      <c r="D6" s="215" t="s">
        <v>12547</v>
      </c>
      <c r="E6" s="215" t="s">
        <v>1615</v>
      </c>
      <c r="F6" s="215" t="s">
        <v>14951</v>
      </c>
      <c r="G6" s="215" t="s">
        <v>14952</v>
      </c>
      <c r="H6" s="215" t="s">
        <v>14953</v>
      </c>
      <c r="I6" s="215" t="s">
        <v>1238</v>
      </c>
      <c r="J6" s="215" t="s">
        <v>3637</v>
      </c>
      <c r="K6" s="216"/>
    </row>
    <row r="7" spans="1:11" ht="23.15">
      <c r="A7" s="209" t="s">
        <v>14954</v>
      </c>
      <c r="B7" s="14" t="s">
        <v>14955</v>
      </c>
      <c r="C7" s="14" t="s">
        <v>14956</v>
      </c>
      <c r="D7" s="14" t="s">
        <v>12547</v>
      </c>
      <c r="E7" s="14" t="s">
        <v>1615</v>
      </c>
      <c r="F7" s="14" t="s">
        <v>14957</v>
      </c>
      <c r="G7" s="14" t="s">
        <v>14958</v>
      </c>
      <c r="H7" s="14" t="s">
        <v>14959</v>
      </c>
      <c r="I7" s="14" t="s">
        <v>1238</v>
      </c>
      <c r="J7" s="14" t="s">
        <v>3637</v>
      </c>
      <c r="K7" s="210"/>
    </row>
    <row r="8" spans="1:11" ht="23.15">
      <c r="A8" s="214" t="s">
        <v>14960</v>
      </c>
      <c r="B8" s="215" t="s">
        <v>14961</v>
      </c>
      <c r="C8" s="215" t="s">
        <v>14962</v>
      </c>
      <c r="D8" s="215" t="s">
        <v>14963</v>
      </c>
      <c r="E8" s="215" t="s">
        <v>14964</v>
      </c>
      <c r="F8" s="215" t="s">
        <v>14965</v>
      </c>
      <c r="G8" s="215" t="s">
        <v>14966</v>
      </c>
      <c r="H8" s="215" t="s">
        <v>14967</v>
      </c>
      <c r="I8" s="215" t="s">
        <v>1238</v>
      </c>
      <c r="J8" s="215" t="s">
        <v>3637</v>
      </c>
      <c r="K8" s="216"/>
    </row>
    <row r="9" spans="1:11" ht="23.15">
      <c r="A9" s="209" t="s">
        <v>14968</v>
      </c>
      <c r="B9" s="14" t="s">
        <v>14969</v>
      </c>
      <c r="C9" s="14" t="s">
        <v>14970</v>
      </c>
      <c r="D9" s="14" t="s">
        <v>12547</v>
      </c>
      <c r="E9" s="14" t="s">
        <v>14971</v>
      </c>
      <c r="F9" s="14" t="s">
        <v>14972</v>
      </c>
      <c r="G9" s="14" t="s">
        <v>14973</v>
      </c>
      <c r="H9" s="14" t="s">
        <v>14974</v>
      </c>
      <c r="I9" s="14" t="s">
        <v>1238</v>
      </c>
      <c r="J9" s="14" t="s">
        <v>3637</v>
      </c>
      <c r="K9" s="210"/>
    </row>
    <row r="10" spans="1:11">
      <c r="A10" s="214" t="s">
        <v>14975</v>
      </c>
      <c r="B10" s="215" t="s">
        <v>14976</v>
      </c>
      <c r="C10" s="215" t="s">
        <v>14977</v>
      </c>
      <c r="D10" s="215" t="s">
        <v>14978</v>
      </c>
      <c r="E10" s="215" t="s">
        <v>14979</v>
      </c>
      <c r="F10" s="215" t="s">
        <v>14980</v>
      </c>
      <c r="G10" s="215" t="s">
        <v>14981</v>
      </c>
      <c r="H10" s="215" t="s">
        <v>14982</v>
      </c>
      <c r="I10" s="215" t="s">
        <v>1238</v>
      </c>
      <c r="J10" s="215" t="s">
        <v>3637</v>
      </c>
      <c r="K10" s="216"/>
    </row>
    <row r="11" spans="1:11" ht="23.15">
      <c r="A11" s="209" t="s">
        <v>14983</v>
      </c>
      <c r="B11" s="14" t="s">
        <v>14984</v>
      </c>
      <c r="C11" s="14" t="s">
        <v>14985</v>
      </c>
      <c r="D11" s="14" t="s">
        <v>14986</v>
      </c>
      <c r="E11" s="14" t="s">
        <v>1615</v>
      </c>
      <c r="F11" s="14" t="s">
        <v>14987</v>
      </c>
      <c r="G11" s="14" t="s">
        <v>14988</v>
      </c>
      <c r="H11" s="14" t="s">
        <v>14989</v>
      </c>
      <c r="I11" s="14" t="s">
        <v>1238</v>
      </c>
      <c r="J11" s="14" t="s">
        <v>3637</v>
      </c>
      <c r="K11" s="210"/>
    </row>
    <row r="12" spans="1:11">
      <c r="A12" s="214" t="s">
        <v>14990</v>
      </c>
      <c r="B12" s="215" t="s">
        <v>14991</v>
      </c>
      <c r="C12" s="215" t="s">
        <v>14992</v>
      </c>
      <c r="D12" s="215" t="s">
        <v>14993</v>
      </c>
      <c r="E12" s="215" t="s">
        <v>14994</v>
      </c>
      <c r="F12" s="215" t="s">
        <v>14995</v>
      </c>
      <c r="G12" s="215" t="s">
        <v>14996</v>
      </c>
      <c r="H12" s="215" t="s">
        <v>14997</v>
      </c>
      <c r="I12" s="215" t="s">
        <v>1238</v>
      </c>
      <c r="J12" s="215" t="s">
        <v>3637</v>
      </c>
      <c r="K12" s="216"/>
    </row>
    <row r="13" spans="1:11" ht="23.15">
      <c r="A13" s="209" t="s">
        <v>14998</v>
      </c>
      <c r="B13" s="14" t="s">
        <v>14999</v>
      </c>
      <c r="C13" s="14" t="s">
        <v>15000</v>
      </c>
      <c r="D13" s="14" t="s">
        <v>15001</v>
      </c>
      <c r="E13" s="14" t="s">
        <v>15002</v>
      </c>
      <c r="F13" s="14" t="s">
        <v>15003</v>
      </c>
      <c r="G13" s="14" t="s">
        <v>15004</v>
      </c>
      <c r="H13" s="14" t="s">
        <v>15005</v>
      </c>
      <c r="I13" s="14" t="s">
        <v>1109</v>
      </c>
      <c r="J13" s="14" t="s">
        <v>3637</v>
      </c>
      <c r="K13" s="210"/>
    </row>
    <row r="14" spans="1:11">
      <c r="A14" s="214" t="s">
        <v>15006</v>
      </c>
      <c r="B14" s="215" t="s">
        <v>15007</v>
      </c>
      <c r="C14" s="215" t="s">
        <v>15008</v>
      </c>
      <c r="D14" s="215" t="s">
        <v>15009</v>
      </c>
      <c r="E14" s="215" t="s">
        <v>12616</v>
      </c>
      <c r="F14" s="215" t="s">
        <v>15010</v>
      </c>
      <c r="G14" s="215" t="s">
        <v>15011</v>
      </c>
      <c r="H14" s="215" t="s">
        <v>15012</v>
      </c>
      <c r="I14" s="215" t="s">
        <v>1238</v>
      </c>
      <c r="J14" s="215" t="s">
        <v>3637</v>
      </c>
      <c r="K14" s="216"/>
    </row>
    <row r="15" spans="1:11" ht="23.15">
      <c r="A15" s="209" t="s">
        <v>15013</v>
      </c>
      <c r="B15" s="14" t="s">
        <v>15014</v>
      </c>
      <c r="C15" s="14" t="s">
        <v>15015</v>
      </c>
      <c r="D15" s="14" t="s">
        <v>15016</v>
      </c>
      <c r="E15" s="14" t="s">
        <v>1615</v>
      </c>
      <c r="F15" s="14" t="s">
        <v>15017</v>
      </c>
      <c r="G15" s="14" t="s">
        <v>15018</v>
      </c>
      <c r="H15" s="14" t="s">
        <v>15019</v>
      </c>
      <c r="I15" s="14" t="s">
        <v>1109</v>
      </c>
      <c r="J15" s="14" t="s">
        <v>3637</v>
      </c>
      <c r="K15" s="210"/>
    </row>
    <row r="16" spans="1:11" ht="23.15">
      <c r="A16" s="214" t="s">
        <v>15020</v>
      </c>
      <c r="B16" s="215" t="s">
        <v>15021</v>
      </c>
      <c r="C16" s="215" t="s">
        <v>15022</v>
      </c>
      <c r="D16" s="215" t="s">
        <v>15023</v>
      </c>
      <c r="E16" s="215" t="s">
        <v>1615</v>
      </c>
      <c r="F16" s="215" t="s">
        <v>15024</v>
      </c>
      <c r="G16" s="215" t="s">
        <v>15025</v>
      </c>
      <c r="H16" s="215" t="s">
        <v>15026</v>
      </c>
      <c r="I16" s="215" t="s">
        <v>1109</v>
      </c>
      <c r="J16" s="215" t="s">
        <v>3637</v>
      </c>
      <c r="K16" s="216"/>
    </row>
    <row r="17" spans="1:11">
      <c r="A17" s="209" t="s">
        <v>15027</v>
      </c>
      <c r="B17" s="14" t="s">
        <v>15028</v>
      </c>
      <c r="C17" s="14" t="s">
        <v>15029</v>
      </c>
      <c r="D17" s="14" t="s">
        <v>15030</v>
      </c>
      <c r="E17" s="14" t="s">
        <v>15031</v>
      </c>
      <c r="F17" s="14" t="s">
        <v>15032</v>
      </c>
      <c r="G17" s="14" t="s">
        <v>15033</v>
      </c>
      <c r="H17" s="14" t="s">
        <v>15034</v>
      </c>
      <c r="I17" s="14" t="s">
        <v>1141</v>
      </c>
      <c r="J17" s="14" t="s">
        <v>3637</v>
      </c>
      <c r="K17" s="210"/>
    </row>
    <row r="18" spans="1:11" ht="23.15">
      <c r="A18" s="214" t="s">
        <v>15035</v>
      </c>
      <c r="B18" s="215" t="s">
        <v>15036</v>
      </c>
      <c r="C18" s="215" t="s">
        <v>15037</v>
      </c>
      <c r="D18" s="215" t="s">
        <v>15038</v>
      </c>
      <c r="E18" s="215" t="s">
        <v>15039</v>
      </c>
      <c r="F18" s="215" t="s">
        <v>15040</v>
      </c>
      <c r="G18" s="215" t="s">
        <v>15041</v>
      </c>
      <c r="H18" s="215" t="s">
        <v>15042</v>
      </c>
      <c r="I18" s="215" t="s">
        <v>1238</v>
      </c>
      <c r="J18" s="215" t="s">
        <v>3637</v>
      </c>
      <c r="K18" s="216"/>
    </row>
    <row r="19" spans="1:11" ht="23.15">
      <c r="A19" s="209" t="s">
        <v>15043</v>
      </c>
      <c r="B19" s="14" t="s">
        <v>15044</v>
      </c>
      <c r="C19" s="14" t="s">
        <v>15045</v>
      </c>
      <c r="D19" s="14" t="s">
        <v>15046</v>
      </c>
      <c r="E19" s="14" t="s">
        <v>15047</v>
      </c>
      <c r="F19" s="14" t="s">
        <v>15048</v>
      </c>
      <c r="G19" s="14" t="s">
        <v>15049</v>
      </c>
      <c r="H19" s="14" t="s">
        <v>15050</v>
      </c>
      <c r="I19" s="14" t="s">
        <v>1238</v>
      </c>
      <c r="J19" s="14" t="s">
        <v>3637</v>
      </c>
      <c r="K19" s="210"/>
    </row>
    <row r="20" spans="1:11" ht="23.15">
      <c r="A20" s="214" t="s">
        <v>15051</v>
      </c>
      <c r="B20" s="215" t="s">
        <v>15052</v>
      </c>
      <c r="C20" s="215" t="s">
        <v>15053</v>
      </c>
      <c r="D20" s="215" t="s">
        <v>15054</v>
      </c>
      <c r="E20" s="215" t="s">
        <v>15055</v>
      </c>
      <c r="F20" s="215" t="s">
        <v>15056</v>
      </c>
      <c r="G20" s="215" t="s">
        <v>15057</v>
      </c>
      <c r="H20" s="215" t="s">
        <v>15058</v>
      </c>
      <c r="I20" s="215" t="s">
        <v>1109</v>
      </c>
      <c r="J20" s="215" t="s">
        <v>3637</v>
      </c>
      <c r="K20" s="216"/>
    </row>
    <row r="21" spans="1:11" ht="23.15">
      <c r="A21" s="209" t="s">
        <v>15059</v>
      </c>
      <c r="B21" s="14" t="s">
        <v>15060</v>
      </c>
      <c r="C21" s="14" t="s">
        <v>15061</v>
      </c>
      <c r="D21" s="14" t="s">
        <v>15062</v>
      </c>
      <c r="E21" s="14" t="s">
        <v>10223</v>
      </c>
      <c r="F21" s="14" t="s">
        <v>15063</v>
      </c>
      <c r="G21" s="14" t="s">
        <v>15064</v>
      </c>
      <c r="H21" s="14" t="s">
        <v>15065</v>
      </c>
      <c r="I21" s="14" t="s">
        <v>1238</v>
      </c>
      <c r="J21" s="14" t="s">
        <v>3637</v>
      </c>
      <c r="K21" s="210"/>
    </row>
    <row r="22" spans="1:11" ht="23.15">
      <c r="A22" s="217" t="s">
        <v>15066</v>
      </c>
      <c r="B22" s="218" t="s">
        <v>15067</v>
      </c>
      <c r="C22" s="218" t="s">
        <v>15068</v>
      </c>
      <c r="D22" s="218" t="s">
        <v>15069</v>
      </c>
      <c r="E22" s="218" t="s">
        <v>15070</v>
      </c>
      <c r="F22" s="218" t="s">
        <v>15071</v>
      </c>
      <c r="G22" s="218" t="s">
        <v>15072</v>
      </c>
      <c r="H22" s="218" t="s">
        <v>15073</v>
      </c>
      <c r="I22" s="218" t="s">
        <v>1109</v>
      </c>
      <c r="J22" s="218" t="s">
        <v>3637</v>
      </c>
      <c r="K22" s="219"/>
    </row>
    <row r="28" spans="1:11" ht="13.75" customHeight="1">
      <c r="A28" s="580" t="s">
        <v>15074</v>
      </c>
      <c r="B28" s="580"/>
      <c r="C28" s="580"/>
      <c r="D28" s="580"/>
      <c r="E28" s="580"/>
      <c r="F28" s="580"/>
      <c r="G28" s="580"/>
      <c r="H28" s="580"/>
      <c r="I28" s="580"/>
      <c r="J28" s="580"/>
      <c r="K28" s="580"/>
    </row>
    <row r="29" spans="1:11" ht="17.149999999999999" customHeight="1">
      <c r="A29" s="293" t="s">
        <v>3410</v>
      </c>
      <c r="B29" s="294" t="s">
        <v>8043</v>
      </c>
      <c r="C29" s="294" t="s">
        <v>6709</v>
      </c>
      <c r="D29" s="294" t="s">
        <v>8045</v>
      </c>
      <c r="E29" s="294" t="s">
        <v>12519</v>
      </c>
      <c r="F29" s="294" t="s">
        <v>1594</v>
      </c>
      <c r="G29" s="294" t="s">
        <v>1595</v>
      </c>
      <c r="H29" s="294" t="s">
        <v>9628</v>
      </c>
      <c r="I29" s="294" t="s">
        <v>1509</v>
      </c>
      <c r="J29" s="294" t="s">
        <v>1818</v>
      </c>
      <c r="K29" s="295" t="s">
        <v>4953</v>
      </c>
    </row>
    <row r="30" spans="1:11" ht="23.15">
      <c r="A30" s="326" t="s">
        <v>15075</v>
      </c>
      <c r="B30" s="327" t="s">
        <v>15076</v>
      </c>
      <c r="C30" s="327" t="s">
        <v>15077</v>
      </c>
      <c r="D30" s="327" t="s">
        <v>15078</v>
      </c>
      <c r="E30" s="327" t="s">
        <v>15079</v>
      </c>
      <c r="F30" s="327" t="s">
        <v>15080</v>
      </c>
      <c r="G30" s="327" t="s">
        <v>15081</v>
      </c>
      <c r="H30" s="327" t="s">
        <v>15082</v>
      </c>
      <c r="I30" s="327" t="s">
        <v>1238</v>
      </c>
      <c r="J30" s="327" t="s">
        <v>3637</v>
      </c>
      <c r="K30" s="328" t="s">
        <v>15083</v>
      </c>
    </row>
    <row r="31" spans="1:11" ht="23.15">
      <c r="A31" s="361" t="s">
        <v>15084</v>
      </c>
      <c r="B31" s="362" t="s">
        <v>15085</v>
      </c>
      <c r="C31" s="362" t="s">
        <v>15086</v>
      </c>
      <c r="D31" s="362" t="s">
        <v>15087</v>
      </c>
      <c r="E31" s="362" t="s">
        <v>15088</v>
      </c>
      <c r="F31" s="362" t="s">
        <v>15089</v>
      </c>
      <c r="G31" s="362" t="s">
        <v>15090</v>
      </c>
      <c r="H31" s="362" t="s">
        <v>15091</v>
      </c>
      <c r="I31" s="362" t="s">
        <v>1238</v>
      </c>
      <c r="J31" s="362" t="s">
        <v>3637</v>
      </c>
      <c r="K31" s="363" t="s">
        <v>15092</v>
      </c>
    </row>
  </sheetData>
  <mergeCells count="3">
    <mergeCell ref="A1:K1"/>
    <mergeCell ref="A2:K2"/>
    <mergeCell ref="A28:K28"/>
  </mergeCells>
  <dataValidations count="2">
    <dataValidation type="list" sqref="I5:I22" xr:uid="{00000000-0002-0000-7100-000000000000}">
      <formula1>"Critical,High,Medium,Low"</formula1>
    </dataValidation>
    <dataValidation type="list" sqref="J5:J22" xr:uid="{00000000-0002-0000-7100-000001000000}">
      <formula1>"Draft Complete,Needs Review,Approved,Deferred"</formula1>
    </dataValidation>
  </dataValidation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I32"/>
  <sheetViews>
    <sheetView workbookViewId="0">
      <pane ySplit="4" topLeftCell="A5" activePane="bottomLeft" state="frozen"/>
      <selection pane="bottomLeft"/>
    </sheetView>
  </sheetViews>
  <sheetFormatPr defaultRowHeight="14.15"/>
  <cols>
    <col min="1" max="1" width="12" customWidth="1"/>
    <col min="2" max="2" width="30" customWidth="1"/>
    <col min="3" max="3" width="54" customWidth="1"/>
    <col min="4" max="4" width="22" customWidth="1"/>
    <col min="5" max="5" width="24" customWidth="1"/>
    <col min="6" max="6" width="36" customWidth="1"/>
    <col min="7" max="7" width="30" customWidth="1"/>
    <col min="8" max="8" width="58" customWidth="1"/>
    <col min="9" max="9" width="18" customWidth="1"/>
  </cols>
  <sheetData>
    <row r="1" spans="1:9" ht="17.149999999999999" customHeight="1">
      <c r="A1" s="603" t="s">
        <v>15093</v>
      </c>
      <c r="B1" s="603"/>
      <c r="C1" s="603"/>
      <c r="D1" s="603"/>
      <c r="E1" s="603"/>
      <c r="F1" s="603"/>
      <c r="G1" s="603"/>
      <c r="H1" s="603"/>
      <c r="I1" s="603"/>
    </row>
    <row r="2" spans="1:9" ht="20.6" customHeight="1">
      <c r="A2" s="604" t="s">
        <v>15094</v>
      </c>
      <c r="B2" s="604"/>
      <c r="C2" s="604"/>
      <c r="D2" s="604"/>
      <c r="E2" s="604"/>
      <c r="F2" s="604"/>
      <c r="G2" s="604"/>
      <c r="H2" s="604"/>
      <c r="I2" s="604"/>
    </row>
    <row r="4" spans="1:9" ht="17.149999999999999" customHeight="1">
      <c r="A4" s="203" t="s">
        <v>3410</v>
      </c>
      <c r="B4" s="204" t="s">
        <v>15095</v>
      </c>
      <c r="C4" s="204" t="s">
        <v>6546</v>
      </c>
      <c r="D4" s="204" t="s">
        <v>2616</v>
      </c>
      <c r="E4" s="204" t="s">
        <v>5684</v>
      </c>
      <c r="F4" s="204" t="s">
        <v>3</v>
      </c>
      <c r="G4" s="204" t="s">
        <v>15096</v>
      </c>
      <c r="H4" s="204" t="s">
        <v>15097</v>
      </c>
      <c r="I4" s="205" t="s">
        <v>1818</v>
      </c>
    </row>
    <row r="5" spans="1:9">
      <c r="A5" s="206" t="s">
        <v>15098</v>
      </c>
      <c r="B5" s="207" t="s">
        <v>15099</v>
      </c>
      <c r="C5" s="207" t="s">
        <v>15100</v>
      </c>
      <c r="D5" s="207" t="s">
        <v>8573</v>
      </c>
      <c r="E5" s="207" t="s">
        <v>8561</v>
      </c>
      <c r="F5" s="207" t="s">
        <v>15101</v>
      </c>
      <c r="G5" s="207" t="s">
        <v>6703</v>
      </c>
      <c r="H5" s="207" t="s">
        <v>15102</v>
      </c>
      <c r="I5" s="208" t="s">
        <v>3637</v>
      </c>
    </row>
    <row r="6" spans="1:9">
      <c r="A6" s="214" t="s">
        <v>15103</v>
      </c>
      <c r="B6" s="215" t="s">
        <v>15104</v>
      </c>
      <c r="C6" s="215" t="s">
        <v>15105</v>
      </c>
      <c r="D6" s="215" t="s">
        <v>15106</v>
      </c>
      <c r="E6" s="215" t="s">
        <v>8561</v>
      </c>
      <c r="F6" s="215" t="s">
        <v>15107</v>
      </c>
      <c r="G6" s="215" t="s">
        <v>15108</v>
      </c>
      <c r="H6" s="215" t="s">
        <v>15109</v>
      </c>
      <c r="I6" s="216" t="s">
        <v>3637</v>
      </c>
    </row>
    <row r="7" spans="1:9">
      <c r="A7" s="209" t="s">
        <v>15110</v>
      </c>
      <c r="B7" s="14" t="s">
        <v>15111</v>
      </c>
      <c r="C7" s="14" t="s">
        <v>15112</v>
      </c>
      <c r="D7" s="14" t="s">
        <v>15113</v>
      </c>
      <c r="E7" s="14" t="s">
        <v>8561</v>
      </c>
      <c r="F7" s="14" t="s">
        <v>15114</v>
      </c>
      <c r="G7" s="14" t="s">
        <v>14942</v>
      </c>
      <c r="H7" s="14" t="s">
        <v>15115</v>
      </c>
      <c r="I7" s="210" t="s">
        <v>3637</v>
      </c>
    </row>
    <row r="8" spans="1:9">
      <c r="A8" s="214" t="s">
        <v>15116</v>
      </c>
      <c r="B8" s="215" t="s">
        <v>15117</v>
      </c>
      <c r="C8" s="215" t="s">
        <v>15118</v>
      </c>
      <c r="D8" s="215" t="s">
        <v>15113</v>
      </c>
      <c r="E8" s="215" t="s">
        <v>9950</v>
      </c>
      <c r="F8" s="215" t="s">
        <v>15119</v>
      </c>
      <c r="G8" s="215" t="s">
        <v>15120</v>
      </c>
      <c r="H8" s="215" t="s">
        <v>15121</v>
      </c>
      <c r="I8" s="216" t="s">
        <v>3637</v>
      </c>
    </row>
    <row r="9" spans="1:9">
      <c r="A9" s="209" t="s">
        <v>15122</v>
      </c>
      <c r="B9" s="14" t="s">
        <v>15123</v>
      </c>
      <c r="C9" s="14" t="s">
        <v>15124</v>
      </c>
      <c r="D9" s="14" t="s">
        <v>15113</v>
      </c>
      <c r="E9" s="14" t="s">
        <v>15125</v>
      </c>
      <c r="F9" s="14" t="s">
        <v>15126</v>
      </c>
      <c r="G9" s="14" t="s">
        <v>2007</v>
      </c>
      <c r="H9" s="14" t="s">
        <v>15127</v>
      </c>
      <c r="I9" s="210" t="s">
        <v>3637</v>
      </c>
    </row>
    <row r="10" spans="1:9">
      <c r="A10" s="214" t="s">
        <v>15128</v>
      </c>
      <c r="B10" s="215" t="s">
        <v>15129</v>
      </c>
      <c r="C10" s="215" t="s">
        <v>15130</v>
      </c>
      <c r="D10" s="215" t="s">
        <v>15113</v>
      </c>
      <c r="E10" s="215" t="s">
        <v>8561</v>
      </c>
      <c r="F10" s="215" t="s">
        <v>15131</v>
      </c>
      <c r="G10" s="215" t="s">
        <v>2007</v>
      </c>
      <c r="H10" s="215" t="s">
        <v>15132</v>
      </c>
      <c r="I10" s="216" t="s">
        <v>3637</v>
      </c>
    </row>
    <row r="11" spans="1:9">
      <c r="A11" s="209" t="s">
        <v>15133</v>
      </c>
      <c r="B11" s="14" t="s">
        <v>15134</v>
      </c>
      <c r="C11" s="14" t="s">
        <v>15135</v>
      </c>
      <c r="D11" s="14" t="s">
        <v>9957</v>
      </c>
      <c r="E11" s="14" t="s">
        <v>8561</v>
      </c>
      <c r="F11" s="14" t="s">
        <v>15136</v>
      </c>
      <c r="G11" s="14" t="s">
        <v>15137</v>
      </c>
      <c r="H11" s="14" t="s">
        <v>15138</v>
      </c>
      <c r="I11" s="210" t="s">
        <v>3637</v>
      </c>
    </row>
    <row r="12" spans="1:9">
      <c r="A12" s="214" t="s">
        <v>15139</v>
      </c>
      <c r="B12" s="215" t="s">
        <v>15140</v>
      </c>
      <c r="C12" s="215" t="s">
        <v>15141</v>
      </c>
      <c r="D12" s="215" t="s">
        <v>9931</v>
      </c>
      <c r="E12" s="215" t="s">
        <v>8561</v>
      </c>
      <c r="F12" s="215" t="s">
        <v>15142</v>
      </c>
      <c r="G12" s="215" t="s">
        <v>6703</v>
      </c>
      <c r="H12" s="215" t="s">
        <v>15143</v>
      </c>
      <c r="I12" s="216" t="s">
        <v>3637</v>
      </c>
    </row>
    <row r="13" spans="1:9" ht="23.15">
      <c r="A13" s="209" t="s">
        <v>15144</v>
      </c>
      <c r="B13" s="14" t="s">
        <v>15145</v>
      </c>
      <c r="C13" s="14" t="s">
        <v>15146</v>
      </c>
      <c r="D13" s="14" t="s">
        <v>9931</v>
      </c>
      <c r="E13" s="14" t="s">
        <v>8561</v>
      </c>
      <c r="F13" s="14" t="s">
        <v>15147</v>
      </c>
      <c r="G13" s="14" t="s">
        <v>15148</v>
      </c>
      <c r="H13" s="14" t="s">
        <v>15149</v>
      </c>
      <c r="I13" s="210" t="s">
        <v>3637</v>
      </c>
    </row>
    <row r="14" spans="1:9" ht="23.15">
      <c r="A14" s="214" t="s">
        <v>15150</v>
      </c>
      <c r="B14" s="215" t="s">
        <v>15151</v>
      </c>
      <c r="C14" s="215" t="s">
        <v>15152</v>
      </c>
      <c r="D14" s="215" t="s">
        <v>8598</v>
      </c>
      <c r="E14" s="215" t="s">
        <v>8561</v>
      </c>
      <c r="F14" s="215" t="s">
        <v>15153</v>
      </c>
      <c r="G14" s="215" t="s">
        <v>7380</v>
      </c>
      <c r="H14" s="215" t="s">
        <v>15154</v>
      </c>
      <c r="I14" s="216" t="s">
        <v>3637</v>
      </c>
    </row>
    <row r="15" spans="1:9">
      <c r="A15" s="209" t="s">
        <v>15155</v>
      </c>
      <c r="B15" s="14" t="s">
        <v>15156</v>
      </c>
      <c r="C15" s="14" t="s">
        <v>15157</v>
      </c>
      <c r="D15" s="14" t="s">
        <v>8598</v>
      </c>
      <c r="E15" s="14" t="s">
        <v>8561</v>
      </c>
      <c r="F15" s="14" t="s">
        <v>15158</v>
      </c>
      <c r="G15" s="14" t="s">
        <v>15159</v>
      </c>
      <c r="H15" s="14" t="s">
        <v>15160</v>
      </c>
      <c r="I15" s="210" t="s">
        <v>3637</v>
      </c>
    </row>
    <row r="16" spans="1:9" ht="23.15">
      <c r="A16" s="214" t="s">
        <v>15161</v>
      </c>
      <c r="B16" s="215" t="s">
        <v>15162</v>
      </c>
      <c r="C16" s="215" t="s">
        <v>15163</v>
      </c>
      <c r="D16" s="215" t="s">
        <v>15164</v>
      </c>
      <c r="E16" s="215" t="s">
        <v>8561</v>
      </c>
      <c r="F16" s="215" t="s">
        <v>15165</v>
      </c>
      <c r="G16" s="215" t="s">
        <v>2007</v>
      </c>
      <c r="H16" s="215" t="s">
        <v>15166</v>
      </c>
      <c r="I16" s="216" t="s">
        <v>3637</v>
      </c>
    </row>
    <row r="17" spans="1:9">
      <c r="A17" s="209" t="s">
        <v>15167</v>
      </c>
      <c r="B17" s="14" t="s">
        <v>15168</v>
      </c>
      <c r="C17" s="14" t="s">
        <v>15169</v>
      </c>
      <c r="D17" s="14" t="s">
        <v>9931</v>
      </c>
      <c r="E17" s="14" t="s">
        <v>8561</v>
      </c>
      <c r="F17" s="14" t="s">
        <v>15170</v>
      </c>
      <c r="G17" s="14" t="s">
        <v>15171</v>
      </c>
      <c r="H17" s="14" t="s">
        <v>15172</v>
      </c>
      <c r="I17" s="210" t="s">
        <v>3637</v>
      </c>
    </row>
    <row r="18" spans="1:9">
      <c r="A18" s="214" t="s">
        <v>15173</v>
      </c>
      <c r="B18" s="215" t="s">
        <v>15174</v>
      </c>
      <c r="C18" s="215" t="s">
        <v>15175</v>
      </c>
      <c r="D18" s="215" t="s">
        <v>8598</v>
      </c>
      <c r="E18" s="215" t="s">
        <v>9950</v>
      </c>
      <c r="F18" s="215" t="s">
        <v>15176</v>
      </c>
      <c r="G18" s="215" t="s">
        <v>15177</v>
      </c>
      <c r="H18" s="215" t="s">
        <v>15178</v>
      </c>
      <c r="I18" s="216" t="s">
        <v>3637</v>
      </c>
    </row>
    <row r="19" spans="1:9">
      <c r="A19" s="209" t="s">
        <v>15179</v>
      </c>
      <c r="B19" s="14" t="s">
        <v>15180</v>
      </c>
      <c r="C19" s="14" t="s">
        <v>15181</v>
      </c>
      <c r="D19" s="14" t="s">
        <v>15182</v>
      </c>
      <c r="E19" s="14" t="s">
        <v>8561</v>
      </c>
      <c r="F19" s="14" t="s">
        <v>15183</v>
      </c>
      <c r="G19" s="14" t="s">
        <v>7380</v>
      </c>
      <c r="H19" s="14" t="s">
        <v>15184</v>
      </c>
      <c r="I19" s="210" t="s">
        <v>3637</v>
      </c>
    </row>
    <row r="20" spans="1:9">
      <c r="A20" s="214" t="s">
        <v>15185</v>
      </c>
      <c r="B20" s="215" t="s">
        <v>15186</v>
      </c>
      <c r="C20" s="215" t="s">
        <v>15187</v>
      </c>
      <c r="D20" s="215" t="s">
        <v>15182</v>
      </c>
      <c r="E20" s="215" t="s">
        <v>8561</v>
      </c>
      <c r="F20" s="215" t="s">
        <v>12313</v>
      </c>
      <c r="G20" s="215" t="s">
        <v>15188</v>
      </c>
      <c r="H20" s="215" t="s">
        <v>15189</v>
      </c>
      <c r="I20" s="216" t="s">
        <v>3637</v>
      </c>
    </row>
    <row r="21" spans="1:9" ht="23.15">
      <c r="A21" s="209" t="s">
        <v>15190</v>
      </c>
      <c r="B21" s="14" t="s">
        <v>15191</v>
      </c>
      <c r="C21" s="14" t="s">
        <v>15192</v>
      </c>
      <c r="D21" s="14" t="s">
        <v>15193</v>
      </c>
      <c r="E21" s="14" t="s">
        <v>8561</v>
      </c>
      <c r="F21" s="14" t="s">
        <v>15194</v>
      </c>
      <c r="G21" s="14" t="s">
        <v>15195</v>
      </c>
      <c r="H21" s="14" t="s">
        <v>15196</v>
      </c>
      <c r="I21" s="210" t="s">
        <v>3637</v>
      </c>
    </row>
    <row r="22" spans="1:9" ht="23.15">
      <c r="A22" s="214" t="s">
        <v>15197</v>
      </c>
      <c r="B22" s="215" t="s">
        <v>15198</v>
      </c>
      <c r="C22" s="215" t="s">
        <v>15199</v>
      </c>
      <c r="D22" s="215" t="s">
        <v>15200</v>
      </c>
      <c r="E22" s="215" t="s">
        <v>9861</v>
      </c>
      <c r="F22" s="215" t="s">
        <v>15201</v>
      </c>
      <c r="G22" s="215" t="s">
        <v>3749</v>
      </c>
      <c r="H22" s="215" t="s">
        <v>15202</v>
      </c>
      <c r="I22" s="216" t="s">
        <v>3637</v>
      </c>
    </row>
    <row r="23" spans="1:9">
      <c r="A23" s="209" t="s">
        <v>15203</v>
      </c>
      <c r="B23" s="14" t="s">
        <v>15204</v>
      </c>
      <c r="C23" s="14" t="s">
        <v>15205</v>
      </c>
      <c r="D23" s="14" t="s">
        <v>8598</v>
      </c>
      <c r="E23" s="14" t="s">
        <v>9950</v>
      </c>
      <c r="F23" s="14" t="s">
        <v>15206</v>
      </c>
      <c r="G23" s="14" t="s">
        <v>7380</v>
      </c>
      <c r="H23" s="14" t="s">
        <v>15207</v>
      </c>
      <c r="I23" s="210" t="s">
        <v>3637</v>
      </c>
    </row>
    <row r="24" spans="1:9">
      <c r="A24" s="214" t="s">
        <v>15208</v>
      </c>
      <c r="B24" s="215" t="s">
        <v>15209</v>
      </c>
      <c r="C24" s="215" t="s">
        <v>15210</v>
      </c>
      <c r="D24" s="215" t="s">
        <v>8598</v>
      </c>
      <c r="E24" s="215" t="s">
        <v>8634</v>
      </c>
      <c r="F24" s="215" t="s">
        <v>15211</v>
      </c>
      <c r="G24" s="215" t="s">
        <v>15212</v>
      </c>
      <c r="H24" s="215" t="s">
        <v>15213</v>
      </c>
      <c r="I24" s="216" t="s">
        <v>3637</v>
      </c>
    </row>
    <row r="25" spans="1:9">
      <c r="A25" s="209" t="s">
        <v>15214</v>
      </c>
      <c r="B25" s="14" t="s">
        <v>15215</v>
      </c>
      <c r="C25" s="14" t="s">
        <v>15216</v>
      </c>
      <c r="D25" s="14" t="s">
        <v>15217</v>
      </c>
      <c r="E25" s="14" t="s">
        <v>8561</v>
      </c>
      <c r="F25" s="14" t="s">
        <v>15218</v>
      </c>
      <c r="G25" s="14" t="s">
        <v>6703</v>
      </c>
      <c r="H25" s="14" t="s">
        <v>15219</v>
      </c>
      <c r="I25" s="210" t="s">
        <v>3637</v>
      </c>
    </row>
    <row r="26" spans="1:9">
      <c r="A26" s="214" t="s">
        <v>15220</v>
      </c>
      <c r="B26" s="215" t="s">
        <v>15221</v>
      </c>
      <c r="C26" s="215" t="s">
        <v>15222</v>
      </c>
      <c r="D26" s="215" t="s">
        <v>15223</v>
      </c>
      <c r="E26" s="215" t="s">
        <v>9950</v>
      </c>
      <c r="F26" s="215" t="s">
        <v>15224</v>
      </c>
      <c r="G26" s="215" t="s">
        <v>7380</v>
      </c>
      <c r="H26" s="215" t="s">
        <v>15225</v>
      </c>
      <c r="I26" s="216" t="s">
        <v>3637</v>
      </c>
    </row>
    <row r="27" spans="1:9">
      <c r="A27" s="209" t="s">
        <v>15226</v>
      </c>
      <c r="B27" s="14" t="s">
        <v>15227</v>
      </c>
      <c r="C27" s="14" t="s">
        <v>15228</v>
      </c>
      <c r="D27" s="14" t="s">
        <v>9957</v>
      </c>
      <c r="E27" s="14" t="s">
        <v>9861</v>
      </c>
      <c r="F27" s="14" t="s">
        <v>15229</v>
      </c>
      <c r="G27" s="14" t="s">
        <v>6703</v>
      </c>
      <c r="H27" s="14" t="s">
        <v>15230</v>
      </c>
      <c r="I27" s="210" t="s">
        <v>3637</v>
      </c>
    </row>
    <row r="28" spans="1:9">
      <c r="A28" s="214" t="s">
        <v>15231</v>
      </c>
      <c r="B28" s="215" t="s">
        <v>15232</v>
      </c>
      <c r="C28" s="215" t="s">
        <v>15233</v>
      </c>
      <c r="D28" s="215" t="s">
        <v>15113</v>
      </c>
      <c r="E28" s="215" t="s">
        <v>8634</v>
      </c>
      <c r="F28" s="215" t="s">
        <v>15234</v>
      </c>
      <c r="G28" s="215" t="s">
        <v>7380</v>
      </c>
      <c r="H28" s="215" t="s">
        <v>15235</v>
      </c>
      <c r="I28" s="216" t="s">
        <v>3637</v>
      </c>
    </row>
    <row r="29" spans="1:9">
      <c r="A29" s="209" t="s">
        <v>15236</v>
      </c>
      <c r="B29" s="14" t="s">
        <v>15237</v>
      </c>
      <c r="C29" s="14" t="s">
        <v>15238</v>
      </c>
      <c r="D29" s="14" t="s">
        <v>9931</v>
      </c>
      <c r="E29" s="14" t="s">
        <v>8561</v>
      </c>
      <c r="F29" s="14" t="s">
        <v>11393</v>
      </c>
      <c r="G29" s="14" t="s">
        <v>7438</v>
      </c>
      <c r="H29" s="14" t="s">
        <v>15239</v>
      </c>
      <c r="I29" s="210" t="s">
        <v>3637</v>
      </c>
    </row>
    <row r="30" spans="1:9">
      <c r="A30" s="214" t="s">
        <v>15240</v>
      </c>
      <c r="B30" s="215" t="s">
        <v>15241</v>
      </c>
      <c r="C30" s="215" t="s">
        <v>15242</v>
      </c>
      <c r="D30" s="215" t="s">
        <v>15113</v>
      </c>
      <c r="E30" s="215" t="s">
        <v>9861</v>
      </c>
      <c r="F30" s="215" t="s">
        <v>15243</v>
      </c>
      <c r="G30" s="215" t="s">
        <v>138</v>
      </c>
      <c r="H30" s="215" t="s">
        <v>15244</v>
      </c>
      <c r="I30" s="216" t="s">
        <v>3637</v>
      </c>
    </row>
    <row r="31" spans="1:9">
      <c r="A31" s="209" t="s">
        <v>15245</v>
      </c>
      <c r="B31" s="14" t="s">
        <v>15246</v>
      </c>
      <c r="C31" s="14" t="s">
        <v>15247</v>
      </c>
      <c r="D31" s="14" t="s">
        <v>8598</v>
      </c>
      <c r="E31" s="14" t="s">
        <v>8561</v>
      </c>
      <c r="F31" s="14" t="s">
        <v>15248</v>
      </c>
      <c r="G31" s="14" t="s">
        <v>10555</v>
      </c>
      <c r="H31" s="14" t="s">
        <v>15249</v>
      </c>
      <c r="I31" s="210" t="s">
        <v>3637</v>
      </c>
    </row>
    <row r="32" spans="1:9">
      <c r="A32" s="217" t="s">
        <v>15250</v>
      </c>
      <c r="B32" s="218" t="s">
        <v>15251</v>
      </c>
      <c r="C32" s="218" t="s">
        <v>15252</v>
      </c>
      <c r="D32" s="218" t="s">
        <v>8598</v>
      </c>
      <c r="E32" s="218" t="s">
        <v>8561</v>
      </c>
      <c r="F32" s="218" t="s">
        <v>15253</v>
      </c>
      <c r="G32" s="218" t="s">
        <v>3822</v>
      </c>
      <c r="H32" s="218" t="s">
        <v>15254</v>
      </c>
      <c r="I32" s="219" t="s">
        <v>3637</v>
      </c>
    </row>
  </sheetData>
  <mergeCells count="2">
    <mergeCell ref="A1:I1"/>
    <mergeCell ref="A2:I2"/>
  </mergeCells>
  <dataValidations count="1">
    <dataValidation type="list" sqref="I5:I32" xr:uid="{00000000-0002-0000-7200-000000000000}">
      <formula1>"Draft Complete,Needs Review,Approved,Deferred"</formula1>
    </dataValidation>
  </dataValidation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H36"/>
  <sheetViews>
    <sheetView workbookViewId="0">
      <pane ySplit="4" topLeftCell="A5" activePane="bottomLeft" state="frozen"/>
      <selection pane="bottomLeft"/>
    </sheetView>
  </sheetViews>
  <sheetFormatPr defaultRowHeight="14.15"/>
  <cols>
    <col min="1" max="1" width="12" customWidth="1"/>
    <col min="2" max="2" width="24" customWidth="1"/>
    <col min="3" max="3" width="34" customWidth="1"/>
    <col min="4" max="4" width="16" customWidth="1"/>
    <col min="5" max="5" width="62" customWidth="1"/>
    <col min="6" max="6" width="54" customWidth="1"/>
    <col min="7" max="7" width="26" customWidth="1"/>
    <col min="8" max="8" width="18" customWidth="1"/>
  </cols>
  <sheetData>
    <row r="1" spans="1:8" ht="17.149999999999999" customHeight="1">
      <c r="A1" s="603" t="s">
        <v>15255</v>
      </c>
      <c r="B1" s="603"/>
      <c r="C1" s="603"/>
      <c r="D1" s="603"/>
      <c r="E1" s="603"/>
      <c r="F1" s="603"/>
      <c r="G1" s="603"/>
      <c r="H1" s="603"/>
    </row>
    <row r="2" spans="1:8" ht="20.6" customHeight="1">
      <c r="A2" s="604" t="s">
        <v>15256</v>
      </c>
      <c r="B2" s="604"/>
      <c r="C2" s="604"/>
      <c r="D2" s="604"/>
      <c r="E2" s="604"/>
      <c r="F2" s="604"/>
      <c r="G2" s="604"/>
      <c r="H2" s="604"/>
    </row>
    <row r="4" spans="1:8" ht="17.149999999999999" customHeight="1">
      <c r="A4" s="203" t="s">
        <v>3410</v>
      </c>
      <c r="B4" s="204" t="s">
        <v>1031</v>
      </c>
      <c r="C4" s="204" t="s">
        <v>7339</v>
      </c>
      <c r="D4" s="204" t="s">
        <v>7340</v>
      </c>
      <c r="E4" s="204" t="s">
        <v>15257</v>
      </c>
      <c r="F4" s="204" t="s">
        <v>8371</v>
      </c>
      <c r="G4" s="204" t="s">
        <v>1817</v>
      </c>
      <c r="H4" s="205" t="s">
        <v>1818</v>
      </c>
    </row>
    <row r="5" spans="1:8" ht="23.15">
      <c r="A5" s="206" t="s">
        <v>15258</v>
      </c>
      <c r="B5" s="207" t="s">
        <v>15259</v>
      </c>
      <c r="C5" s="207" t="s">
        <v>15260</v>
      </c>
      <c r="D5" s="220"/>
      <c r="E5" s="207" t="s">
        <v>15261</v>
      </c>
      <c r="F5" s="207" t="s">
        <v>15262</v>
      </c>
      <c r="G5" s="207" t="s">
        <v>7380</v>
      </c>
      <c r="H5" s="208" t="s">
        <v>3637</v>
      </c>
    </row>
    <row r="6" spans="1:8" ht="23.15">
      <c r="A6" s="214" t="s">
        <v>15263</v>
      </c>
      <c r="B6" s="215" t="s">
        <v>15264</v>
      </c>
      <c r="C6" s="215" t="s">
        <v>15265</v>
      </c>
      <c r="D6" s="221"/>
      <c r="E6" s="215" t="s">
        <v>15266</v>
      </c>
      <c r="F6" s="215" t="s">
        <v>15267</v>
      </c>
      <c r="G6" s="215" t="s">
        <v>6703</v>
      </c>
      <c r="H6" s="216" t="s">
        <v>3637</v>
      </c>
    </row>
    <row r="7" spans="1:8">
      <c r="A7" s="209" t="s">
        <v>15268</v>
      </c>
      <c r="B7" s="14" t="s">
        <v>15264</v>
      </c>
      <c r="C7" s="14" t="s">
        <v>15269</v>
      </c>
      <c r="D7" s="87"/>
      <c r="E7" s="14" t="s">
        <v>15270</v>
      </c>
      <c r="F7" s="14" t="s">
        <v>15271</v>
      </c>
      <c r="G7" s="14" t="s">
        <v>2007</v>
      </c>
      <c r="H7" s="210" t="s">
        <v>3637</v>
      </c>
    </row>
    <row r="8" spans="1:8" ht="23.15">
      <c r="A8" s="214" t="s">
        <v>15272</v>
      </c>
      <c r="B8" s="215" t="s">
        <v>15264</v>
      </c>
      <c r="C8" s="215" t="s">
        <v>15273</v>
      </c>
      <c r="D8" s="221"/>
      <c r="E8" s="215" t="s">
        <v>15274</v>
      </c>
      <c r="F8" s="215" t="s">
        <v>15275</v>
      </c>
      <c r="G8" s="215" t="s">
        <v>15276</v>
      </c>
      <c r="H8" s="216" t="s">
        <v>3637</v>
      </c>
    </row>
    <row r="9" spans="1:8">
      <c r="A9" s="209" t="s">
        <v>15277</v>
      </c>
      <c r="B9" s="14" t="s">
        <v>15278</v>
      </c>
      <c r="C9" s="14" t="s">
        <v>15279</v>
      </c>
      <c r="D9" s="87">
        <v>0.2</v>
      </c>
      <c r="E9" s="14" t="s">
        <v>15280</v>
      </c>
      <c r="F9" s="14" t="s">
        <v>15281</v>
      </c>
      <c r="G9" s="14" t="s">
        <v>15282</v>
      </c>
      <c r="H9" s="210" t="s">
        <v>3637</v>
      </c>
    </row>
    <row r="10" spans="1:8" ht="23.15">
      <c r="A10" s="214" t="s">
        <v>15283</v>
      </c>
      <c r="B10" s="215" t="s">
        <v>15278</v>
      </c>
      <c r="C10" s="215" t="s">
        <v>15284</v>
      </c>
      <c r="D10" s="221">
        <v>0.2</v>
      </c>
      <c r="E10" s="215" t="s">
        <v>15285</v>
      </c>
      <c r="F10" s="215" t="s">
        <v>15286</v>
      </c>
      <c r="G10" s="215" t="s">
        <v>2007</v>
      </c>
      <c r="H10" s="216" t="s">
        <v>3637</v>
      </c>
    </row>
    <row r="11" spans="1:8">
      <c r="A11" s="209" t="s">
        <v>15287</v>
      </c>
      <c r="B11" s="14" t="s">
        <v>15278</v>
      </c>
      <c r="C11" s="14" t="s">
        <v>15288</v>
      </c>
      <c r="D11" s="87">
        <v>0.15</v>
      </c>
      <c r="E11" s="14" t="s">
        <v>15289</v>
      </c>
      <c r="F11" s="14" t="s">
        <v>15290</v>
      </c>
      <c r="G11" s="14" t="s">
        <v>6553</v>
      </c>
      <c r="H11" s="210" t="s">
        <v>3637</v>
      </c>
    </row>
    <row r="12" spans="1:8">
      <c r="A12" s="214" t="s">
        <v>15291</v>
      </c>
      <c r="B12" s="215" t="s">
        <v>15278</v>
      </c>
      <c r="C12" s="215" t="s">
        <v>15292</v>
      </c>
      <c r="D12" s="221">
        <v>0.1</v>
      </c>
      <c r="E12" s="215" t="s">
        <v>15293</v>
      </c>
      <c r="F12" s="215" t="s">
        <v>15294</v>
      </c>
      <c r="G12" s="215" t="s">
        <v>13918</v>
      </c>
      <c r="H12" s="216" t="s">
        <v>3637</v>
      </c>
    </row>
    <row r="13" spans="1:8">
      <c r="A13" s="209" t="s">
        <v>15295</v>
      </c>
      <c r="B13" s="14" t="s">
        <v>15278</v>
      </c>
      <c r="C13" s="14" t="s">
        <v>15296</v>
      </c>
      <c r="D13" s="87">
        <v>0.1</v>
      </c>
      <c r="E13" s="14" t="s">
        <v>15297</v>
      </c>
      <c r="F13" s="14" t="s">
        <v>15298</v>
      </c>
      <c r="G13" s="14" t="s">
        <v>14641</v>
      </c>
      <c r="H13" s="210" t="s">
        <v>3637</v>
      </c>
    </row>
    <row r="14" spans="1:8" ht="23.15">
      <c r="A14" s="214" t="s">
        <v>15299</v>
      </c>
      <c r="B14" s="215" t="s">
        <v>15278</v>
      </c>
      <c r="C14" s="215" t="s">
        <v>15300</v>
      </c>
      <c r="D14" s="221">
        <v>0.1</v>
      </c>
      <c r="E14" s="215" t="s">
        <v>15301</v>
      </c>
      <c r="F14" s="215" t="s">
        <v>15302</v>
      </c>
      <c r="G14" s="215" t="s">
        <v>6703</v>
      </c>
      <c r="H14" s="216" t="s">
        <v>3637</v>
      </c>
    </row>
    <row r="15" spans="1:8">
      <c r="A15" s="209" t="s">
        <v>15303</v>
      </c>
      <c r="B15" s="14" t="s">
        <v>15278</v>
      </c>
      <c r="C15" s="14" t="s">
        <v>15304</v>
      </c>
      <c r="D15" s="87">
        <v>0.1</v>
      </c>
      <c r="E15" s="14" t="s">
        <v>15305</v>
      </c>
      <c r="F15" s="14" t="s">
        <v>15306</v>
      </c>
      <c r="G15" s="14" t="s">
        <v>6703</v>
      </c>
      <c r="H15" s="210" t="s">
        <v>3637</v>
      </c>
    </row>
    <row r="16" spans="1:8">
      <c r="A16" s="214" t="s">
        <v>15307</v>
      </c>
      <c r="B16" s="215" t="s">
        <v>15278</v>
      </c>
      <c r="C16" s="215" t="s">
        <v>15308</v>
      </c>
      <c r="D16" s="221">
        <v>0.05</v>
      </c>
      <c r="E16" s="215" t="s">
        <v>15309</v>
      </c>
      <c r="F16" s="215" t="s">
        <v>15310</v>
      </c>
      <c r="G16" s="215" t="s">
        <v>6553</v>
      </c>
      <c r="H16" s="216" t="s">
        <v>3637</v>
      </c>
    </row>
    <row r="17" spans="1:8" ht="23.15">
      <c r="A17" s="209" t="s">
        <v>15311</v>
      </c>
      <c r="B17" s="14" t="s">
        <v>15312</v>
      </c>
      <c r="C17" s="14" t="s">
        <v>15313</v>
      </c>
      <c r="D17" s="87"/>
      <c r="E17" s="14" t="s">
        <v>15314</v>
      </c>
      <c r="F17" s="14" t="s">
        <v>15315</v>
      </c>
      <c r="G17" s="14" t="s">
        <v>15316</v>
      </c>
      <c r="H17" s="210" t="s">
        <v>3637</v>
      </c>
    </row>
    <row r="18" spans="1:8" ht="23.15">
      <c r="A18" s="214" t="s">
        <v>15317</v>
      </c>
      <c r="B18" s="215" t="s">
        <v>15318</v>
      </c>
      <c r="C18" s="215" t="s">
        <v>15319</v>
      </c>
      <c r="D18" s="221"/>
      <c r="E18" s="215" t="s">
        <v>15320</v>
      </c>
      <c r="F18" s="215" t="s">
        <v>15321</v>
      </c>
      <c r="G18" s="215" t="s">
        <v>15316</v>
      </c>
      <c r="H18" s="216" t="s">
        <v>3637</v>
      </c>
    </row>
    <row r="19" spans="1:8" ht="23.15">
      <c r="A19" s="209" t="s">
        <v>15322</v>
      </c>
      <c r="B19" s="14" t="s">
        <v>15323</v>
      </c>
      <c r="C19" s="14" t="s">
        <v>15324</v>
      </c>
      <c r="D19" s="87"/>
      <c r="E19" s="14" t="s">
        <v>15325</v>
      </c>
      <c r="F19" s="14" t="s">
        <v>15326</v>
      </c>
      <c r="G19" s="14" t="s">
        <v>6703</v>
      </c>
      <c r="H19" s="210" t="s">
        <v>3637</v>
      </c>
    </row>
    <row r="20" spans="1:8" ht="23.15">
      <c r="A20" s="214" t="s">
        <v>15327</v>
      </c>
      <c r="B20" s="215" t="s">
        <v>15328</v>
      </c>
      <c r="C20" s="215" t="s">
        <v>15329</v>
      </c>
      <c r="D20" s="221"/>
      <c r="E20" s="215" t="s">
        <v>15330</v>
      </c>
      <c r="F20" s="215" t="s">
        <v>15331</v>
      </c>
      <c r="G20" s="215" t="s">
        <v>6703</v>
      </c>
      <c r="H20" s="216" t="s">
        <v>3637</v>
      </c>
    </row>
    <row r="21" spans="1:8" ht="23.15">
      <c r="A21" s="209" t="s">
        <v>15332</v>
      </c>
      <c r="B21" s="14" t="s">
        <v>15328</v>
      </c>
      <c r="C21" s="14" t="s">
        <v>15333</v>
      </c>
      <c r="D21" s="87"/>
      <c r="E21" s="14" t="s">
        <v>15334</v>
      </c>
      <c r="F21" s="14" t="s">
        <v>15335</v>
      </c>
      <c r="G21" s="14" t="s">
        <v>6703</v>
      </c>
      <c r="H21" s="210" t="s">
        <v>3637</v>
      </c>
    </row>
    <row r="22" spans="1:8" ht="23.15">
      <c r="A22" s="214" t="s">
        <v>15336</v>
      </c>
      <c r="B22" s="215" t="s">
        <v>15328</v>
      </c>
      <c r="C22" s="215" t="s">
        <v>15337</v>
      </c>
      <c r="D22" s="221"/>
      <c r="E22" s="215" t="s">
        <v>15338</v>
      </c>
      <c r="F22" s="215" t="s">
        <v>15339</v>
      </c>
      <c r="G22" s="215" t="s">
        <v>7438</v>
      </c>
      <c r="H22" s="216" t="s">
        <v>3637</v>
      </c>
    </row>
    <row r="23" spans="1:8" ht="23.15">
      <c r="A23" s="209" t="s">
        <v>15340</v>
      </c>
      <c r="B23" s="14" t="s">
        <v>15341</v>
      </c>
      <c r="C23" s="14" t="s">
        <v>7454</v>
      </c>
      <c r="D23" s="87"/>
      <c r="E23" s="14" t="s">
        <v>15342</v>
      </c>
      <c r="F23" s="14" t="s">
        <v>15343</v>
      </c>
      <c r="G23" s="14" t="s">
        <v>6703</v>
      </c>
      <c r="H23" s="210" t="s">
        <v>3637</v>
      </c>
    </row>
    <row r="24" spans="1:8" ht="23.15">
      <c r="A24" s="214" t="s">
        <v>15344</v>
      </c>
      <c r="B24" s="215" t="s">
        <v>15341</v>
      </c>
      <c r="C24" s="215" t="s">
        <v>15345</v>
      </c>
      <c r="D24" s="221"/>
      <c r="E24" s="215" t="s">
        <v>15346</v>
      </c>
      <c r="F24" s="215" t="s">
        <v>15347</v>
      </c>
      <c r="G24" s="215" t="s">
        <v>15348</v>
      </c>
      <c r="H24" s="216" t="s">
        <v>3637</v>
      </c>
    </row>
    <row r="25" spans="1:8" ht="23.15">
      <c r="A25" s="209" t="s">
        <v>15349</v>
      </c>
      <c r="B25" s="14" t="s">
        <v>15350</v>
      </c>
      <c r="C25" s="14" t="s">
        <v>15351</v>
      </c>
      <c r="D25" s="87"/>
      <c r="E25" s="14" t="s">
        <v>15352</v>
      </c>
      <c r="F25" s="14" t="s">
        <v>15353</v>
      </c>
      <c r="G25" s="14" t="s">
        <v>7438</v>
      </c>
      <c r="H25" s="210" t="s">
        <v>3637</v>
      </c>
    </row>
    <row r="26" spans="1:8" ht="23.15">
      <c r="A26" s="214" t="s">
        <v>15354</v>
      </c>
      <c r="B26" s="215" t="s">
        <v>15355</v>
      </c>
      <c r="C26" s="215" t="s">
        <v>15356</v>
      </c>
      <c r="D26" s="221">
        <v>0</v>
      </c>
      <c r="E26" s="215" t="s">
        <v>15357</v>
      </c>
      <c r="F26" s="215" t="s">
        <v>15358</v>
      </c>
      <c r="G26" s="215" t="s">
        <v>15276</v>
      </c>
      <c r="H26" s="216" t="s">
        <v>3637</v>
      </c>
    </row>
    <row r="27" spans="1:8" ht="23.15">
      <c r="A27" s="209" t="s">
        <v>15359</v>
      </c>
      <c r="B27" s="14" t="s">
        <v>15360</v>
      </c>
      <c r="C27" s="14" t="s">
        <v>15361</v>
      </c>
      <c r="D27" s="87"/>
      <c r="E27" s="14" t="s">
        <v>15362</v>
      </c>
      <c r="F27" s="14" t="s">
        <v>15363</v>
      </c>
      <c r="G27" s="14" t="s">
        <v>3749</v>
      </c>
      <c r="H27" s="210" t="s">
        <v>3637</v>
      </c>
    </row>
    <row r="28" spans="1:8" ht="23.15">
      <c r="A28" s="214" t="s">
        <v>15364</v>
      </c>
      <c r="B28" s="215" t="s">
        <v>15365</v>
      </c>
      <c r="C28" s="215" t="s">
        <v>15366</v>
      </c>
      <c r="D28" s="221"/>
      <c r="E28" s="215" t="s">
        <v>15367</v>
      </c>
      <c r="F28" s="215" t="s">
        <v>15368</v>
      </c>
      <c r="G28" s="215" t="s">
        <v>14628</v>
      </c>
      <c r="H28" s="216" t="s">
        <v>3637</v>
      </c>
    </row>
    <row r="29" spans="1:8">
      <c r="A29" s="209" t="s">
        <v>15369</v>
      </c>
      <c r="B29" s="14" t="s">
        <v>15370</v>
      </c>
      <c r="C29" s="14" t="s">
        <v>953</v>
      </c>
      <c r="D29" s="87">
        <v>1</v>
      </c>
      <c r="E29" s="14" t="s">
        <v>15371</v>
      </c>
      <c r="F29" s="14" t="s">
        <v>15372</v>
      </c>
      <c r="G29" s="14" t="s">
        <v>6703</v>
      </c>
      <c r="H29" s="210" t="s">
        <v>3637</v>
      </c>
    </row>
    <row r="30" spans="1:8">
      <c r="A30" s="214" t="s">
        <v>15373</v>
      </c>
      <c r="B30" s="215" t="s">
        <v>15370</v>
      </c>
      <c r="C30" s="215" t="s">
        <v>15374</v>
      </c>
      <c r="D30" s="221">
        <v>0.75</v>
      </c>
      <c r="E30" s="215" t="s">
        <v>15375</v>
      </c>
      <c r="F30" s="215" t="s">
        <v>15376</v>
      </c>
      <c r="G30" s="215" t="s">
        <v>6703</v>
      </c>
      <c r="H30" s="216" t="s">
        <v>3637</v>
      </c>
    </row>
    <row r="31" spans="1:8">
      <c r="A31" s="209" t="s">
        <v>15377</v>
      </c>
      <c r="B31" s="14" t="s">
        <v>15370</v>
      </c>
      <c r="C31" s="14" t="s">
        <v>7426</v>
      </c>
      <c r="D31" s="87">
        <v>0.4</v>
      </c>
      <c r="E31" s="14" t="s">
        <v>15378</v>
      </c>
      <c r="F31" s="14" t="s">
        <v>15379</v>
      </c>
      <c r="G31" s="14" t="s">
        <v>6703</v>
      </c>
      <c r="H31" s="210" t="s">
        <v>3637</v>
      </c>
    </row>
    <row r="32" spans="1:8">
      <c r="A32" s="214" t="s">
        <v>15380</v>
      </c>
      <c r="B32" s="215" t="s">
        <v>15370</v>
      </c>
      <c r="C32" s="215" t="s">
        <v>15381</v>
      </c>
      <c r="D32" s="221">
        <v>0</v>
      </c>
      <c r="E32" s="215" t="s">
        <v>15382</v>
      </c>
      <c r="F32" s="215" t="s">
        <v>15383</v>
      </c>
      <c r="G32" s="215" t="s">
        <v>6703</v>
      </c>
      <c r="H32" s="216" t="s">
        <v>3637</v>
      </c>
    </row>
    <row r="33" spans="1:8" ht="23.15">
      <c r="A33" s="209" t="s">
        <v>15384</v>
      </c>
      <c r="B33" s="14" t="s">
        <v>15385</v>
      </c>
      <c r="C33" s="14" t="s">
        <v>15386</v>
      </c>
      <c r="D33" s="87"/>
      <c r="E33" s="14" t="s">
        <v>15387</v>
      </c>
      <c r="F33" s="14" t="s">
        <v>15388</v>
      </c>
      <c r="G33" s="14" t="s">
        <v>15389</v>
      </c>
      <c r="H33" s="210" t="s">
        <v>3637</v>
      </c>
    </row>
    <row r="34" spans="1:8" ht="23.15">
      <c r="A34" s="214" t="s">
        <v>15390</v>
      </c>
      <c r="B34" s="215" t="s">
        <v>15385</v>
      </c>
      <c r="C34" s="215" t="s">
        <v>15391</v>
      </c>
      <c r="D34" s="221"/>
      <c r="E34" s="215" t="s">
        <v>15392</v>
      </c>
      <c r="F34" s="215" t="s">
        <v>15393</v>
      </c>
      <c r="G34" s="215" t="s">
        <v>7438</v>
      </c>
      <c r="H34" s="216" t="s">
        <v>3637</v>
      </c>
    </row>
    <row r="35" spans="1:8">
      <c r="A35" s="209" t="s">
        <v>15394</v>
      </c>
      <c r="B35" s="14" t="s">
        <v>15385</v>
      </c>
      <c r="C35" s="14" t="s">
        <v>15395</v>
      </c>
      <c r="D35" s="87"/>
      <c r="E35" s="14" t="s">
        <v>15396</v>
      </c>
      <c r="F35" s="14" t="s">
        <v>15397</v>
      </c>
      <c r="G35" s="14" t="s">
        <v>3774</v>
      </c>
      <c r="H35" s="210" t="s">
        <v>3637</v>
      </c>
    </row>
    <row r="36" spans="1:8" ht="23.15">
      <c r="A36" s="217" t="s">
        <v>15398</v>
      </c>
      <c r="B36" s="218" t="s">
        <v>14028</v>
      </c>
      <c r="C36" s="218" t="s">
        <v>15399</v>
      </c>
      <c r="D36" s="222"/>
      <c r="E36" s="218" t="s">
        <v>15400</v>
      </c>
      <c r="F36" s="218" t="s">
        <v>15401</v>
      </c>
      <c r="G36" s="218" t="s">
        <v>851</v>
      </c>
      <c r="H36" s="219" t="s">
        <v>3637</v>
      </c>
    </row>
  </sheetData>
  <mergeCells count="2">
    <mergeCell ref="A1:H1"/>
    <mergeCell ref="A2:H2"/>
  </mergeCells>
  <dataValidations count="1">
    <dataValidation type="list" sqref="H5:H36" xr:uid="{00000000-0002-0000-7300-000000000000}">
      <formula1>"Draft Complete,Needs Review,Approved,Deferred"</formula1>
    </dataValidation>
  </dataValidation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H22"/>
  <sheetViews>
    <sheetView workbookViewId="0">
      <pane ySplit="4" topLeftCell="A5" activePane="bottomLeft" state="frozen"/>
      <selection pane="bottomLeft"/>
    </sheetView>
  </sheetViews>
  <sheetFormatPr defaultRowHeight="14.15"/>
  <cols>
    <col min="1" max="1" width="12" customWidth="1"/>
    <col min="2" max="2" width="30" customWidth="1"/>
    <col min="3" max="3" width="56" customWidth="1"/>
    <col min="4" max="4" width="46" customWidth="1"/>
    <col min="5" max="6" width="54" customWidth="1"/>
    <col min="7" max="7" width="44" customWidth="1"/>
    <col min="8" max="8" width="18" customWidth="1"/>
  </cols>
  <sheetData>
    <row r="1" spans="1:8" ht="17.149999999999999" customHeight="1">
      <c r="A1" s="603" t="s">
        <v>15402</v>
      </c>
      <c r="B1" s="603"/>
      <c r="C1" s="603"/>
      <c r="D1" s="603"/>
      <c r="E1" s="603"/>
      <c r="F1" s="603"/>
      <c r="G1" s="603"/>
      <c r="H1" s="603"/>
    </row>
    <row r="2" spans="1:8" ht="20.6" customHeight="1">
      <c r="A2" s="604" t="s">
        <v>15403</v>
      </c>
      <c r="B2" s="604"/>
      <c r="C2" s="604"/>
      <c r="D2" s="604"/>
      <c r="E2" s="604"/>
      <c r="F2" s="604"/>
      <c r="G2" s="604"/>
      <c r="H2" s="604"/>
    </row>
    <row r="4" spans="1:8" ht="17.149999999999999" customHeight="1">
      <c r="A4" s="203" t="s">
        <v>3410</v>
      </c>
      <c r="B4" s="204" t="s">
        <v>3576</v>
      </c>
      <c r="C4" s="204" t="s">
        <v>6546</v>
      </c>
      <c r="D4" s="204" t="s">
        <v>15404</v>
      </c>
      <c r="E4" s="204" t="s">
        <v>15405</v>
      </c>
      <c r="F4" s="204" t="s">
        <v>15406</v>
      </c>
      <c r="G4" s="204" t="s">
        <v>15407</v>
      </c>
      <c r="H4" s="205" t="s">
        <v>1818</v>
      </c>
    </row>
    <row r="5" spans="1:8">
      <c r="A5" s="206" t="s">
        <v>15408</v>
      </c>
      <c r="B5" s="207" t="s">
        <v>15409</v>
      </c>
      <c r="C5" s="207" t="s">
        <v>15410</v>
      </c>
      <c r="D5" s="207" t="s">
        <v>15411</v>
      </c>
      <c r="E5" s="207" t="s">
        <v>15412</v>
      </c>
      <c r="F5" s="207" t="s">
        <v>15413</v>
      </c>
      <c r="G5" s="207" t="s">
        <v>15414</v>
      </c>
      <c r="H5" s="208" t="s">
        <v>3637</v>
      </c>
    </row>
    <row r="6" spans="1:8">
      <c r="A6" s="214" t="s">
        <v>15415</v>
      </c>
      <c r="B6" s="215" t="s">
        <v>15416</v>
      </c>
      <c r="C6" s="215" t="s">
        <v>15417</v>
      </c>
      <c r="D6" s="215" t="s">
        <v>15418</v>
      </c>
      <c r="E6" s="215" t="s">
        <v>15419</v>
      </c>
      <c r="F6" s="215" t="s">
        <v>15420</v>
      </c>
      <c r="G6" s="215" t="s">
        <v>15421</v>
      </c>
      <c r="H6" s="216" t="s">
        <v>3637</v>
      </c>
    </row>
    <row r="7" spans="1:8" ht="23.15">
      <c r="A7" s="209" t="s">
        <v>15422</v>
      </c>
      <c r="B7" s="14" t="s">
        <v>15423</v>
      </c>
      <c r="C7" s="14" t="s">
        <v>15424</v>
      </c>
      <c r="D7" s="14" t="s">
        <v>15425</v>
      </c>
      <c r="E7" s="14" t="s">
        <v>15426</v>
      </c>
      <c r="F7" s="14" t="s">
        <v>15427</v>
      </c>
      <c r="G7" s="14" t="s">
        <v>15428</v>
      </c>
      <c r="H7" s="210" t="s">
        <v>3637</v>
      </c>
    </row>
    <row r="8" spans="1:8">
      <c r="A8" s="214" t="s">
        <v>15429</v>
      </c>
      <c r="B8" s="215" t="s">
        <v>15430</v>
      </c>
      <c r="C8" s="215" t="s">
        <v>15431</v>
      </c>
      <c r="D8" s="215" t="s">
        <v>15432</v>
      </c>
      <c r="E8" s="215" t="s">
        <v>15433</v>
      </c>
      <c r="F8" s="215" t="s">
        <v>15434</v>
      </c>
      <c r="G8" s="215" t="s">
        <v>15435</v>
      </c>
      <c r="H8" s="216" t="s">
        <v>3637</v>
      </c>
    </row>
    <row r="9" spans="1:8" ht="23.15">
      <c r="A9" s="209" t="s">
        <v>15436</v>
      </c>
      <c r="B9" s="14" t="s">
        <v>15437</v>
      </c>
      <c r="C9" s="14" t="s">
        <v>15438</v>
      </c>
      <c r="D9" s="14" t="s">
        <v>15439</v>
      </c>
      <c r="E9" s="14" t="s">
        <v>15440</v>
      </c>
      <c r="F9" s="14" t="s">
        <v>15441</v>
      </c>
      <c r="G9" s="14" t="s">
        <v>15442</v>
      </c>
      <c r="H9" s="210" t="s">
        <v>3637</v>
      </c>
    </row>
    <row r="10" spans="1:8" ht="23.15">
      <c r="A10" s="214" t="s">
        <v>15443</v>
      </c>
      <c r="B10" s="215" t="s">
        <v>15444</v>
      </c>
      <c r="C10" s="215" t="s">
        <v>15445</v>
      </c>
      <c r="D10" s="215" t="s">
        <v>15446</v>
      </c>
      <c r="E10" s="215" t="s">
        <v>15447</v>
      </c>
      <c r="F10" s="215" t="s">
        <v>15448</v>
      </c>
      <c r="G10" s="215" t="s">
        <v>15449</v>
      </c>
      <c r="H10" s="216" t="s">
        <v>3637</v>
      </c>
    </row>
    <row r="11" spans="1:8" ht="23.15">
      <c r="A11" s="209" t="s">
        <v>15450</v>
      </c>
      <c r="B11" s="14" t="s">
        <v>15447</v>
      </c>
      <c r="C11" s="14" t="s">
        <v>15451</v>
      </c>
      <c r="D11" s="14" t="s">
        <v>15452</v>
      </c>
      <c r="E11" s="14" t="s">
        <v>15453</v>
      </c>
      <c r="F11" s="14" t="s">
        <v>15454</v>
      </c>
      <c r="G11" s="14" t="s">
        <v>15455</v>
      </c>
      <c r="H11" s="210" t="s">
        <v>3637</v>
      </c>
    </row>
    <row r="12" spans="1:8" ht="23.15">
      <c r="A12" s="214" t="s">
        <v>15456</v>
      </c>
      <c r="B12" s="215" t="s">
        <v>15457</v>
      </c>
      <c r="C12" s="215" t="s">
        <v>15458</v>
      </c>
      <c r="D12" s="215" t="s">
        <v>15459</v>
      </c>
      <c r="E12" s="215" t="s">
        <v>15460</v>
      </c>
      <c r="F12" s="215" t="s">
        <v>15461</v>
      </c>
      <c r="G12" s="215" t="s">
        <v>15462</v>
      </c>
      <c r="H12" s="216" t="s">
        <v>3637</v>
      </c>
    </row>
    <row r="13" spans="1:8">
      <c r="A13" s="209" t="s">
        <v>15463</v>
      </c>
      <c r="B13" s="14" t="s">
        <v>15464</v>
      </c>
      <c r="C13" s="14" t="s">
        <v>15465</v>
      </c>
      <c r="D13" s="14" t="s">
        <v>15466</v>
      </c>
      <c r="E13" s="14" t="s">
        <v>15467</v>
      </c>
      <c r="F13" s="14" t="s">
        <v>15468</v>
      </c>
      <c r="G13" s="14" t="s">
        <v>15469</v>
      </c>
      <c r="H13" s="210" t="s">
        <v>3637</v>
      </c>
    </row>
    <row r="14" spans="1:8" ht="23.15">
      <c r="A14" s="214" t="s">
        <v>15470</v>
      </c>
      <c r="B14" s="215" t="s">
        <v>15471</v>
      </c>
      <c r="C14" s="215" t="s">
        <v>15472</v>
      </c>
      <c r="D14" s="215" t="s">
        <v>15473</v>
      </c>
      <c r="E14" s="215" t="s">
        <v>15474</v>
      </c>
      <c r="F14" s="215" t="s">
        <v>15475</v>
      </c>
      <c r="G14" s="215" t="s">
        <v>14226</v>
      </c>
      <c r="H14" s="216" t="s">
        <v>3637</v>
      </c>
    </row>
    <row r="15" spans="1:8">
      <c r="A15" s="209" t="s">
        <v>15476</v>
      </c>
      <c r="B15" s="14" t="s">
        <v>15477</v>
      </c>
      <c r="C15" s="14" t="s">
        <v>15478</v>
      </c>
      <c r="D15" s="14" t="s">
        <v>15479</v>
      </c>
      <c r="E15" s="14" t="s">
        <v>15480</v>
      </c>
      <c r="F15" s="14" t="s">
        <v>15481</v>
      </c>
      <c r="G15" s="14" t="s">
        <v>15482</v>
      </c>
      <c r="H15" s="210" t="s">
        <v>3637</v>
      </c>
    </row>
    <row r="16" spans="1:8" ht="23.15">
      <c r="A16" s="214" t="s">
        <v>15483</v>
      </c>
      <c r="B16" s="215" t="s">
        <v>15484</v>
      </c>
      <c r="C16" s="215" t="s">
        <v>15485</v>
      </c>
      <c r="D16" s="215" t="s">
        <v>15486</v>
      </c>
      <c r="E16" s="215" t="s">
        <v>15487</v>
      </c>
      <c r="F16" s="215" t="s">
        <v>15488</v>
      </c>
      <c r="G16" s="215" t="s">
        <v>15489</v>
      </c>
      <c r="H16" s="216" t="s">
        <v>3637</v>
      </c>
    </row>
    <row r="17" spans="1:8">
      <c r="A17" s="209" t="s">
        <v>15490</v>
      </c>
      <c r="B17" s="14" t="s">
        <v>15491</v>
      </c>
      <c r="C17" s="14" t="s">
        <v>15492</v>
      </c>
      <c r="D17" s="14" t="s">
        <v>15493</v>
      </c>
      <c r="E17" s="14" t="s">
        <v>15494</v>
      </c>
      <c r="F17" s="14" t="s">
        <v>15495</v>
      </c>
      <c r="G17" s="14" t="s">
        <v>15496</v>
      </c>
      <c r="H17" s="210" t="s">
        <v>3637</v>
      </c>
    </row>
    <row r="18" spans="1:8" ht="23.15">
      <c r="A18" s="214" t="s">
        <v>15497</v>
      </c>
      <c r="B18" s="215" t="s">
        <v>15498</v>
      </c>
      <c r="C18" s="215" t="s">
        <v>15499</v>
      </c>
      <c r="D18" s="215" t="s">
        <v>15500</v>
      </c>
      <c r="E18" s="215" t="s">
        <v>15501</v>
      </c>
      <c r="F18" s="215" t="s">
        <v>15502</v>
      </c>
      <c r="G18" s="215" t="s">
        <v>15503</v>
      </c>
      <c r="H18" s="216" t="s">
        <v>3637</v>
      </c>
    </row>
    <row r="19" spans="1:8" ht="23.15">
      <c r="A19" s="209" t="s">
        <v>15504</v>
      </c>
      <c r="B19" s="14" t="s">
        <v>15505</v>
      </c>
      <c r="C19" s="14" t="s">
        <v>15506</v>
      </c>
      <c r="D19" s="14" t="s">
        <v>15507</v>
      </c>
      <c r="E19" s="14" t="s">
        <v>15508</v>
      </c>
      <c r="F19" s="14" t="s">
        <v>15509</v>
      </c>
      <c r="G19" s="14" t="s">
        <v>15510</v>
      </c>
      <c r="H19" s="210" t="s">
        <v>3637</v>
      </c>
    </row>
    <row r="20" spans="1:8">
      <c r="A20" s="214" t="s">
        <v>15511</v>
      </c>
      <c r="B20" s="215" t="s">
        <v>15512</v>
      </c>
      <c r="C20" s="215" t="s">
        <v>15513</v>
      </c>
      <c r="D20" s="215" t="s">
        <v>15514</v>
      </c>
      <c r="E20" s="215" t="s">
        <v>15515</v>
      </c>
      <c r="F20" s="215" t="s">
        <v>15516</v>
      </c>
      <c r="G20" s="215" t="s">
        <v>15517</v>
      </c>
      <c r="H20" s="216" t="s">
        <v>3637</v>
      </c>
    </row>
    <row r="21" spans="1:8" ht="23.15">
      <c r="A21" s="209" t="s">
        <v>15518</v>
      </c>
      <c r="B21" s="14" t="s">
        <v>15519</v>
      </c>
      <c r="C21" s="14" t="s">
        <v>15520</v>
      </c>
      <c r="D21" s="14" t="s">
        <v>15521</v>
      </c>
      <c r="E21" s="14" t="s">
        <v>15522</v>
      </c>
      <c r="F21" s="14" t="s">
        <v>15523</v>
      </c>
      <c r="G21" s="14" t="s">
        <v>15524</v>
      </c>
      <c r="H21" s="210" t="s">
        <v>3637</v>
      </c>
    </row>
    <row r="22" spans="1:8">
      <c r="A22" s="217" t="s">
        <v>15525</v>
      </c>
      <c r="B22" s="218" t="s">
        <v>15526</v>
      </c>
      <c r="C22" s="218" t="s">
        <v>15527</v>
      </c>
      <c r="D22" s="218" t="s">
        <v>15528</v>
      </c>
      <c r="E22" s="218" t="s">
        <v>15529</v>
      </c>
      <c r="F22" s="218" t="s">
        <v>15530</v>
      </c>
      <c r="G22" s="218" t="s">
        <v>15531</v>
      </c>
      <c r="H22" s="219" t="s">
        <v>3637</v>
      </c>
    </row>
  </sheetData>
  <mergeCells count="2">
    <mergeCell ref="A1:H1"/>
    <mergeCell ref="A2:H2"/>
  </mergeCells>
  <dataValidations count="1">
    <dataValidation type="list" sqref="H5:H22" xr:uid="{00000000-0002-0000-7400-000000000000}">
      <formula1>"Draft Complete,Needs Review,Approved,Deferred"</formula1>
    </dataValidation>
  </dataValidation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I22"/>
  <sheetViews>
    <sheetView workbookViewId="0">
      <pane ySplit="4" topLeftCell="A5" activePane="bottomLeft" state="frozen"/>
      <selection pane="bottomLeft"/>
    </sheetView>
  </sheetViews>
  <sheetFormatPr defaultRowHeight="14.15"/>
  <cols>
    <col min="1" max="1" width="12" customWidth="1"/>
    <col min="2" max="2" width="30" customWidth="1"/>
    <col min="3" max="3" width="56" customWidth="1"/>
    <col min="4" max="4" width="50" customWidth="1"/>
    <col min="5" max="5" width="40" customWidth="1"/>
    <col min="6" max="6" width="26" customWidth="1"/>
    <col min="7" max="7" width="58" customWidth="1"/>
    <col min="8" max="8" width="12" customWidth="1"/>
    <col min="9" max="9" width="18" customWidth="1"/>
  </cols>
  <sheetData>
    <row r="1" spans="1:9" ht="17.149999999999999" customHeight="1">
      <c r="A1" s="603" t="s">
        <v>15532</v>
      </c>
      <c r="B1" s="603"/>
      <c r="C1" s="603"/>
      <c r="D1" s="603"/>
      <c r="E1" s="603"/>
      <c r="F1" s="603"/>
      <c r="G1" s="603"/>
      <c r="H1" s="603"/>
      <c r="I1" s="603"/>
    </row>
    <row r="2" spans="1:9" ht="20.6" customHeight="1">
      <c r="A2" s="604" t="s">
        <v>15533</v>
      </c>
      <c r="B2" s="604"/>
      <c r="C2" s="604"/>
      <c r="D2" s="604"/>
      <c r="E2" s="604"/>
      <c r="F2" s="604"/>
      <c r="G2" s="604"/>
      <c r="H2" s="604"/>
      <c r="I2" s="604"/>
    </row>
    <row r="4" spans="1:9" ht="17.149999999999999" customHeight="1">
      <c r="A4" s="203" t="s">
        <v>3410</v>
      </c>
      <c r="B4" s="204" t="s">
        <v>15534</v>
      </c>
      <c r="C4" s="204" t="s">
        <v>6546</v>
      </c>
      <c r="D4" s="204" t="s">
        <v>15535</v>
      </c>
      <c r="E4" s="204" t="s">
        <v>2066</v>
      </c>
      <c r="F4" s="204" t="s">
        <v>1817</v>
      </c>
      <c r="G4" s="204" t="s">
        <v>15536</v>
      </c>
      <c r="H4" s="204" t="s">
        <v>1509</v>
      </c>
      <c r="I4" s="205" t="s">
        <v>1818</v>
      </c>
    </row>
    <row r="5" spans="1:9" ht="23.15">
      <c r="A5" s="206" t="s">
        <v>15537</v>
      </c>
      <c r="B5" s="207" t="s">
        <v>15538</v>
      </c>
      <c r="C5" s="207" t="s">
        <v>15539</v>
      </c>
      <c r="D5" s="207" t="s">
        <v>15540</v>
      </c>
      <c r="E5" s="207" t="s">
        <v>15541</v>
      </c>
      <c r="F5" s="207" t="s">
        <v>594</v>
      </c>
      <c r="G5" s="207" t="s">
        <v>15542</v>
      </c>
      <c r="H5" s="207" t="s">
        <v>1238</v>
      </c>
      <c r="I5" s="208" t="s">
        <v>3637</v>
      </c>
    </row>
    <row r="6" spans="1:9" ht="23.15">
      <c r="A6" s="214" t="s">
        <v>15543</v>
      </c>
      <c r="B6" s="215" t="s">
        <v>15544</v>
      </c>
      <c r="C6" s="215" t="s">
        <v>15545</v>
      </c>
      <c r="D6" s="215" t="s">
        <v>15546</v>
      </c>
      <c r="E6" s="215" t="s">
        <v>15547</v>
      </c>
      <c r="F6" s="215" t="s">
        <v>6703</v>
      </c>
      <c r="G6" s="215" t="s">
        <v>15548</v>
      </c>
      <c r="H6" s="215" t="s">
        <v>1238</v>
      </c>
      <c r="I6" s="216" t="s">
        <v>3637</v>
      </c>
    </row>
    <row r="7" spans="1:9">
      <c r="A7" s="209" t="s">
        <v>15549</v>
      </c>
      <c r="B7" s="14" t="s">
        <v>15550</v>
      </c>
      <c r="C7" s="14" t="s">
        <v>15551</v>
      </c>
      <c r="D7" s="14" t="s">
        <v>15552</v>
      </c>
      <c r="E7" s="14" t="s">
        <v>15553</v>
      </c>
      <c r="F7" s="14" t="s">
        <v>5976</v>
      </c>
      <c r="G7" s="14" t="s">
        <v>15554</v>
      </c>
      <c r="H7" s="14" t="s">
        <v>1238</v>
      </c>
      <c r="I7" s="210" t="s">
        <v>3637</v>
      </c>
    </row>
    <row r="8" spans="1:9">
      <c r="A8" s="214" t="s">
        <v>15555</v>
      </c>
      <c r="B8" s="215" t="s">
        <v>15556</v>
      </c>
      <c r="C8" s="215" t="s">
        <v>15557</v>
      </c>
      <c r="D8" s="215" t="s">
        <v>15558</v>
      </c>
      <c r="E8" s="215" t="s">
        <v>15559</v>
      </c>
      <c r="F8" s="215" t="s">
        <v>15560</v>
      </c>
      <c r="G8" s="215" t="s">
        <v>15561</v>
      </c>
      <c r="H8" s="215" t="s">
        <v>1141</v>
      </c>
      <c r="I8" s="216" t="s">
        <v>3637</v>
      </c>
    </row>
    <row r="9" spans="1:9">
      <c r="A9" s="209" t="s">
        <v>15562</v>
      </c>
      <c r="B9" s="14" t="s">
        <v>15563</v>
      </c>
      <c r="C9" s="14" t="s">
        <v>15564</v>
      </c>
      <c r="D9" s="14" t="s">
        <v>15565</v>
      </c>
      <c r="E9" s="14" t="s">
        <v>15566</v>
      </c>
      <c r="F9" s="14" t="s">
        <v>15567</v>
      </c>
      <c r="G9" s="14" t="s">
        <v>15568</v>
      </c>
      <c r="H9" s="14" t="s">
        <v>1109</v>
      </c>
      <c r="I9" s="210" t="s">
        <v>3637</v>
      </c>
    </row>
    <row r="10" spans="1:9">
      <c r="A10" s="214" t="s">
        <v>15569</v>
      </c>
      <c r="B10" s="215" t="s">
        <v>15570</v>
      </c>
      <c r="C10" s="215" t="s">
        <v>15571</v>
      </c>
      <c r="D10" s="215" t="s">
        <v>15572</v>
      </c>
      <c r="E10" s="215" t="s">
        <v>15573</v>
      </c>
      <c r="F10" s="215" t="s">
        <v>15574</v>
      </c>
      <c r="G10" s="215" t="s">
        <v>15575</v>
      </c>
      <c r="H10" s="215" t="s">
        <v>1238</v>
      </c>
      <c r="I10" s="216" t="s">
        <v>3637</v>
      </c>
    </row>
    <row r="11" spans="1:9">
      <c r="A11" s="209" t="s">
        <v>15576</v>
      </c>
      <c r="B11" s="14" t="s">
        <v>15577</v>
      </c>
      <c r="C11" s="14" t="s">
        <v>15578</v>
      </c>
      <c r="D11" s="14" t="s">
        <v>15579</v>
      </c>
      <c r="E11" s="14" t="s">
        <v>15580</v>
      </c>
      <c r="F11" s="14" t="s">
        <v>13918</v>
      </c>
      <c r="G11" s="14" t="s">
        <v>15581</v>
      </c>
      <c r="H11" s="14" t="s">
        <v>1141</v>
      </c>
      <c r="I11" s="210" t="s">
        <v>3637</v>
      </c>
    </row>
    <row r="12" spans="1:9">
      <c r="A12" s="214" t="s">
        <v>15582</v>
      </c>
      <c r="B12" s="215" t="s">
        <v>15583</v>
      </c>
      <c r="C12" s="215" t="s">
        <v>15584</v>
      </c>
      <c r="D12" s="215" t="s">
        <v>15585</v>
      </c>
      <c r="E12" s="215" t="s">
        <v>15586</v>
      </c>
      <c r="F12" s="215" t="s">
        <v>15587</v>
      </c>
      <c r="G12" s="215" t="s">
        <v>15588</v>
      </c>
      <c r="H12" s="215" t="s">
        <v>1238</v>
      </c>
      <c r="I12" s="216" t="s">
        <v>3637</v>
      </c>
    </row>
    <row r="13" spans="1:9" ht="23.15">
      <c r="A13" s="209" t="s">
        <v>15589</v>
      </c>
      <c r="B13" s="14" t="s">
        <v>15590</v>
      </c>
      <c r="C13" s="14" t="s">
        <v>15591</v>
      </c>
      <c r="D13" s="14" t="s">
        <v>15592</v>
      </c>
      <c r="E13" s="14" t="s">
        <v>15593</v>
      </c>
      <c r="F13" s="14" t="s">
        <v>15594</v>
      </c>
      <c r="G13" s="14" t="s">
        <v>15595</v>
      </c>
      <c r="H13" s="14" t="s">
        <v>1109</v>
      </c>
      <c r="I13" s="210" t="s">
        <v>3637</v>
      </c>
    </row>
    <row r="14" spans="1:9">
      <c r="A14" s="214" t="s">
        <v>15596</v>
      </c>
      <c r="B14" s="215" t="s">
        <v>15597</v>
      </c>
      <c r="C14" s="215" t="s">
        <v>15598</v>
      </c>
      <c r="D14" s="215" t="s">
        <v>15599</v>
      </c>
      <c r="E14" s="215" t="s">
        <v>15600</v>
      </c>
      <c r="F14" s="215" t="s">
        <v>13918</v>
      </c>
      <c r="G14" s="215" t="s">
        <v>15601</v>
      </c>
      <c r="H14" s="215" t="s">
        <v>1141</v>
      </c>
      <c r="I14" s="216" t="s">
        <v>3637</v>
      </c>
    </row>
    <row r="15" spans="1:9" ht="23.15">
      <c r="A15" s="209" t="s">
        <v>15602</v>
      </c>
      <c r="B15" s="14" t="s">
        <v>15603</v>
      </c>
      <c r="C15" s="14" t="s">
        <v>15604</v>
      </c>
      <c r="D15" s="14" t="s">
        <v>15605</v>
      </c>
      <c r="E15" s="14" t="s">
        <v>15606</v>
      </c>
      <c r="F15" s="14" t="s">
        <v>6703</v>
      </c>
      <c r="G15" s="14" t="s">
        <v>15607</v>
      </c>
      <c r="H15" s="14" t="s">
        <v>1238</v>
      </c>
      <c r="I15" s="210" t="s">
        <v>3637</v>
      </c>
    </row>
    <row r="16" spans="1:9">
      <c r="A16" s="214" t="s">
        <v>15608</v>
      </c>
      <c r="B16" s="215" t="s">
        <v>15609</v>
      </c>
      <c r="C16" s="215" t="s">
        <v>15610</v>
      </c>
      <c r="D16" s="215" t="s">
        <v>15611</v>
      </c>
      <c r="E16" s="215" t="s">
        <v>15612</v>
      </c>
      <c r="F16" s="215" t="s">
        <v>15613</v>
      </c>
      <c r="G16" s="215" t="s">
        <v>15614</v>
      </c>
      <c r="H16" s="215" t="s">
        <v>1109</v>
      </c>
      <c r="I16" s="216" t="s">
        <v>3637</v>
      </c>
    </row>
    <row r="17" spans="1:9">
      <c r="A17" s="209" t="s">
        <v>15615</v>
      </c>
      <c r="B17" s="14" t="s">
        <v>15616</v>
      </c>
      <c r="C17" s="14" t="s">
        <v>15617</v>
      </c>
      <c r="D17" s="14" t="s">
        <v>15618</v>
      </c>
      <c r="E17" s="14" t="s">
        <v>15619</v>
      </c>
      <c r="F17" s="14" t="s">
        <v>6703</v>
      </c>
      <c r="G17" s="14" t="s">
        <v>15620</v>
      </c>
      <c r="H17" s="14" t="s">
        <v>1238</v>
      </c>
      <c r="I17" s="210" t="s">
        <v>3637</v>
      </c>
    </row>
    <row r="18" spans="1:9">
      <c r="A18" s="214" t="s">
        <v>15621</v>
      </c>
      <c r="B18" s="215" t="s">
        <v>7005</v>
      </c>
      <c r="C18" s="215" t="s">
        <v>15622</v>
      </c>
      <c r="D18" s="215" t="s">
        <v>15623</v>
      </c>
      <c r="E18" s="215" t="s">
        <v>15624</v>
      </c>
      <c r="F18" s="215" t="s">
        <v>15625</v>
      </c>
      <c r="G18" s="215" t="s">
        <v>15626</v>
      </c>
      <c r="H18" s="215" t="s">
        <v>1109</v>
      </c>
      <c r="I18" s="216" t="s">
        <v>3637</v>
      </c>
    </row>
    <row r="19" spans="1:9">
      <c r="A19" s="209" t="s">
        <v>15627</v>
      </c>
      <c r="B19" s="14" t="s">
        <v>15628</v>
      </c>
      <c r="C19" s="14" t="s">
        <v>15629</v>
      </c>
      <c r="D19" s="14" t="s">
        <v>15630</v>
      </c>
      <c r="E19" s="14" t="s">
        <v>15631</v>
      </c>
      <c r="F19" s="14" t="s">
        <v>15632</v>
      </c>
      <c r="G19" s="14" t="s">
        <v>15633</v>
      </c>
      <c r="H19" s="14" t="s">
        <v>1109</v>
      </c>
      <c r="I19" s="210" t="s">
        <v>3637</v>
      </c>
    </row>
    <row r="20" spans="1:9">
      <c r="A20" s="214" t="s">
        <v>15634</v>
      </c>
      <c r="B20" s="215" t="s">
        <v>15635</v>
      </c>
      <c r="C20" s="215" t="s">
        <v>15636</v>
      </c>
      <c r="D20" s="215" t="s">
        <v>15637</v>
      </c>
      <c r="E20" s="215" t="s">
        <v>15638</v>
      </c>
      <c r="F20" s="215" t="s">
        <v>15639</v>
      </c>
      <c r="G20" s="215" t="s">
        <v>15640</v>
      </c>
      <c r="H20" s="215" t="s">
        <v>1109</v>
      </c>
      <c r="I20" s="216" t="s">
        <v>3637</v>
      </c>
    </row>
    <row r="21" spans="1:9">
      <c r="A21" s="209" t="s">
        <v>15641</v>
      </c>
      <c r="B21" s="14" t="s">
        <v>15642</v>
      </c>
      <c r="C21" s="14" t="s">
        <v>15643</v>
      </c>
      <c r="D21" s="14" t="s">
        <v>15644</v>
      </c>
      <c r="E21" s="14" t="s">
        <v>15645</v>
      </c>
      <c r="F21" s="14" t="s">
        <v>15646</v>
      </c>
      <c r="G21" s="14" t="s">
        <v>15647</v>
      </c>
      <c r="H21" s="14" t="s">
        <v>1238</v>
      </c>
      <c r="I21" s="210" t="s">
        <v>3637</v>
      </c>
    </row>
    <row r="22" spans="1:9">
      <c r="A22" s="217" t="s">
        <v>15648</v>
      </c>
      <c r="B22" s="218" t="s">
        <v>15649</v>
      </c>
      <c r="C22" s="218" t="s">
        <v>15650</v>
      </c>
      <c r="D22" s="218" t="s">
        <v>15651</v>
      </c>
      <c r="E22" s="218" t="s">
        <v>15652</v>
      </c>
      <c r="F22" s="218" t="s">
        <v>6703</v>
      </c>
      <c r="G22" s="218" t="s">
        <v>15653</v>
      </c>
      <c r="H22" s="218" t="s">
        <v>1109</v>
      </c>
      <c r="I22" s="219" t="s">
        <v>3637</v>
      </c>
    </row>
  </sheetData>
  <mergeCells count="2">
    <mergeCell ref="A1:I1"/>
    <mergeCell ref="A2:I2"/>
  </mergeCells>
  <dataValidations count="2">
    <dataValidation type="list" sqref="H5:H22" xr:uid="{00000000-0002-0000-7500-000000000000}">
      <formula1>"Critical,High,Medium,Low"</formula1>
    </dataValidation>
    <dataValidation type="list" sqref="I5:I22" xr:uid="{00000000-0002-0000-7500-000001000000}">
      <formula1>"Draft Complete,Needs Review,Approved,Deferred"</formula1>
    </dataValidation>
  </dataValidation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G28"/>
  <sheetViews>
    <sheetView workbookViewId="0">
      <pane ySplit="4" topLeftCell="A5" activePane="bottomLeft" state="frozen"/>
      <selection pane="bottomLeft"/>
    </sheetView>
  </sheetViews>
  <sheetFormatPr defaultRowHeight="14.15"/>
  <cols>
    <col min="1" max="1" width="12" customWidth="1"/>
    <col min="2" max="2" width="30" customWidth="1"/>
    <col min="3" max="3" width="58" customWidth="1"/>
    <col min="4" max="5" width="54" customWidth="1"/>
    <col min="6" max="6" width="26" customWidth="1"/>
    <col min="7" max="7" width="18" customWidth="1"/>
  </cols>
  <sheetData>
    <row r="1" spans="1:7" ht="17.149999999999999" customHeight="1">
      <c r="A1" s="603" t="s">
        <v>15654</v>
      </c>
      <c r="B1" s="603"/>
      <c r="C1" s="603"/>
      <c r="D1" s="603"/>
      <c r="E1" s="603"/>
      <c r="F1" s="603"/>
      <c r="G1" s="603"/>
    </row>
    <row r="2" spans="1:7" ht="20.6" customHeight="1">
      <c r="A2" s="604" t="s">
        <v>15655</v>
      </c>
      <c r="B2" s="604"/>
      <c r="C2" s="604"/>
      <c r="D2" s="604"/>
      <c r="E2" s="604"/>
      <c r="F2" s="604"/>
      <c r="G2" s="604"/>
    </row>
    <row r="4" spans="1:7" ht="17.149999999999999" customHeight="1">
      <c r="A4" s="203" t="s">
        <v>3410</v>
      </c>
      <c r="B4" s="204" t="s">
        <v>15656</v>
      </c>
      <c r="C4" s="204" t="s">
        <v>6546</v>
      </c>
      <c r="D4" s="204" t="s">
        <v>15657</v>
      </c>
      <c r="E4" s="204" t="s">
        <v>15658</v>
      </c>
      <c r="F4" s="204" t="s">
        <v>1817</v>
      </c>
      <c r="G4" s="205" t="s">
        <v>1818</v>
      </c>
    </row>
    <row r="5" spans="1:7">
      <c r="A5" s="206" t="s">
        <v>15659</v>
      </c>
      <c r="B5" s="207" t="s">
        <v>15660</v>
      </c>
      <c r="C5" s="207" t="s">
        <v>15661</v>
      </c>
      <c r="D5" s="207" t="s">
        <v>15662</v>
      </c>
      <c r="E5" s="207" t="s">
        <v>15663</v>
      </c>
      <c r="F5" s="207" t="s">
        <v>15625</v>
      </c>
      <c r="G5" s="208" t="s">
        <v>3637</v>
      </c>
    </row>
    <row r="6" spans="1:7">
      <c r="A6" s="214" t="s">
        <v>15664</v>
      </c>
      <c r="B6" s="215" t="s">
        <v>7126</v>
      </c>
      <c r="C6" s="215" t="s">
        <v>15665</v>
      </c>
      <c r="D6" s="215" t="s">
        <v>15666</v>
      </c>
      <c r="E6" s="215" t="s">
        <v>15667</v>
      </c>
      <c r="F6" s="215" t="s">
        <v>6703</v>
      </c>
      <c r="G6" s="216" t="s">
        <v>3637</v>
      </c>
    </row>
    <row r="7" spans="1:7">
      <c r="A7" s="209" t="s">
        <v>15668</v>
      </c>
      <c r="B7" s="14" t="s">
        <v>15669</v>
      </c>
      <c r="C7" s="14" t="s">
        <v>15670</v>
      </c>
      <c r="D7" s="14" t="s">
        <v>15671</v>
      </c>
      <c r="E7" s="14" t="s">
        <v>15672</v>
      </c>
      <c r="F7" s="14" t="s">
        <v>15389</v>
      </c>
      <c r="G7" s="210" t="s">
        <v>3637</v>
      </c>
    </row>
    <row r="8" spans="1:7">
      <c r="A8" s="214" t="s">
        <v>15673</v>
      </c>
      <c r="B8" s="215" t="s">
        <v>15674</v>
      </c>
      <c r="C8" s="215" t="s">
        <v>15675</v>
      </c>
      <c r="D8" s="215" t="s">
        <v>15676</v>
      </c>
      <c r="E8" s="215" t="s">
        <v>15677</v>
      </c>
      <c r="F8" s="215" t="s">
        <v>15389</v>
      </c>
      <c r="G8" s="216" t="s">
        <v>3637</v>
      </c>
    </row>
    <row r="9" spans="1:7">
      <c r="A9" s="209" t="s">
        <v>15678</v>
      </c>
      <c r="B9" s="14" t="s">
        <v>15679</v>
      </c>
      <c r="C9" s="14" t="s">
        <v>15680</v>
      </c>
      <c r="D9" s="14" t="s">
        <v>15681</v>
      </c>
      <c r="E9" s="14" t="s">
        <v>15682</v>
      </c>
      <c r="F9" s="14" t="s">
        <v>15389</v>
      </c>
      <c r="G9" s="210" t="s">
        <v>3637</v>
      </c>
    </row>
    <row r="10" spans="1:7">
      <c r="A10" s="214" t="s">
        <v>15683</v>
      </c>
      <c r="B10" s="215" t="s">
        <v>15684</v>
      </c>
      <c r="C10" s="215" t="s">
        <v>15685</v>
      </c>
      <c r="D10" s="215" t="s">
        <v>15686</v>
      </c>
      <c r="E10" s="215" t="s">
        <v>15687</v>
      </c>
      <c r="F10" s="215" t="s">
        <v>6703</v>
      </c>
      <c r="G10" s="216" t="s">
        <v>3637</v>
      </c>
    </row>
    <row r="11" spans="1:7">
      <c r="A11" s="209" t="s">
        <v>15688</v>
      </c>
      <c r="B11" s="14" t="s">
        <v>15386</v>
      </c>
      <c r="C11" s="14" t="s">
        <v>15689</v>
      </c>
      <c r="D11" s="14" t="s">
        <v>15690</v>
      </c>
      <c r="E11" s="14" t="s">
        <v>15691</v>
      </c>
      <c r="F11" s="14" t="s">
        <v>15625</v>
      </c>
      <c r="G11" s="210" t="s">
        <v>3637</v>
      </c>
    </row>
    <row r="12" spans="1:7">
      <c r="A12" s="214" t="s">
        <v>15692</v>
      </c>
      <c r="B12" s="215" t="s">
        <v>15693</v>
      </c>
      <c r="C12" s="215" t="s">
        <v>15694</v>
      </c>
      <c r="D12" s="215" t="s">
        <v>15695</v>
      </c>
      <c r="E12" s="215" t="s">
        <v>15696</v>
      </c>
      <c r="F12" s="215" t="s">
        <v>6703</v>
      </c>
      <c r="G12" s="216" t="s">
        <v>3637</v>
      </c>
    </row>
    <row r="13" spans="1:7">
      <c r="A13" s="209" t="s">
        <v>15697</v>
      </c>
      <c r="B13" s="14" t="s">
        <v>15304</v>
      </c>
      <c r="C13" s="14" t="s">
        <v>15698</v>
      </c>
      <c r="D13" s="14" t="s">
        <v>15699</v>
      </c>
      <c r="E13" s="14" t="s">
        <v>15700</v>
      </c>
      <c r="F13" s="14" t="s">
        <v>6703</v>
      </c>
      <c r="G13" s="210" t="s">
        <v>3637</v>
      </c>
    </row>
    <row r="14" spans="1:7">
      <c r="A14" s="214" t="s">
        <v>15701</v>
      </c>
      <c r="B14" s="215" t="s">
        <v>15702</v>
      </c>
      <c r="C14" s="215" t="s">
        <v>15703</v>
      </c>
      <c r="D14" s="215" t="s">
        <v>15704</v>
      </c>
      <c r="E14" s="215" t="s">
        <v>15705</v>
      </c>
      <c r="F14" s="215" t="s">
        <v>6703</v>
      </c>
      <c r="G14" s="216" t="s">
        <v>3637</v>
      </c>
    </row>
    <row r="15" spans="1:7">
      <c r="A15" s="209" t="s">
        <v>15706</v>
      </c>
      <c r="B15" s="14" t="s">
        <v>15707</v>
      </c>
      <c r="C15" s="14" t="s">
        <v>15708</v>
      </c>
      <c r="D15" s="14" t="s">
        <v>15709</v>
      </c>
      <c r="E15" s="14" t="s">
        <v>15710</v>
      </c>
      <c r="F15" s="14" t="s">
        <v>6823</v>
      </c>
      <c r="G15" s="210" t="s">
        <v>3637</v>
      </c>
    </row>
    <row r="16" spans="1:7">
      <c r="A16" s="214" t="s">
        <v>15711</v>
      </c>
      <c r="B16" s="215" t="s">
        <v>15712</v>
      </c>
      <c r="C16" s="215" t="s">
        <v>15713</v>
      </c>
      <c r="D16" s="215" t="s">
        <v>15714</v>
      </c>
      <c r="E16" s="215" t="s">
        <v>15715</v>
      </c>
      <c r="F16" s="215" t="s">
        <v>15276</v>
      </c>
      <c r="G16" s="216" t="s">
        <v>3637</v>
      </c>
    </row>
    <row r="17" spans="1:7">
      <c r="A17" s="209" t="s">
        <v>15716</v>
      </c>
      <c r="B17" s="14" t="s">
        <v>15717</v>
      </c>
      <c r="C17" s="14" t="s">
        <v>11622</v>
      </c>
      <c r="D17" s="14" t="s">
        <v>15718</v>
      </c>
      <c r="E17" s="14" t="s">
        <v>15719</v>
      </c>
      <c r="F17" s="14" t="s">
        <v>15389</v>
      </c>
      <c r="G17" s="210" t="s">
        <v>3637</v>
      </c>
    </row>
    <row r="18" spans="1:7">
      <c r="A18" s="214" t="s">
        <v>15720</v>
      </c>
      <c r="B18" s="215" t="s">
        <v>15717</v>
      </c>
      <c r="C18" s="215" t="s">
        <v>15721</v>
      </c>
      <c r="D18" s="215" t="s">
        <v>15722</v>
      </c>
      <c r="E18" s="215" t="s">
        <v>15723</v>
      </c>
      <c r="F18" s="215" t="s">
        <v>15389</v>
      </c>
      <c r="G18" s="216" t="s">
        <v>3637</v>
      </c>
    </row>
    <row r="19" spans="1:7">
      <c r="A19" s="209" t="s">
        <v>15724</v>
      </c>
      <c r="B19" s="14" t="s">
        <v>15717</v>
      </c>
      <c r="C19" s="14" t="s">
        <v>15725</v>
      </c>
      <c r="D19" s="14" t="s">
        <v>15726</v>
      </c>
      <c r="E19" s="14" t="s">
        <v>15727</v>
      </c>
      <c r="F19" s="14" t="s">
        <v>15389</v>
      </c>
      <c r="G19" s="210" t="s">
        <v>3637</v>
      </c>
    </row>
    <row r="20" spans="1:7">
      <c r="A20" s="214" t="s">
        <v>15728</v>
      </c>
      <c r="B20" s="215" t="s">
        <v>15717</v>
      </c>
      <c r="C20" s="215" t="s">
        <v>15729</v>
      </c>
      <c r="D20" s="215" t="s">
        <v>15730</v>
      </c>
      <c r="E20" s="215" t="s">
        <v>15731</v>
      </c>
      <c r="F20" s="215" t="s">
        <v>15389</v>
      </c>
      <c r="G20" s="216" t="s">
        <v>3637</v>
      </c>
    </row>
    <row r="21" spans="1:7">
      <c r="A21" s="209" t="s">
        <v>15732</v>
      </c>
      <c r="B21" s="14" t="s">
        <v>15717</v>
      </c>
      <c r="C21" s="14" t="s">
        <v>15733</v>
      </c>
      <c r="D21" s="14" t="s">
        <v>15734</v>
      </c>
      <c r="E21" s="14" t="s">
        <v>15735</v>
      </c>
      <c r="F21" s="14" t="s">
        <v>15389</v>
      </c>
      <c r="G21" s="210" t="s">
        <v>3637</v>
      </c>
    </row>
    <row r="22" spans="1:7">
      <c r="A22" s="214" t="s">
        <v>15736</v>
      </c>
      <c r="B22" s="215" t="s">
        <v>15717</v>
      </c>
      <c r="C22" s="215" t="s">
        <v>15737</v>
      </c>
      <c r="D22" s="215" t="s">
        <v>15738</v>
      </c>
      <c r="E22" s="215" t="s">
        <v>15739</v>
      </c>
      <c r="F22" s="215" t="s">
        <v>15389</v>
      </c>
      <c r="G22" s="216" t="s">
        <v>3637</v>
      </c>
    </row>
    <row r="23" spans="1:7">
      <c r="A23" s="209" t="s">
        <v>15740</v>
      </c>
      <c r="B23" s="14" t="s">
        <v>15717</v>
      </c>
      <c r="C23" s="14" t="s">
        <v>15741</v>
      </c>
      <c r="D23" s="14" t="s">
        <v>15742</v>
      </c>
      <c r="E23" s="14" t="s">
        <v>15743</v>
      </c>
      <c r="F23" s="14" t="s">
        <v>138</v>
      </c>
      <c r="G23" s="210" t="s">
        <v>3637</v>
      </c>
    </row>
    <row r="24" spans="1:7">
      <c r="A24" s="214" t="s">
        <v>15744</v>
      </c>
      <c r="B24" s="215" t="s">
        <v>15717</v>
      </c>
      <c r="C24" s="215" t="s">
        <v>15512</v>
      </c>
      <c r="D24" s="215" t="s">
        <v>15745</v>
      </c>
      <c r="E24" s="215" t="s">
        <v>15746</v>
      </c>
      <c r="F24" s="215" t="s">
        <v>138</v>
      </c>
      <c r="G24" s="216" t="s">
        <v>3637</v>
      </c>
    </row>
    <row r="25" spans="1:7">
      <c r="A25" s="209" t="s">
        <v>15747</v>
      </c>
      <c r="B25" s="14" t="s">
        <v>15748</v>
      </c>
      <c r="C25" s="14" t="s">
        <v>15749</v>
      </c>
      <c r="D25" s="14" t="s">
        <v>15750</v>
      </c>
      <c r="E25" s="14" t="s">
        <v>15751</v>
      </c>
      <c r="F25" s="14" t="s">
        <v>3652</v>
      </c>
      <c r="G25" s="210" t="s">
        <v>3637</v>
      </c>
    </row>
    <row r="26" spans="1:7">
      <c r="A26" s="214" t="s">
        <v>15752</v>
      </c>
      <c r="B26" s="215" t="s">
        <v>15753</v>
      </c>
      <c r="C26" s="215" t="s">
        <v>15754</v>
      </c>
      <c r="D26" s="215" t="s">
        <v>15755</v>
      </c>
      <c r="E26" s="215" t="s">
        <v>15756</v>
      </c>
      <c r="F26" s="215" t="s">
        <v>6789</v>
      </c>
      <c r="G26" s="216" t="s">
        <v>3637</v>
      </c>
    </row>
    <row r="27" spans="1:7" ht="23.15">
      <c r="A27" s="209" t="s">
        <v>15757</v>
      </c>
      <c r="B27" s="14" t="s">
        <v>15758</v>
      </c>
      <c r="C27" s="14" t="s">
        <v>15759</v>
      </c>
      <c r="D27" s="14" t="s">
        <v>15760</v>
      </c>
      <c r="E27" s="14" t="s">
        <v>15761</v>
      </c>
      <c r="F27" s="14" t="s">
        <v>6703</v>
      </c>
      <c r="G27" s="210" t="s">
        <v>3637</v>
      </c>
    </row>
    <row r="28" spans="1:7" ht="23.15">
      <c r="A28" s="217" t="s">
        <v>15762</v>
      </c>
      <c r="B28" s="218" t="s">
        <v>6401</v>
      </c>
      <c r="C28" s="218" t="s">
        <v>15763</v>
      </c>
      <c r="D28" s="218" t="s">
        <v>15764</v>
      </c>
      <c r="E28" s="218" t="s">
        <v>15765</v>
      </c>
      <c r="F28" s="218" t="s">
        <v>3774</v>
      </c>
      <c r="G28" s="219" t="s">
        <v>3637</v>
      </c>
    </row>
  </sheetData>
  <mergeCells count="2">
    <mergeCell ref="A1:G1"/>
    <mergeCell ref="A2:G2"/>
  </mergeCells>
  <dataValidations count="1">
    <dataValidation type="list" sqref="G5:G28" xr:uid="{00000000-0002-0000-7600-000000000000}">
      <formula1>"Draft Complete,Needs Review,Approved,Deferred"</formula1>
    </dataValidation>
  </dataValidation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G22"/>
  <sheetViews>
    <sheetView workbookViewId="0">
      <pane ySplit="4" topLeftCell="A5" activePane="bottomLeft" state="frozen"/>
      <selection pane="bottomLeft"/>
    </sheetView>
  </sheetViews>
  <sheetFormatPr defaultRowHeight="14.15"/>
  <cols>
    <col min="1" max="1" width="12" customWidth="1"/>
    <col min="2" max="2" width="30" customWidth="1"/>
    <col min="3" max="3" width="62" customWidth="1"/>
    <col min="4" max="4" width="46" customWidth="1"/>
    <col min="5" max="5" width="58" customWidth="1"/>
    <col min="6" max="6" width="12" customWidth="1"/>
    <col min="7" max="7" width="18" customWidth="1"/>
  </cols>
  <sheetData>
    <row r="1" spans="1:7" ht="17.149999999999999" customHeight="1">
      <c r="A1" s="603" t="s">
        <v>15766</v>
      </c>
      <c r="B1" s="603"/>
      <c r="C1" s="603"/>
      <c r="D1" s="603"/>
      <c r="E1" s="603"/>
      <c r="F1" s="603"/>
      <c r="G1" s="603"/>
    </row>
    <row r="2" spans="1:7" ht="20.6" customHeight="1">
      <c r="A2" s="604" t="s">
        <v>15767</v>
      </c>
      <c r="B2" s="604"/>
      <c r="C2" s="604"/>
      <c r="D2" s="604"/>
      <c r="E2" s="604"/>
      <c r="F2" s="604"/>
      <c r="G2" s="604"/>
    </row>
    <row r="4" spans="1:7" ht="17.149999999999999" customHeight="1">
      <c r="A4" s="203" t="s">
        <v>3410</v>
      </c>
      <c r="B4" s="204" t="s">
        <v>14192</v>
      </c>
      <c r="C4" s="204" t="s">
        <v>5684</v>
      </c>
      <c r="D4" s="204" t="s">
        <v>14193</v>
      </c>
      <c r="E4" s="204" t="s">
        <v>15768</v>
      </c>
      <c r="F4" s="204" t="s">
        <v>1509</v>
      </c>
      <c r="G4" s="205" t="s">
        <v>1818</v>
      </c>
    </row>
    <row r="5" spans="1:7" ht="23.15">
      <c r="A5" s="206" t="s">
        <v>15769</v>
      </c>
      <c r="B5" s="207" t="s">
        <v>15770</v>
      </c>
      <c r="C5" s="207" t="s">
        <v>15771</v>
      </c>
      <c r="D5" s="207" t="s">
        <v>15772</v>
      </c>
      <c r="E5" s="207" t="s">
        <v>15773</v>
      </c>
      <c r="F5" s="207" t="s">
        <v>1238</v>
      </c>
      <c r="G5" s="208" t="s">
        <v>3637</v>
      </c>
    </row>
    <row r="6" spans="1:7" ht="23.15">
      <c r="A6" s="214" t="s">
        <v>15774</v>
      </c>
      <c r="B6" s="215" t="s">
        <v>10521</v>
      </c>
      <c r="C6" s="215" t="s">
        <v>15775</v>
      </c>
      <c r="D6" s="215" t="s">
        <v>15776</v>
      </c>
      <c r="E6" s="215" t="s">
        <v>15777</v>
      </c>
      <c r="F6" s="215" t="s">
        <v>1238</v>
      </c>
      <c r="G6" s="216" t="s">
        <v>3637</v>
      </c>
    </row>
    <row r="7" spans="1:7">
      <c r="A7" s="209" t="s">
        <v>15778</v>
      </c>
      <c r="B7" s="14" t="s">
        <v>14206</v>
      </c>
      <c r="C7" s="14" t="s">
        <v>15779</v>
      </c>
      <c r="D7" s="14" t="s">
        <v>13391</v>
      </c>
      <c r="E7" s="14" t="s">
        <v>15780</v>
      </c>
      <c r="F7" s="14" t="s">
        <v>1238</v>
      </c>
      <c r="G7" s="210" t="s">
        <v>3637</v>
      </c>
    </row>
    <row r="8" spans="1:7">
      <c r="A8" s="214" t="s">
        <v>15781</v>
      </c>
      <c r="B8" s="215" t="s">
        <v>14210</v>
      </c>
      <c r="C8" s="215" t="s">
        <v>15782</v>
      </c>
      <c r="D8" s="215" t="s">
        <v>5234</v>
      </c>
      <c r="E8" s="215" t="s">
        <v>15783</v>
      </c>
      <c r="F8" s="215" t="s">
        <v>1238</v>
      </c>
      <c r="G8" s="216" t="s">
        <v>3637</v>
      </c>
    </row>
    <row r="9" spans="1:7">
      <c r="A9" s="209" t="s">
        <v>15784</v>
      </c>
      <c r="B9" s="14" t="s">
        <v>15785</v>
      </c>
      <c r="C9" s="14" t="s">
        <v>15786</v>
      </c>
      <c r="D9" s="14" t="s">
        <v>15787</v>
      </c>
      <c r="E9" s="14" t="s">
        <v>15788</v>
      </c>
      <c r="F9" s="14" t="s">
        <v>1238</v>
      </c>
      <c r="G9" s="210" t="s">
        <v>3637</v>
      </c>
    </row>
    <row r="10" spans="1:7">
      <c r="A10" s="214" t="s">
        <v>15789</v>
      </c>
      <c r="B10" s="215" t="s">
        <v>15790</v>
      </c>
      <c r="C10" s="215" t="s">
        <v>15791</v>
      </c>
      <c r="D10" s="215" t="s">
        <v>15792</v>
      </c>
      <c r="E10" s="215" t="s">
        <v>15793</v>
      </c>
      <c r="F10" s="215" t="s">
        <v>1109</v>
      </c>
      <c r="G10" s="216" t="s">
        <v>3637</v>
      </c>
    </row>
    <row r="11" spans="1:7" ht="23.15">
      <c r="A11" s="209" t="s">
        <v>15794</v>
      </c>
      <c r="B11" s="14" t="s">
        <v>15795</v>
      </c>
      <c r="C11" s="14" t="s">
        <v>15796</v>
      </c>
      <c r="D11" s="14" t="s">
        <v>14224</v>
      </c>
      <c r="E11" s="14" t="s">
        <v>15797</v>
      </c>
      <c r="F11" s="14" t="s">
        <v>1238</v>
      </c>
      <c r="G11" s="210" t="s">
        <v>3637</v>
      </c>
    </row>
    <row r="12" spans="1:7">
      <c r="A12" s="214" t="s">
        <v>15798</v>
      </c>
      <c r="B12" s="215" t="s">
        <v>15799</v>
      </c>
      <c r="C12" s="215" t="s">
        <v>15800</v>
      </c>
      <c r="D12" s="215" t="s">
        <v>15801</v>
      </c>
      <c r="E12" s="215" t="s">
        <v>15802</v>
      </c>
      <c r="F12" s="215" t="s">
        <v>1238</v>
      </c>
      <c r="G12" s="216" t="s">
        <v>3637</v>
      </c>
    </row>
    <row r="13" spans="1:7">
      <c r="A13" s="209" t="s">
        <v>15803</v>
      </c>
      <c r="B13" s="14" t="s">
        <v>15804</v>
      </c>
      <c r="C13" s="14" t="s">
        <v>15805</v>
      </c>
      <c r="D13" s="14" t="s">
        <v>15806</v>
      </c>
      <c r="E13" s="14" t="s">
        <v>15807</v>
      </c>
      <c r="F13" s="14" t="s">
        <v>1109</v>
      </c>
      <c r="G13" s="210" t="s">
        <v>3637</v>
      </c>
    </row>
    <row r="14" spans="1:7">
      <c r="A14" s="214" t="s">
        <v>15808</v>
      </c>
      <c r="B14" s="215" t="s">
        <v>15809</v>
      </c>
      <c r="C14" s="215" t="s">
        <v>15810</v>
      </c>
      <c r="D14" s="215" t="s">
        <v>15811</v>
      </c>
      <c r="E14" s="215" t="s">
        <v>15812</v>
      </c>
      <c r="F14" s="215" t="s">
        <v>1141</v>
      </c>
      <c r="G14" s="216" t="s">
        <v>3637</v>
      </c>
    </row>
    <row r="15" spans="1:7">
      <c r="A15" s="209" t="s">
        <v>15813</v>
      </c>
      <c r="B15" s="14" t="s">
        <v>15814</v>
      </c>
      <c r="C15" s="14" t="s">
        <v>15815</v>
      </c>
      <c r="D15" s="14" t="s">
        <v>15816</v>
      </c>
      <c r="E15" s="14" t="s">
        <v>15817</v>
      </c>
      <c r="F15" s="14" t="s">
        <v>1109</v>
      </c>
      <c r="G15" s="210" t="s">
        <v>3637</v>
      </c>
    </row>
    <row r="16" spans="1:7">
      <c r="A16" s="214" t="s">
        <v>15818</v>
      </c>
      <c r="B16" s="215" t="s">
        <v>15819</v>
      </c>
      <c r="C16" s="215" t="s">
        <v>15820</v>
      </c>
      <c r="D16" s="215" t="s">
        <v>7947</v>
      </c>
      <c r="E16" s="215" t="s">
        <v>15821</v>
      </c>
      <c r="F16" s="215" t="s">
        <v>1238</v>
      </c>
      <c r="G16" s="216" t="s">
        <v>3637</v>
      </c>
    </row>
    <row r="17" spans="1:7" ht="23.15">
      <c r="A17" s="209" t="s">
        <v>15822</v>
      </c>
      <c r="B17" s="14" t="s">
        <v>15823</v>
      </c>
      <c r="C17" s="14" t="s">
        <v>15824</v>
      </c>
      <c r="D17" s="14" t="s">
        <v>15825</v>
      </c>
      <c r="E17" s="14" t="s">
        <v>15826</v>
      </c>
      <c r="F17" s="14" t="s">
        <v>1238</v>
      </c>
      <c r="G17" s="210" t="s">
        <v>3637</v>
      </c>
    </row>
    <row r="18" spans="1:7">
      <c r="A18" s="214" t="s">
        <v>15827</v>
      </c>
      <c r="B18" s="215" t="s">
        <v>15828</v>
      </c>
      <c r="C18" s="215" t="s">
        <v>15829</v>
      </c>
      <c r="D18" s="215" t="s">
        <v>15830</v>
      </c>
      <c r="E18" s="215" t="s">
        <v>15831</v>
      </c>
      <c r="F18" s="215" t="s">
        <v>1238</v>
      </c>
      <c r="G18" s="216" t="s">
        <v>3637</v>
      </c>
    </row>
    <row r="19" spans="1:7" ht="23.15">
      <c r="A19" s="209" t="s">
        <v>15832</v>
      </c>
      <c r="B19" s="14" t="s">
        <v>10722</v>
      </c>
      <c r="C19" s="14" t="s">
        <v>15833</v>
      </c>
      <c r="D19" s="14" t="s">
        <v>15834</v>
      </c>
      <c r="E19" s="14" t="s">
        <v>15835</v>
      </c>
      <c r="F19" s="14" t="s">
        <v>1109</v>
      </c>
      <c r="G19" s="210" t="s">
        <v>3637</v>
      </c>
    </row>
    <row r="20" spans="1:7" ht="23.15">
      <c r="A20" s="214" t="s">
        <v>15836</v>
      </c>
      <c r="B20" s="215" t="s">
        <v>15837</v>
      </c>
      <c r="C20" s="215" t="s">
        <v>15838</v>
      </c>
      <c r="D20" s="215" t="s">
        <v>15839</v>
      </c>
      <c r="E20" s="215" t="s">
        <v>15840</v>
      </c>
      <c r="F20" s="215" t="s">
        <v>1109</v>
      </c>
      <c r="G20" s="216" t="s">
        <v>3637</v>
      </c>
    </row>
    <row r="21" spans="1:7" ht="23.15">
      <c r="A21" s="209" t="s">
        <v>15841</v>
      </c>
      <c r="B21" s="14" t="s">
        <v>15842</v>
      </c>
      <c r="C21" s="14" t="s">
        <v>15843</v>
      </c>
      <c r="D21" s="14" t="s">
        <v>15844</v>
      </c>
      <c r="E21" s="14" t="s">
        <v>15845</v>
      </c>
      <c r="F21" s="14" t="s">
        <v>1109</v>
      </c>
      <c r="G21" s="210" t="s">
        <v>3637</v>
      </c>
    </row>
    <row r="22" spans="1:7">
      <c r="A22" s="217" t="s">
        <v>15846</v>
      </c>
      <c r="B22" s="218" t="s">
        <v>15847</v>
      </c>
      <c r="C22" s="218" t="s">
        <v>15848</v>
      </c>
      <c r="D22" s="218" t="s">
        <v>15849</v>
      </c>
      <c r="E22" s="218" t="s">
        <v>15850</v>
      </c>
      <c r="F22" s="218" t="s">
        <v>1238</v>
      </c>
      <c r="G22" s="219" t="s">
        <v>3637</v>
      </c>
    </row>
  </sheetData>
  <mergeCells count="2">
    <mergeCell ref="A1:G1"/>
    <mergeCell ref="A2:G2"/>
  </mergeCells>
  <dataValidations count="2">
    <dataValidation type="list" sqref="F5:F22" xr:uid="{00000000-0002-0000-7700-000000000000}">
      <formula1>"Critical,High,Medium,Low"</formula1>
    </dataValidation>
    <dataValidation type="list" sqref="G5:G22" xr:uid="{00000000-0002-0000-7700-000001000000}">
      <formula1>"Draft Complete,Needs Review,Approved,Deferred"</formula1>
    </dataValidation>
  </dataValidation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K31"/>
  <sheetViews>
    <sheetView workbookViewId="0">
      <pane ySplit="4" topLeftCell="A5" activePane="bottomLeft" state="frozen"/>
      <selection pane="bottomLeft"/>
    </sheetView>
  </sheetViews>
  <sheetFormatPr defaultRowHeight="14.15"/>
  <cols>
    <col min="1" max="1" width="14" customWidth="1"/>
    <col min="2" max="2" width="32" customWidth="1"/>
    <col min="3" max="3" width="58" customWidth="1"/>
    <col min="4" max="4" width="40" customWidth="1"/>
    <col min="5" max="5" width="34" customWidth="1"/>
    <col min="6" max="6" width="46" customWidth="1"/>
    <col min="7" max="7" width="38" customWidth="1"/>
    <col min="8" max="8" width="58" customWidth="1"/>
    <col min="9" max="9" width="12" customWidth="1"/>
    <col min="10" max="10" width="18" customWidth="1"/>
    <col min="11" max="11" width="32" customWidth="1"/>
  </cols>
  <sheetData>
    <row r="1" spans="1:11" ht="17.149999999999999" customHeight="1">
      <c r="A1" s="603" t="s">
        <v>15851</v>
      </c>
      <c r="B1" s="603"/>
      <c r="C1" s="603"/>
      <c r="D1" s="603"/>
      <c r="E1" s="603"/>
      <c r="F1" s="603"/>
      <c r="G1" s="603"/>
      <c r="H1" s="603"/>
      <c r="I1" s="603"/>
      <c r="J1" s="603"/>
      <c r="K1" s="603"/>
    </row>
    <row r="2" spans="1:11" ht="20.6" customHeight="1">
      <c r="A2" s="604" t="s">
        <v>15852</v>
      </c>
      <c r="B2" s="604"/>
      <c r="C2" s="604"/>
      <c r="D2" s="604"/>
      <c r="E2" s="604"/>
      <c r="F2" s="604"/>
      <c r="G2" s="604"/>
      <c r="H2" s="604"/>
      <c r="I2" s="604"/>
      <c r="J2" s="604"/>
      <c r="K2" s="604"/>
    </row>
    <row r="4" spans="1:11" ht="17.149999999999999" customHeight="1">
      <c r="A4" s="203" t="s">
        <v>3410</v>
      </c>
      <c r="B4" s="204" t="s">
        <v>8043</v>
      </c>
      <c r="C4" s="204" t="s">
        <v>6709</v>
      </c>
      <c r="D4" s="204" t="s">
        <v>8045</v>
      </c>
      <c r="E4" s="204" t="s">
        <v>12519</v>
      </c>
      <c r="F4" s="204" t="s">
        <v>1594</v>
      </c>
      <c r="G4" s="204" t="s">
        <v>1595</v>
      </c>
      <c r="H4" s="204" t="s">
        <v>9628</v>
      </c>
      <c r="I4" s="204" t="s">
        <v>1509</v>
      </c>
      <c r="J4" s="204" t="s">
        <v>1818</v>
      </c>
      <c r="K4" s="205" t="s">
        <v>4953</v>
      </c>
    </row>
    <row r="5" spans="1:11" ht="23.15">
      <c r="A5" s="206" t="s">
        <v>15853</v>
      </c>
      <c r="B5" s="207" t="s">
        <v>15854</v>
      </c>
      <c r="C5" s="207" t="s">
        <v>15855</v>
      </c>
      <c r="D5" s="207" t="s">
        <v>15856</v>
      </c>
      <c r="E5" s="207" t="s">
        <v>15857</v>
      </c>
      <c r="F5" s="207" t="s">
        <v>15858</v>
      </c>
      <c r="G5" s="207" t="s">
        <v>15859</v>
      </c>
      <c r="H5" s="207" t="s">
        <v>15860</v>
      </c>
      <c r="I5" s="207" t="s">
        <v>1238</v>
      </c>
      <c r="J5" s="207" t="s">
        <v>3637</v>
      </c>
      <c r="K5" s="208"/>
    </row>
    <row r="6" spans="1:11" ht="23.15">
      <c r="A6" s="214" t="s">
        <v>15861</v>
      </c>
      <c r="B6" s="215" t="s">
        <v>15862</v>
      </c>
      <c r="C6" s="215" t="s">
        <v>15863</v>
      </c>
      <c r="D6" s="215" t="s">
        <v>12547</v>
      </c>
      <c r="E6" s="215" t="s">
        <v>1615</v>
      </c>
      <c r="F6" s="215" t="s">
        <v>15864</v>
      </c>
      <c r="G6" s="215" t="s">
        <v>15865</v>
      </c>
      <c r="H6" s="215" t="s">
        <v>15866</v>
      </c>
      <c r="I6" s="215" t="s">
        <v>1238</v>
      </c>
      <c r="J6" s="215" t="s">
        <v>3637</v>
      </c>
      <c r="K6" s="216"/>
    </row>
    <row r="7" spans="1:11" ht="23.15">
      <c r="A7" s="209" t="s">
        <v>15867</v>
      </c>
      <c r="B7" s="14" t="s">
        <v>15868</v>
      </c>
      <c r="C7" s="14" t="s">
        <v>15869</v>
      </c>
      <c r="D7" s="14" t="s">
        <v>15870</v>
      </c>
      <c r="E7" s="14" t="s">
        <v>15871</v>
      </c>
      <c r="F7" s="14" t="s">
        <v>15872</v>
      </c>
      <c r="G7" s="14" t="s">
        <v>15873</v>
      </c>
      <c r="H7" s="14" t="s">
        <v>15874</v>
      </c>
      <c r="I7" s="14" t="s">
        <v>1238</v>
      </c>
      <c r="J7" s="14" t="s">
        <v>3637</v>
      </c>
      <c r="K7" s="210"/>
    </row>
    <row r="8" spans="1:11">
      <c r="A8" s="214" t="s">
        <v>15875</v>
      </c>
      <c r="B8" s="215" t="s">
        <v>15876</v>
      </c>
      <c r="C8" s="215" t="s">
        <v>15877</v>
      </c>
      <c r="D8" s="215" t="s">
        <v>15878</v>
      </c>
      <c r="E8" s="215" t="s">
        <v>15879</v>
      </c>
      <c r="F8" s="215" t="s">
        <v>15880</v>
      </c>
      <c r="G8" s="215" t="s">
        <v>15881</v>
      </c>
      <c r="H8" s="215" t="s">
        <v>15882</v>
      </c>
      <c r="I8" s="215" t="s">
        <v>1109</v>
      </c>
      <c r="J8" s="215" t="s">
        <v>3637</v>
      </c>
      <c r="K8" s="216"/>
    </row>
    <row r="9" spans="1:11" ht="23.15">
      <c r="A9" s="209" t="s">
        <v>15883</v>
      </c>
      <c r="B9" s="14" t="s">
        <v>15884</v>
      </c>
      <c r="C9" s="14" t="s">
        <v>15885</v>
      </c>
      <c r="D9" s="14" t="s">
        <v>15886</v>
      </c>
      <c r="E9" s="14" t="s">
        <v>15887</v>
      </c>
      <c r="F9" s="14" t="s">
        <v>15888</v>
      </c>
      <c r="G9" s="14" t="s">
        <v>15889</v>
      </c>
      <c r="H9" s="14" t="s">
        <v>15890</v>
      </c>
      <c r="I9" s="14" t="s">
        <v>1238</v>
      </c>
      <c r="J9" s="14" t="s">
        <v>3637</v>
      </c>
      <c r="K9" s="210"/>
    </row>
    <row r="10" spans="1:11">
      <c r="A10" s="214" t="s">
        <v>15891</v>
      </c>
      <c r="B10" s="215" t="s">
        <v>15892</v>
      </c>
      <c r="C10" s="215" t="s">
        <v>15893</v>
      </c>
      <c r="D10" s="215" t="s">
        <v>15894</v>
      </c>
      <c r="E10" s="215" t="s">
        <v>15895</v>
      </c>
      <c r="F10" s="215" t="s">
        <v>15896</v>
      </c>
      <c r="G10" s="215" t="s">
        <v>15897</v>
      </c>
      <c r="H10" s="215" t="s">
        <v>15898</v>
      </c>
      <c r="I10" s="215" t="s">
        <v>1238</v>
      </c>
      <c r="J10" s="215" t="s">
        <v>3637</v>
      </c>
      <c r="K10" s="216"/>
    </row>
    <row r="11" spans="1:11" ht="23.15">
      <c r="A11" s="209" t="s">
        <v>15899</v>
      </c>
      <c r="B11" s="14" t="s">
        <v>15900</v>
      </c>
      <c r="C11" s="14" t="s">
        <v>15901</v>
      </c>
      <c r="D11" s="14" t="s">
        <v>15902</v>
      </c>
      <c r="E11" s="14" t="s">
        <v>7698</v>
      </c>
      <c r="F11" s="14" t="s">
        <v>15903</v>
      </c>
      <c r="G11" s="14" t="s">
        <v>15904</v>
      </c>
      <c r="H11" s="14" t="s">
        <v>15905</v>
      </c>
      <c r="I11" s="14" t="s">
        <v>1238</v>
      </c>
      <c r="J11" s="14" t="s">
        <v>3637</v>
      </c>
      <c r="K11" s="210"/>
    </row>
    <row r="12" spans="1:11" ht="23.15">
      <c r="A12" s="214" t="s">
        <v>15906</v>
      </c>
      <c r="B12" s="215" t="s">
        <v>15907</v>
      </c>
      <c r="C12" s="215" t="s">
        <v>15908</v>
      </c>
      <c r="D12" s="215" t="s">
        <v>12547</v>
      </c>
      <c r="E12" s="215" t="s">
        <v>15909</v>
      </c>
      <c r="F12" s="215" t="s">
        <v>15910</v>
      </c>
      <c r="G12" s="215" t="s">
        <v>15911</v>
      </c>
      <c r="H12" s="215" t="s">
        <v>15912</v>
      </c>
      <c r="I12" s="215" t="s">
        <v>1238</v>
      </c>
      <c r="J12" s="215" t="s">
        <v>3637</v>
      </c>
      <c r="K12" s="216"/>
    </row>
    <row r="13" spans="1:11" ht="23.15">
      <c r="A13" s="209" t="s">
        <v>15913</v>
      </c>
      <c r="B13" s="14" t="s">
        <v>15914</v>
      </c>
      <c r="C13" s="14" t="s">
        <v>15915</v>
      </c>
      <c r="D13" s="14" t="s">
        <v>15916</v>
      </c>
      <c r="E13" s="14" t="s">
        <v>15917</v>
      </c>
      <c r="F13" s="14" t="s">
        <v>15918</v>
      </c>
      <c r="G13" s="14" t="s">
        <v>15919</v>
      </c>
      <c r="H13" s="14" t="s">
        <v>15920</v>
      </c>
      <c r="I13" s="14" t="s">
        <v>1109</v>
      </c>
      <c r="J13" s="14" t="s">
        <v>3637</v>
      </c>
      <c r="K13" s="210"/>
    </row>
    <row r="14" spans="1:11" ht="23.15">
      <c r="A14" s="214" t="s">
        <v>15921</v>
      </c>
      <c r="B14" s="215" t="s">
        <v>15922</v>
      </c>
      <c r="C14" s="215" t="s">
        <v>15923</v>
      </c>
      <c r="D14" s="215" t="s">
        <v>15924</v>
      </c>
      <c r="E14" s="215" t="s">
        <v>1615</v>
      </c>
      <c r="F14" s="215" t="s">
        <v>15925</v>
      </c>
      <c r="G14" s="215" t="s">
        <v>15926</v>
      </c>
      <c r="H14" s="215" t="s">
        <v>15927</v>
      </c>
      <c r="I14" s="215" t="s">
        <v>1238</v>
      </c>
      <c r="J14" s="215" t="s">
        <v>3637</v>
      </c>
      <c r="K14" s="216"/>
    </row>
    <row r="15" spans="1:11" ht="23.15">
      <c r="A15" s="209" t="s">
        <v>15928</v>
      </c>
      <c r="B15" s="14" t="s">
        <v>15929</v>
      </c>
      <c r="C15" s="14" t="s">
        <v>15930</v>
      </c>
      <c r="D15" s="14" t="s">
        <v>15931</v>
      </c>
      <c r="E15" s="14" t="s">
        <v>15932</v>
      </c>
      <c r="F15" s="14" t="s">
        <v>15933</v>
      </c>
      <c r="G15" s="14" t="s">
        <v>15934</v>
      </c>
      <c r="H15" s="14" t="s">
        <v>15935</v>
      </c>
      <c r="I15" s="14" t="s">
        <v>1109</v>
      </c>
      <c r="J15" s="14" t="s">
        <v>3637</v>
      </c>
      <c r="K15" s="210"/>
    </row>
    <row r="16" spans="1:11">
      <c r="A16" s="214" t="s">
        <v>15936</v>
      </c>
      <c r="B16" s="215" t="s">
        <v>15937</v>
      </c>
      <c r="C16" s="215" t="s">
        <v>15938</v>
      </c>
      <c r="D16" s="215" t="s">
        <v>15939</v>
      </c>
      <c r="E16" s="215" t="s">
        <v>1615</v>
      </c>
      <c r="F16" s="215" t="s">
        <v>15940</v>
      </c>
      <c r="G16" s="215" t="s">
        <v>15941</v>
      </c>
      <c r="H16" s="215" t="s">
        <v>15942</v>
      </c>
      <c r="I16" s="215" t="s">
        <v>1238</v>
      </c>
      <c r="J16" s="215" t="s">
        <v>3637</v>
      </c>
      <c r="K16" s="216"/>
    </row>
    <row r="17" spans="1:11" ht="23.15">
      <c r="A17" s="209" t="s">
        <v>15943</v>
      </c>
      <c r="B17" s="14" t="s">
        <v>15944</v>
      </c>
      <c r="C17" s="14" t="s">
        <v>15945</v>
      </c>
      <c r="D17" s="14" t="s">
        <v>15946</v>
      </c>
      <c r="E17" s="14" t="s">
        <v>15947</v>
      </c>
      <c r="F17" s="14" t="s">
        <v>15948</v>
      </c>
      <c r="G17" s="14" t="s">
        <v>15949</v>
      </c>
      <c r="H17" s="14" t="s">
        <v>15950</v>
      </c>
      <c r="I17" s="14" t="s">
        <v>1109</v>
      </c>
      <c r="J17" s="14" t="s">
        <v>3637</v>
      </c>
      <c r="K17" s="210"/>
    </row>
    <row r="18" spans="1:11" ht="23.15">
      <c r="A18" s="214" t="s">
        <v>15951</v>
      </c>
      <c r="B18" s="215" t="s">
        <v>15952</v>
      </c>
      <c r="C18" s="215" t="s">
        <v>15953</v>
      </c>
      <c r="D18" s="215" t="s">
        <v>15954</v>
      </c>
      <c r="E18" s="215" t="s">
        <v>15955</v>
      </c>
      <c r="F18" s="215" t="s">
        <v>15956</v>
      </c>
      <c r="G18" s="215" t="s">
        <v>15957</v>
      </c>
      <c r="H18" s="215" t="s">
        <v>15958</v>
      </c>
      <c r="I18" s="215" t="s">
        <v>1238</v>
      </c>
      <c r="J18" s="215" t="s">
        <v>3637</v>
      </c>
      <c r="K18" s="216"/>
    </row>
    <row r="19" spans="1:11">
      <c r="A19" s="209" t="s">
        <v>15959</v>
      </c>
      <c r="B19" s="14" t="s">
        <v>15960</v>
      </c>
      <c r="C19" s="14" t="s">
        <v>15961</v>
      </c>
      <c r="D19" s="14" t="s">
        <v>15962</v>
      </c>
      <c r="E19" s="14" t="s">
        <v>15963</v>
      </c>
      <c r="F19" s="14" t="s">
        <v>15964</v>
      </c>
      <c r="G19" s="14" t="s">
        <v>15965</v>
      </c>
      <c r="H19" s="14" t="s">
        <v>15966</v>
      </c>
      <c r="I19" s="14" t="s">
        <v>1109</v>
      </c>
      <c r="J19" s="14" t="s">
        <v>3637</v>
      </c>
      <c r="K19" s="210"/>
    </row>
    <row r="20" spans="1:11" ht="23.15">
      <c r="A20" s="214" t="s">
        <v>15967</v>
      </c>
      <c r="B20" s="215" t="s">
        <v>15968</v>
      </c>
      <c r="C20" s="215" t="s">
        <v>15969</v>
      </c>
      <c r="D20" s="215" t="s">
        <v>15054</v>
      </c>
      <c r="E20" s="215" t="s">
        <v>15970</v>
      </c>
      <c r="F20" s="215" t="s">
        <v>15971</v>
      </c>
      <c r="G20" s="215" t="s">
        <v>15972</v>
      </c>
      <c r="H20" s="215" t="s">
        <v>15973</v>
      </c>
      <c r="I20" s="215" t="s">
        <v>1238</v>
      </c>
      <c r="J20" s="215" t="s">
        <v>3637</v>
      </c>
      <c r="K20" s="216"/>
    </row>
    <row r="21" spans="1:11" ht="23.15">
      <c r="A21" s="209" t="s">
        <v>15974</v>
      </c>
      <c r="B21" s="14" t="s">
        <v>15975</v>
      </c>
      <c r="C21" s="14" t="s">
        <v>15976</v>
      </c>
      <c r="D21" s="14" t="s">
        <v>15062</v>
      </c>
      <c r="E21" s="14" t="s">
        <v>10223</v>
      </c>
      <c r="F21" s="14" t="s">
        <v>15977</v>
      </c>
      <c r="G21" s="14" t="s">
        <v>15978</v>
      </c>
      <c r="H21" s="14" t="s">
        <v>15979</v>
      </c>
      <c r="I21" s="14" t="s">
        <v>1238</v>
      </c>
      <c r="J21" s="14" t="s">
        <v>3637</v>
      </c>
      <c r="K21" s="210"/>
    </row>
    <row r="22" spans="1:11" ht="23.15">
      <c r="A22" s="217" t="s">
        <v>15980</v>
      </c>
      <c r="B22" s="218" t="s">
        <v>15981</v>
      </c>
      <c r="C22" s="218" t="s">
        <v>15982</v>
      </c>
      <c r="D22" s="218" t="s">
        <v>15983</v>
      </c>
      <c r="E22" s="218" t="s">
        <v>15984</v>
      </c>
      <c r="F22" s="218" t="s">
        <v>15985</v>
      </c>
      <c r="G22" s="218" t="s">
        <v>15986</v>
      </c>
      <c r="H22" s="218" t="s">
        <v>15987</v>
      </c>
      <c r="I22" s="218" t="s">
        <v>1109</v>
      </c>
      <c r="J22" s="218" t="s">
        <v>3637</v>
      </c>
      <c r="K22" s="219"/>
    </row>
    <row r="28" spans="1:11" ht="13.75" customHeight="1">
      <c r="A28" s="580" t="s">
        <v>15988</v>
      </c>
      <c r="B28" s="580"/>
      <c r="C28" s="580"/>
      <c r="D28" s="580"/>
      <c r="E28" s="580"/>
      <c r="F28" s="580"/>
      <c r="G28" s="580"/>
      <c r="H28" s="580"/>
      <c r="I28" s="580"/>
      <c r="J28" s="580"/>
      <c r="K28" s="580"/>
    </row>
    <row r="29" spans="1:11" ht="17.149999999999999" customHeight="1">
      <c r="A29" s="293" t="s">
        <v>3410</v>
      </c>
      <c r="B29" s="294" t="s">
        <v>8043</v>
      </c>
      <c r="C29" s="294" t="s">
        <v>6709</v>
      </c>
      <c r="D29" s="294" t="s">
        <v>8045</v>
      </c>
      <c r="E29" s="294" t="s">
        <v>12519</v>
      </c>
      <c r="F29" s="294" t="s">
        <v>1594</v>
      </c>
      <c r="G29" s="294" t="s">
        <v>1595</v>
      </c>
      <c r="H29" s="294" t="s">
        <v>9628</v>
      </c>
      <c r="I29" s="294" t="s">
        <v>1509</v>
      </c>
      <c r="J29" s="294" t="s">
        <v>1818</v>
      </c>
      <c r="K29" s="295" t="s">
        <v>4953</v>
      </c>
    </row>
    <row r="30" spans="1:11" ht="23.15">
      <c r="A30" s="326" t="s">
        <v>15989</v>
      </c>
      <c r="B30" s="327" t="s">
        <v>15990</v>
      </c>
      <c r="C30" s="327" t="s">
        <v>15991</v>
      </c>
      <c r="D30" s="327" t="s">
        <v>15992</v>
      </c>
      <c r="E30" s="327" t="s">
        <v>15993</v>
      </c>
      <c r="F30" s="327" t="s">
        <v>15994</v>
      </c>
      <c r="G30" s="327" t="s">
        <v>15995</v>
      </c>
      <c r="H30" s="327" t="s">
        <v>15996</v>
      </c>
      <c r="I30" s="327" t="s">
        <v>1238</v>
      </c>
      <c r="J30" s="327" t="s">
        <v>3637</v>
      </c>
      <c r="K30" s="328" t="s">
        <v>15997</v>
      </c>
    </row>
    <row r="31" spans="1:11" ht="23.15">
      <c r="A31" s="361" t="s">
        <v>15998</v>
      </c>
      <c r="B31" s="362" t="s">
        <v>15999</v>
      </c>
      <c r="C31" s="362" t="s">
        <v>16000</v>
      </c>
      <c r="D31" s="362" t="s">
        <v>16001</v>
      </c>
      <c r="E31" s="362" t="s">
        <v>16002</v>
      </c>
      <c r="F31" s="362" t="s">
        <v>16003</v>
      </c>
      <c r="G31" s="362" t="s">
        <v>16004</v>
      </c>
      <c r="H31" s="362" t="s">
        <v>16005</v>
      </c>
      <c r="I31" s="362" t="s">
        <v>1109</v>
      </c>
      <c r="J31" s="362" t="s">
        <v>3637</v>
      </c>
      <c r="K31" s="363" t="s">
        <v>16006</v>
      </c>
    </row>
  </sheetData>
  <mergeCells count="3">
    <mergeCell ref="A1:K1"/>
    <mergeCell ref="A2:K2"/>
    <mergeCell ref="A28:K28"/>
  </mergeCells>
  <dataValidations count="2">
    <dataValidation type="list" sqref="I5:I22" xr:uid="{00000000-0002-0000-7800-000000000000}">
      <formula1>"Critical,High,Medium,Low"</formula1>
    </dataValidation>
    <dataValidation type="list" sqref="J5:J22" xr:uid="{00000000-0002-0000-7800-000001000000}">
      <formula1>"Draft Complete,Needs Review,Approved,Deferred"</formula1>
    </dataValidation>
  </dataValidation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J24"/>
  <sheetViews>
    <sheetView workbookViewId="0">
      <pane ySplit="4" topLeftCell="A5" activePane="bottomLeft" state="frozen"/>
      <selection pane="bottomLeft"/>
    </sheetView>
  </sheetViews>
  <sheetFormatPr defaultRowHeight="14.15"/>
  <cols>
    <col min="1" max="1" width="12" customWidth="1"/>
    <col min="2" max="2" width="14" customWidth="1"/>
    <col min="3" max="3" width="30" customWidth="1"/>
    <col min="4" max="5" width="52" customWidth="1"/>
    <col min="6" max="6" width="36" customWidth="1"/>
    <col min="7" max="7" width="34" customWidth="1"/>
    <col min="8" max="8" width="56" customWidth="1"/>
    <col min="9" max="9" width="42" customWidth="1"/>
    <col min="10" max="10" width="18" customWidth="1"/>
  </cols>
  <sheetData>
    <row r="1" spans="1:10" ht="17.149999999999999" customHeight="1">
      <c r="A1" s="603" t="s">
        <v>16007</v>
      </c>
      <c r="B1" s="603"/>
      <c r="C1" s="603"/>
      <c r="D1" s="603"/>
      <c r="E1" s="603"/>
      <c r="F1" s="603"/>
      <c r="G1" s="603"/>
      <c r="H1" s="603"/>
      <c r="I1" s="603"/>
      <c r="J1" s="603"/>
    </row>
    <row r="2" spans="1:10" ht="20.6" customHeight="1">
      <c r="A2" s="604" t="s">
        <v>16008</v>
      </c>
      <c r="B2" s="604"/>
      <c r="C2" s="604"/>
      <c r="D2" s="604"/>
      <c r="E2" s="604"/>
      <c r="F2" s="604"/>
      <c r="G2" s="604"/>
      <c r="H2" s="604"/>
      <c r="I2" s="604"/>
      <c r="J2" s="604"/>
    </row>
    <row r="4" spans="1:10" ht="17.149999999999999" customHeight="1">
      <c r="A4" s="203" t="s">
        <v>3410</v>
      </c>
      <c r="B4" s="204" t="s">
        <v>2616</v>
      </c>
      <c r="C4" s="204" t="s">
        <v>16009</v>
      </c>
      <c r="D4" s="204" t="s">
        <v>6546</v>
      </c>
      <c r="E4" s="204" t="s">
        <v>16010</v>
      </c>
      <c r="F4" s="204" t="s">
        <v>16011</v>
      </c>
      <c r="G4" s="204" t="s">
        <v>16012</v>
      </c>
      <c r="H4" s="204" t="s">
        <v>16013</v>
      </c>
      <c r="I4" s="204" t="s">
        <v>16014</v>
      </c>
      <c r="J4" s="205" t="s">
        <v>1818</v>
      </c>
    </row>
    <row r="5" spans="1:10" ht="23.15">
      <c r="A5" s="206" t="s">
        <v>16015</v>
      </c>
      <c r="B5" s="207" t="s">
        <v>16016</v>
      </c>
      <c r="C5" s="207" t="s">
        <v>16017</v>
      </c>
      <c r="D5" s="207" t="s">
        <v>16018</v>
      </c>
      <c r="E5" s="207" t="s">
        <v>16019</v>
      </c>
      <c r="F5" s="207" t="s">
        <v>16020</v>
      </c>
      <c r="G5" s="207" t="s">
        <v>16021</v>
      </c>
      <c r="H5" s="207" t="s">
        <v>16022</v>
      </c>
      <c r="I5" s="207" t="s">
        <v>16023</v>
      </c>
      <c r="J5" s="208" t="s">
        <v>3637</v>
      </c>
    </row>
    <row r="6" spans="1:10">
      <c r="A6" s="214" t="s">
        <v>16024</v>
      </c>
      <c r="B6" s="215" t="s">
        <v>16016</v>
      </c>
      <c r="C6" s="215" t="s">
        <v>16025</v>
      </c>
      <c r="D6" s="215" t="s">
        <v>16026</v>
      </c>
      <c r="E6" s="215" t="s">
        <v>16027</v>
      </c>
      <c r="F6" s="215" t="s">
        <v>16028</v>
      </c>
      <c r="G6" s="215" t="s">
        <v>16029</v>
      </c>
      <c r="H6" s="215" t="s">
        <v>16030</v>
      </c>
      <c r="I6" s="215" t="s">
        <v>16031</v>
      </c>
      <c r="J6" s="216" t="s">
        <v>3637</v>
      </c>
    </row>
    <row r="7" spans="1:10">
      <c r="A7" s="209" t="s">
        <v>16032</v>
      </c>
      <c r="B7" s="14" t="s">
        <v>16016</v>
      </c>
      <c r="C7" s="14" t="s">
        <v>16033</v>
      </c>
      <c r="D7" s="14" t="s">
        <v>16034</v>
      </c>
      <c r="E7" s="14" t="s">
        <v>16035</v>
      </c>
      <c r="F7" s="14" t="s">
        <v>16036</v>
      </c>
      <c r="G7" s="14" t="s">
        <v>16037</v>
      </c>
      <c r="H7" s="14" t="s">
        <v>16038</v>
      </c>
      <c r="I7" s="14" t="s">
        <v>16039</v>
      </c>
      <c r="J7" s="210" t="s">
        <v>3637</v>
      </c>
    </row>
    <row r="8" spans="1:10">
      <c r="A8" s="214" t="s">
        <v>16040</v>
      </c>
      <c r="B8" s="215" t="s">
        <v>16016</v>
      </c>
      <c r="C8" s="215" t="s">
        <v>16041</v>
      </c>
      <c r="D8" s="215" t="s">
        <v>16042</v>
      </c>
      <c r="E8" s="215" t="s">
        <v>16043</v>
      </c>
      <c r="F8" s="215" t="s">
        <v>16044</v>
      </c>
      <c r="G8" s="215" t="s">
        <v>16045</v>
      </c>
      <c r="H8" s="215" t="s">
        <v>16046</v>
      </c>
      <c r="I8" s="215" t="s">
        <v>16047</v>
      </c>
      <c r="J8" s="216" t="s">
        <v>3637</v>
      </c>
    </row>
    <row r="9" spans="1:10" ht="23.15">
      <c r="A9" s="209" t="s">
        <v>16048</v>
      </c>
      <c r="B9" s="14" t="s">
        <v>16016</v>
      </c>
      <c r="C9" s="14" t="s">
        <v>16049</v>
      </c>
      <c r="D9" s="14" t="s">
        <v>16050</v>
      </c>
      <c r="E9" s="14" t="s">
        <v>16051</v>
      </c>
      <c r="F9" s="14" t="s">
        <v>16052</v>
      </c>
      <c r="G9" s="14" t="s">
        <v>16053</v>
      </c>
      <c r="H9" s="14" t="s">
        <v>16054</v>
      </c>
      <c r="I9" s="14" t="s">
        <v>16055</v>
      </c>
      <c r="J9" s="210" t="s">
        <v>3637</v>
      </c>
    </row>
    <row r="10" spans="1:10">
      <c r="A10" s="214" t="s">
        <v>16056</v>
      </c>
      <c r="B10" s="215" t="s">
        <v>16016</v>
      </c>
      <c r="C10" s="215" t="s">
        <v>16057</v>
      </c>
      <c r="D10" s="215" t="s">
        <v>16058</v>
      </c>
      <c r="E10" s="215" t="s">
        <v>16059</v>
      </c>
      <c r="F10" s="215" t="s">
        <v>16060</v>
      </c>
      <c r="G10" s="215" t="s">
        <v>16061</v>
      </c>
      <c r="H10" s="215" t="s">
        <v>16062</v>
      </c>
      <c r="I10" s="215" t="s">
        <v>16063</v>
      </c>
      <c r="J10" s="216" t="s">
        <v>3637</v>
      </c>
    </row>
    <row r="11" spans="1:10" ht="23.15">
      <c r="A11" s="209" t="s">
        <v>16064</v>
      </c>
      <c r="B11" s="14" t="s">
        <v>16016</v>
      </c>
      <c r="C11" s="14" t="s">
        <v>16065</v>
      </c>
      <c r="D11" s="14" t="s">
        <v>16066</v>
      </c>
      <c r="E11" s="14" t="s">
        <v>16067</v>
      </c>
      <c r="F11" s="14" t="s">
        <v>16068</v>
      </c>
      <c r="G11" s="14" t="s">
        <v>16069</v>
      </c>
      <c r="H11" s="14" t="s">
        <v>16070</v>
      </c>
      <c r="I11" s="14" t="s">
        <v>16071</v>
      </c>
      <c r="J11" s="210" t="s">
        <v>3637</v>
      </c>
    </row>
    <row r="12" spans="1:10" ht="23.15">
      <c r="A12" s="214" t="s">
        <v>16072</v>
      </c>
      <c r="B12" s="215" t="s">
        <v>16016</v>
      </c>
      <c r="C12" s="215" t="s">
        <v>16073</v>
      </c>
      <c r="D12" s="215" t="s">
        <v>16074</v>
      </c>
      <c r="E12" s="215" t="s">
        <v>16075</v>
      </c>
      <c r="F12" s="215" t="s">
        <v>16076</v>
      </c>
      <c r="G12" s="215" t="s">
        <v>16077</v>
      </c>
      <c r="H12" s="215" t="s">
        <v>16078</v>
      </c>
      <c r="I12" s="215" t="s">
        <v>16079</v>
      </c>
      <c r="J12" s="216" t="s">
        <v>3637</v>
      </c>
    </row>
    <row r="13" spans="1:10">
      <c r="A13" s="209" t="s">
        <v>16080</v>
      </c>
      <c r="B13" s="14" t="s">
        <v>11144</v>
      </c>
      <c r="C13" s="14" t="s">
        <v>16081</v>
      </c>
      <c r="D13" s="14" t="s">
        <v>16082</v>
      </c>
      <c r="E13" s="14" t="s">
        <v>16083</v>
      </c>
      <c r="F13" s="14" t="s">
        <v>16084</v>
      </c>
      <c r="G13" s="14" t="s">
        <v>16085</v>
      </c>
      <c r="H13" s="14" t="s">
        <v>16086</v>
      </c>
      <c r="I13" s="14" t="s">
        <v>3637</v>
      </c>
      <c r="J13" s="210"/>
    </row>
    <row r="14" spans="1:10" ht="23.15">
      <c r="A14" s="214" t="s">
        <v>16087</v>
      </c>
      <c r="B14" s="215" t="s">
        <v>11144</v>
      </c>
      <c r="C14" s="215" t="s">
        <v>16088</v>
      </c>
      <c r="D14" s="215" t="s">
        <v>16089</v>
      </c>
      <c r="E14" s="215" t="s">
        <v>16090</v>
      </c>
      <c r="F14" s="215" t="s">
        <v>16091</v>
      </c>
      <c r="G14" s="215" t="s">
        <v>16092</v>
      </c>
      <c r="H14" s="215" t="s">
        <v>16093</v>
      </c>
      <c r="I14" s="215" t="s">
        <v>3637</v>
      </c>
      <c r="J14" s="216"/>
    </row>
    <row r="15" spans="1:10">
      <c r="A15" s="209" t="s">
        <v>16094</v>
      </c>
      <c r="B15" s="14" t="s">
        <v>11144</v>
      </c>
      <c r="C15" s="14" t="s">
        <v>13885</v>
      </c>
      <c r="D15" s="14" t="s">
        <v>16095</v>
      </c>
      <c r="E15" s="14" t="s">
        <v>16096</v>
      </c>
      <c r="F15" s="14" t="s">
        <v>16097</v>
      </c>
      <c r="G15" s="14" t="s">
        <v>16098</v>
      </c>
      <c r="H15" s="14" t="s">
        <v>16099</v>
      </c>
      <c r="I15" s="14" t="s">
        <v>3637</v>
      </c>
      <c r="J15" s="210"/>
    </row>
    <row r="16" spans="1:10">
      <c r="A16" s="214" t="s">
        <v>16100</v>
      </c>
      <c r="B16" s="215" t="s">
        <v>11144</v>
      </c>
      <c r="C16" s="215" t="s">
        <v>16101</v>
      </c>
      <c r="D16" s="215" t="s">
        <v>16102</v>
      </c>
      <c r="E16" s="215" t="s">
        <v>16103</v>
      </c>
      <c r="F16" s="215" t="s">
        <v>16104</v>
      </c>
      <c r="G16" s="215" t="s">
        <v>16105</v>
      </c>
      <c r="H16" s="215" t="s">
        <v>16106</v>
      </c>
      <c r="I16" s="215" t="s">
        <v>3637</v>
      </c>
      <c r="J16" s="216"/>
    </row>
    <row r="17" spans="1:10" ht="23.15">
      <c r="A17" s="209" t="s">
        <v>16107</v>
      </c>
      <c r="B17" s="14" t="s">
        <v>11144</v>
      </c>
      <c r="C17" s="14" t="s">
        <v>16108</v>
      </c>
      <c r="D17" s="14" t="s">
        <v>16109</v>
      </c>
      <c r="E17" s="14" t="s">
        <v>16110</v>
      </c>
      <c r="F17" s="14" t="s">
        <v>16111</v>
      </c>
      <c r="G17" s="14" t="s">
        <v>16112</v>
      </c>
      <c r="H17" s="14" t="s">
        <v>16113</v>
      </c>
      <c r="I17" s="14" t="s">
        <v>3637</v>
      </c>
      <c r="J17" s="210"/>
    </row>
    <row r="18" spans="1:10" ht="23.15">
      <c r="A18" s="214" t="s">
        <v>16114</v>
      </c>
      <c r="B18" s="215" t="s">
        <v>11144</v>
      </c>
      <c r="C18" s="215" t="s">
        <v>16115</v>
      </c>
      <c r="D18" s="215" t="s">
        <v>16116</v>
      </c>
      <c r="E18" s="215" t="s">
        <v>16117</v>
      </c>
      <c r="F18" s="215" t="s">
        <v>16118</v>
      </c>
      <c r="G18" s="215" t="s">
        <v>16119</v>
      </c>
      <c r="H18" s="215" t="s">
        <v>16120</v>
      </c>
      <c r="I18" s="215" t="s">
        <v>3637</v>
      </c>
      <c r="J18" s="216"/>
    </row>
    <row r="19" spans="1:10">
      <c r="A19" s="209" t="s">
        <v>16121</v>
      </c>
      <c r="B19" s="14" t="s">
        <v>11144</v>
      </c>
      <c r="C19" s="14" t="s">
        <v>16122</v>
      </c>
      <c r="D19" s="14" t="s">
        <v>16123</v>
      </c>
      <c r="E19" s="14" t="s">
        <v>16124</v>
      </c>
      <c r="F19" s="14" t="s">
        <v>16125</v>
      </c>
      <c r="G19" s="14" t="s">
        <v>16126</v>
      </c>
      <c r="H19" s="14" t="s">
        <v>16127</v>
      </c>
      <c r="I19" s="14" t="s">
        <v>3637</v>
      </c>
      <c r="J19" s="210"/>
    </row>
    <row r="20" spans="1:10">
      <c r="A20" s="214" t="s">
        <v>16128</v>
      </c>
      <c r="B20" s="215" t="s">
        <v>11144</v>
      </c>
      <c r="C20" s="215" t="s">
        <v>16129</v>
      </c>
      <c r="D20" s="215" t="s">
        <v>16130</v>
      </c>
      <c r="E20" s="215" t="s">
        <v>16131</v>
      </c>
      <c r="F20" s="215" t="s">
        <v>16132</v>
      </c>
      <c r="G20" s="215" t="s">
        <v>16133</v>
      </c>
      <c r="H20" s="215" t="s">
        <v>16134</v>
      </c>
      <c r="I20" s="215" t="s">
        <v>3637</v>
      </c>
      <c r="J20" s="216"/>
    </row>
    <row r="21" spans="1:10">
      <c r="A21" s="209" t="s">
        <v>16135</v>
      </c>
      <c r="B21" s="14" t="s">
        <v>11144</v>
      </c>
      <c r="C21" s="14" t="s">
        <v>16136</v>
      </c>
      <c r="D21" s="14" t="s">
        <v>16137</v>
      </c>
      <c r="E21" s="14" t="s">
        <v>16138</v>
      </c>
      <c r="F21" s="14" t="s">
        <v>16139</v>
      </c>
      <c r="G21" s="14" t="s">
        <v>16140</v>
      </c>
      <c r="H21" s="14" t="s">
        <v>16141</v>
      </c>
      <c r="I21" s="14" t="s">
        <v>3637</v>
      </c>
      <c r="J21" s="210"/>
    </row>
    <row r="22" spans="1:10">
      <c r="A22" s="214" t="s">
        <v>16142</v>
      </c>
      <c r="B22" s="215" t="s">
        <v>11144</v>
      </c>
      <c r="C22" s="215" t="s">
        <v>16143</v>
      </c>
      <c r="D22" s="215" t="s">
        <v>16144</v>
      </c>
      <c r="E22" s="215" t="s">
        <v>16145</v>
      </c>
      <c r="F22" s="215" t="s">
        <v>16146</v>
      </c>
      <c r="G22" s="215" t="s">
        <v>16147</v>
      </c>
      <c r="H22" s="215" t="s">
        <v>16148</v>
      </c>
      <c r="I22" s="215" t="s">
        <v>3637</v>
      </c>
      <c r="J22" s="216"/>
    </row>
    <row r="23" spans="1:10" ht="23.15">
      <c r="A23" s="209" t="s">
        <v>16149</v>
      </c>
      <c r="B23" s="14" t="s">
        <v>11144</v>
      </c>
      <c r="C23" s="14" t="s">
        <v>16150</v>
      </c>
      <c r="D23" s="14" t="s">
        <v>16151</v>
      </c>
      <c r="E23" s="14" t="s">
        <v>16152</v>
      </c>
      <c r="F23" s="14" t="s">
        <v>16153</v>
      </c>
      <c r="G23" s="14" t="s">
        <v>16154</v>
      </c>
      <c r="H23" s="14" t="s">
        <v>16155</v>
      </c>
      <c r="I23" s="14" t="s">
        <v>3637</v>
      </c>
      <c r="J23" s="210"/>
    </row>
    <row r="24" spans="1:10">
      <c r="A24" s="217" t="s">
        <v>16156</v>
      </c>
      <c r="B24" s="218" t="s">
        <v>11144</v>
      </c>
      <c r="C24" s="218" t="s">
        <v>16157</v>
      </c>
      <c r="D24" s="218" t="s">
        <v>16158</v>
      </c>
      <c r="E24" s="218" t="s">
        <v>16159</v>
      </c>
      <c r="F24" s="218" t="s">
        <v>16160</v>
      </c>
      <c r="G24" s="218" t="s">
        <v>16161</v>
      </c>
      <c r="H24" s="218" t="s">
        <v>16162</v>
      </c>
      <c r="I24" s="218" t="s">
        <v>3637</v>
      </c>
      <c r="J24" s="219"/>
    </row>
  </sheetData>
  <mergeCells count="2">
    <mergeCell ref="A1:J1"/>
    <mergeCell ref="A2:J2"/>
  </mergeCells>
  <dataValidations count="2">
    <dataValidation type="list" sqref="B5:B24" xr:uid="{00000000-0002-0000-7900-000000000000}">
      <formula1>"Mode,Trigger"</formula1>
    </dataValidation>
    <dataValidation type="list" sqref="J5:J24" xr:uid="{00000000-0002-0000-7900-000001000000}">
      <formula1>"Draft Complete,Needs Review,Approved,Deferred"</formula1>
    </dataValidation>
  </dataValidation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H28"/>
  <sheetViews>
    <sheetView workbookViewId="0">
      <pane ySplit="4" topLeftCell="A5" activePane="bottomLeft" state="frozen"/>
      <selection pane="bottomLeft"/>
    </sheetView>
  </sheetViews>
  <sheetFormatPr defaultRowHeight="14.15"/>
  <cols>
    <col min="1" max="1" width="12" customWidth="1"/>
    <col min="2" max="2" width="28" customWidth="1"/>
    <col min="3" max="3" width="60" customWidth="1"/>
    <col min="4" max="4" width="52" customWidth="1"/>
    <col min="5" max="5" width="56" customWidth="1"/>
    <col min="6" max="6" width="26" customWidth="1"/>
    <col min="7" max="7" width="12" customWidth="1"/>
    <col min="8" max="8" width="18" customWidth="1"/>
  </cols>
  <sheetData>
    <row r="1" spans="1:8" ht="17.149999999999999" customHeight="1">
      <c r="A1" s="603" t="s">
        <v>16163</v>
      </c>
      <c r="B1" s="603"/>
      <c r="C1" s="603"/>
      <c r="D1" s="603"/>
      <c r="E1" s="603"/>
      <c r="F1" s="603"/>
      <c r="G1" s="603"/>
      <c r="H1" s="603"/>
    </row>
    <row r="2" spans="1:8" ht="20.6" customHeight="1">
      <c r="A2" s="604" t="s">
        <v>16164</v>
      </c>
      <c r="B2" s="604"/>
      <c r="C2" s="604"/>
      <c r="D2" s="604"/>
      <c r="E2" s="604"/>
      <c r="F2" s="604"/>
      <c r="G2" s="604"/>
      <c r="H2" s="604"/>
    </row>
    <row r="4" spans="1:8" ht="17.149999999999999" customHeight="1">
      <c r="A4" s="203" t="s">
        <v>3410</v>
      </c>
      <c r="B4" s="204" t="s">
        <v>16165</v>
      </c>
      <c r="C4" s="204" t="s">
        <v>5684</v>
      </c>
      <c r="D4" s="204" t="s">
        <v>2123</v>
      </c>
      <c r="E4" s="204" t="s">
        <v>8371</v>
      </c>
      <c r="F4" s="204" t="s">
        <v>1817</v>
      </c>
      <c r="G4" s="204" t="s">
        <v>1509</v>
      </c>
      <c r="H4" s="205" t="s">
        <v>1818</v>
      </c>
    </row>
    <row r="5" spans="1:8" ht="23.15">
      <c r="A5" s="206" t="s">
        <v>16166</v>
      </c>
      <c r="B5" s="207" t="s">
        <v>5716</v>
      </c>
      <c r="C5" s="207" t="s">
        <v>16167</v>
      </c>
      <c r="D5" s="207" t="s">
        <v>16168</v>
      </c>
      <c r="E5" s="207" t="s">
        <v>16169</v>
      </c>
      <c r="F5" s="207" t="s">
        <v>893</v>
      </c>
      <c r="G5" s="207" t="s">
        <v>1238</v>
      </c>
      <c r="H5" s="208" t="s">
        <v>3637</v>
      </c>
    </row>
    <row r="6" spans="1:8">
      <c r="A6" s="214" t="s">
        <v>16170</v>
      </c>
      <c r="B6" s="215" t="s">
        <v>16171</v>
      </c>
      <c r="C6" s="215" t="s">
        <v>16172</v>
      </c>
      <c r="D6" s="215" t="s">
        <v>16173</v>
      </c>
      <c r="E6" s="215" t="s">
        <v>16174</v>
      </c>
      <c r="F6" s="215" t="s">
        <v>5976</v>
      </c>
      <c r="G6" s="215" t="s">
        <v>1238</v>
      </c>
      <c r="H6" s="216" t="s">
        <v>3637</v>
      </c>
    </row>
    <row r="7" spans="1:8">
      <c r="A7" s="209" t="s">
        <v>16175</v>
      </c>
      <c r="B7" s="14" t="s">
        <v>16176</v>
      </c>
      <c r="C7" s="14" t="s">
        <v>16177</v>
      </c>
      <c r="D7" s="14" t="s">
        <v>16178</v>
      </c>
      <c r="E7" s="14" t="s">
        <v>16179</v>
      </c>
      <c r="F7" s="14" t="s">
        <v>7786</v>
      </c>
      <c r="G7" s="14" t="s">
        <v>1109</v>
      </c>
      <c r="H7" s="210" t="s">
        <v>3637</v>
      </c>
    </row>
    <row r="8" spans="1:8">
      <c r="A8" s="214" t="s">
        <v>16180</v>
      </c>
      <c r="B8" s="215" t="s">
        <v>16181</v>
      </c>
      <c r="C8" s="215" t="s">
        <v>16182</v>
      </c>
      <c r="D8" s="215" t="s">
        <v>16183</v>
      </c>
      <c r="E8" s="215" t="s">
        <v>16184</v>
      </c>
      <c r="F8" s="215" t="s">
        <v>2244</v>
      </c>
      <c r="G8" s="215" t="s">
        <v>1238</v>
      </c>
      <c r="H8" s="216" t="s">
        <v>3637</v>
      </c>
    </row>
    <row r="9" spans="1:8">
      <c r="A9" s="209" t="s">
        <v>16185</v>
      </c>
      <c r="B9" s="14" t="s">
        <v>16186</v>
      </c>
      <c r="C9" s="14" t="s">
        <v>16187</v>
      </c>
      <c r="D9" s="14" t="s">
        <v>16188</v>
      </c>
      <c r="E9" s="14" t="s">
        <v>16189</v>
      </c>
      <c r="F9" s="14" t="s">
        <v>16190</v>
      </c>
      <c r="G9" s="14" t="s">
        <v>1238</v>
      </c>
      <c r="H9" s="210" t="s">
        <v>3637</v>
      </c>
    </row>
    <row r="10" spans="1:8" ht="23.15">
      <c r="A10" s="214" t="s">
        <v>16191</v>
      </c>
      <c r="B10" s="215" t="s">
        <v>16192</v>
      </c>
      <c r="C10" s="215" t="s">
        <v>16193</v>
      </c>
      <c r="D10" s="215" t="s">
        <v>16194</v>
      </c>
      <c r="E10" s="215" t="s">
        <v>16195</v>
      </c>
      <c r="F10" s="215" t="s">
        <v>8309</v>
      </c>
      <c r="G10" s="215" t="s">
        <v>1238</v>
      </c>
      <c r="H10" s="216" t="s">
        <v>3637</v>
      </c>
    </row>
    <row r="11" spans="1:8">
      <c r="A11" s="209" t="s">
        <v>16196</v>
      </c>
      <c r="B11" s="14" t="s">
        <v>16197</v>
      </c>
      <c r="C11" s="14" t="s">
        <v>16198</v>
      </c>
      <c r="D11" s="14" t="s">
        <v>16199</v>
      </c>
      <c r="E11" s="14" t="s">
        <v>16200</v>
      </c>
      <c r="F11" s="14" t="s">
        <v>7786</v>
      </c>
      <c r="G11" s="14" t="s">
        <v>1109</v>
      </c>
      <c r="H11" s="210" t="s">
        <v>3637</v>
      </c>
    </row>
    <row r="12" spans="1:8">
      <c r="A12" s="214" t="s">
        <v>16201</v>
      </c>
      <c r="B12" s="215" t="s">
        <v>16202</v>
      </c>
      <c r="C12" s="215" t="s">
        <v>16203</v>
      </c>
      <c r="D12" s="215" t="s">
        <v>16204</v>
      </c>
      <c r="E12" s="215" t="s">
        <v>16205</v>
      </c>
      <c r="F12" s="215" t="s">
        <v>16206</v>
      </c>
      <c r="G12" s="215" t="s">
        <v>1238</v>
      </c>
      <c r="H12" s="216" t="s">
        <v>3637</v>
      </c>
    </row>
    <row r="13" spans="1:8">
      <c r="A13" s="209" t="s">
        <v>16207</v>
      </c>
      <c r="B13" s="14" t="s">
        <v>16208</v>
      </c>
      <c r="C13" s="14" t="s">
        <v>16209</v>
      </c>
      <c r="D13" s="14" t="s">
        <v>16210</v>
      </c>
      <c r="E13" s="14" t="s">
        <v>16211</v>
      </c>
      <c r="F13" s="14" t="s">
        <v>16212</v>
      </c>
      <c r="G13" s="14" t="s">
        <v>1109</v>
      </c>
      <c r="H13" s="210" t="s">
        <v>3637</v>
      </c>
    </row>
    <row r="14" spans="1:8" ht="23.15">
      <c r="A14" s="214" t="s">
        <v>16213</v>
      </c>
      <c r="B14" s="215" t="s">
        <v>14129</v>
      </c>
      <c r="C14" s="215" t="s">
        <v>16214</v>
      </c>
      <c r="D14" s="215" t="s">
        <v>16215</v>
      </c>
      <c r="E14" s="215" t="s">
        <v>16216</v>
      </c>
      <c r="F14" s="215" t="s">
        <v>16217</v>
      </c>
      <c r="G14" s="215" t="s">
        <v>1238</v>
      </c>
      <c r="H14" s="216" t="s">
        <v>3637</v>
      </c>
    </row>
    <row r="15" spans="1:8">
      <c r="A15" s="209" t="s">
        <v>16218</v>
      </c>
      <c r="B15" s="14" t="s">
        <v>16219</v>
      </c>
      <c r="C15" s="14" t="s">
        <v>16220</v>
      </c>
      <c r="D15" s="14" t="s">
        <v>16221</v>
      </c>
      <c r="E15" s="14" t="s">
        <v>16222</v>
      </c>
      <c r="F15" s="14" t="s">
        <v>16223</v>
      </c>
      <c r="G15" s="14" t="s">
        <v>1238</v>
      </c>
      <c r="H15" s="210" t="s">
        <v>3637</v>
      </c>
    </row>
    <row r="16" spans="1:8" ht="23.15">
      <c r="A16" s="214" t="s">
        <v>16224</v>
      </c>
      <c r="B16" s="215" t="s">
        <v>16225</v>
      </c>
      <c r="C16" s="215" t="s">
        <v>16226</v>
      </c>
      <c r="D16" s="215" t="s">
        <v>16227</v>
      </c>
      <c r="E16" s="215" t="s">
        <v>16228</v>
      </c>
      <c r="F16" s="215" t="s">
        <v>12365</v>
      </c>
      <c r="G16" s="215" t="s">
        <v>1238</v>
      </c>
      <c r="H16" s="216" t="s">
        <v>3637</v>
      </c>
    </row>
    <row r="17" spans="1:8" ht="23.15">
      <c r="A17" s="209" t="s">
        <v>16229</v>
      </c>
      <c r="B17" s="14" t="s">
        <v>16230</v>
      </c>
      <c r="C17" s="14" t="s">
        <v>16231</v>
      </c>
      <c r="D17" s="14" t="s">
        <v>16232</v>
      </c>
      <c r="E17" s="14" t="s">
        <v>16233</v>
      </c>
      <c r="F17" s="14" t="s">
        <v>2244</v>
      </c>
      <c r="G17" s="14" t="s">
        <v>1238</v>
      </c>
      <c r="H17" s="210" t="s">
        <v>3637</v>
      </c>
    </row>
    <row r="18" spans="1:8" ht="23.15">
      <c r="A18" s="214" t="s">
        <v>16234</v>
      </c>
      <c r="B18" s="215" t="s">
        <v>16235</v>
      </c>
      <c r="C18" s="215" t="s">
        <v>16236</v>
      </c>
      <c r="D18" s="215" t="s">
        <v>16237</v>
      </c>
      <c r="E18" s="215" t="s">
        <v>16238</v>
      </c>
      <c r="F18" s="215" t="s">
        <v>16239</v>
      </c>
      <c r="G18" s="215" t="s">
        <v>1238</v>
      </c>
      <c r="H18" s="216" t="s">
        <v>3637</v>
      </c>
    </row>
    <row r="19" spans="1:8">
      <c r="A19" s="209" t="s">
        <v>16240</v>
      </c>
      <c r="B19" s="14" t="s">
        <v>16241</v>
      </c>
      <c r="C19" s="14" t="s">
        <v>16242</v>
      </c>
      <c r="D19" s="14" t="s">
        <v>16243</v>
      </c>
      <c r="E19" s="14" t="s">
        <v>16244</v>
      </c>
      <c r="F19" s="14" t="s">
        <v>847</v>
      </c>
      <c r="G19" s="14" t="s">
        <v>1109</v>
      </c>
      <c r="H19" s="210" t="s">
        <v>3637</v>
      </c>
    </row>
    <row r="20" spans="1:8" ht="23.15">
      <c r="A20" s="214" t="s">
        <v>16245</v>
      </c>
      <c r="B20" s="215" t="s">
        <v>16246</v>
      </c>
      <c r="C20" s="215" t="s">
        <v>16247</v>
      </c>
      <c r="D20" s="215" t="s">
        <v>16248</v>
      </c>
      <c r="E20" s="215" t="s">
        <v>16249</v>
      </c>
      <c r="F20" s="215" t="s">
        <v>11096</v>
      </c>
      <c r="G20" s="215" t="s">
        <v>1238</v>
      </c>
      <c r="H20" s="216" t="s">
        <v>3637</v>
      </c>
    </row>
    <row r="21" spans="1:8" ht="23.15">
      <c r="A21" s="209" t="s">
        <v>16250</v>
      </c>
      <c r="B21" s="14" t="s">
        <v>16251</v>
      </c>
      <c r="C21" s="14" t="s">
        <v>16252</v>
      </c>
      <c r="D21" s="14" t="s">
        <v>16253</v>
      </c>
      <c r="E21" s="14" t="s">
        <v>16254</v>
      </c>
      <c r="F21" s="14" t="s">
        <v>16255</v>
      </c>
      <c r="G21" s="14" t="s">
        <v>1238</v>
      </c>
      <c r="H21" s="210" t="s">
        <v>3637</v>
      </c>
    </row>
    <row r="22" spans="1:8" ht="23.15">
      <c r="A22" s="214" t="s">
        <v>16256</v>
      </c>
      <c r="B22" s="215" t="s">
        <v>16257</v>
      </c>
      <c r="C22" s="215" t="s">
        <v>16258</v>
      </c>
      <c r="D22" s="215" t="s">
        <v>16259</v>
      </c>
      <c r="E22" s="215" t="s">
        <v>16260</v>
      </c>
      <c r="F22" s="215" t="s">
        <v>16261</v>
      </c>
      <c r="G22" s="215" t="s">
        <v>1238</v>
      </c>
      <c r="H22" s="216" t="s">
        <v>3637</v>
      </c>
    </row>
    <row r="23" spans="1:8" ht="23.15">
      <c r="A23" s="209" t="s">
        <v>16262</v>
      </c>
      <c r="B23" s="14" t="s">
        <v>16263</v>
      </c>
      <c r="C23" s="14" t="s">
        <v>16264</v>
      </c>
      <c r="D23" s="14" t="s">
        <v>16265</v>
      </c>
      <c r="E23" s="14" t="s">
        <v>16266</v>
      </c>
      <c r="F23" s="14" t="s">
        <v>3749</v>
      </c>
      <c r="G23" s="14" t="s">
        <v>1238</v>
      </c>
      <c r="H23" s="210" t="s">
        <v>3637</v>
      </c>
    </row>
    <row r="24" spans="1:8" ht="23.15">
      <c r="A24" s="214" t="s">
        <v>16267</v>
      </c>
      <c r="B24" s="215" t="s">
        <v>16268</v>
      </c>
      <c r="C24" s="215" t="s">
        <v>16269</v>
      </c>
      <c r="D24" s="215" t="s">
        <v>16270</v>
      </c>
      <c r="E24" s="215" t="s">
        <v>16271</v>
      </c>
      <c r="F24" s="215" t="s">
        <v>3774</v>
      </c>
      <c r="G24" s="215" t="s">
        <v>1238</v>
      </c>
      <c r="H24" s="216" t="s">
        <v>3637</v>
      </c>
    </row>
    <row r="25" spans="1:8" ht="23.15">
      <c r="A25" s="209" t="s">
        <v>16272</v>
      </c>
      <c r="B25" s="14" t="s">
        <v>16273</v>
      </c>
      <c r="C25" s="14" t="s">
        <v>16274</v>
      </c>
      <c r="D25" s="14" t="s">
        <v>16275</v>
      </c>
      <c r="E25" s="14" t="s">
        <v>16276</v>
      </c>
      <c r="F25" s="14" t="s">
        <v>1932</v>
      </c>
      <c r="G25" s="14" t="s">
        <v>1109</v>
      </c>
      <c r="H25" s="210" t="s">
        <v>3637</v>
      </c>
    </row>
    <row r="26" spans="1:8">
      <c r="A26" s="214" t="s">
        <v>16277</v>
      </c>
      <c r="B26" s="215" t="s">
        <v>16278</v>
      </c>
      <c r="C26" s="215" t="s">
        <v>16279</v>
      </c>
      <c r="D26" s="215" t="s">
        <v>16280</v>
      </c>
      <c r="E26" s="215" t="s">
        <v>16281</v>
      </c>
      <c r="F26" s="215" t="s">
        <v>6242</v>
      </c>
      <c r="G26" s="215" t="s">
        <v>1109</v>
      </c>
      <c r="H26" s="216" t="s">
        <v>3637</v>
      </c>
    </row>
    <row r="27" spans="1:8" ht="23.15">
      <c r="A27" s="209" t="s">
        <v>16282</v>
      </c>
      <c r="B27" s="14" t="s">
        <v>10722</v>
      </c>
      <c r="C27" s="14" t="s">
        <v>16283</v>
      </c>
      <c r="D27" s="14" t="s">
        <v>16284</v>
      </c>
      <c r="E27" s="14" t="s">
        <v>16285</v>
      </c>
      <c r="F27" s="14" t="s">
        <v>10555</v>
      </c>
      <c r="G27" s="14" t="s">
        <v>1109</v>
      </c>
      <c r="H27" s="210" t="s">
        <v>3637</v>
      </c>
    </row>
    <row r="28" spans="1:8">
      <c r="A28" s="217" t="s">
        <v>16286</v>
      </c>
      <c r="B28" s="218" t="s">
        <v>16287</v>
      </c>
      <c r="C28" s="218" t="s">
        <v>16288</v>
      </c>
      <c r="D28" s="218" t="s">
        <v>16289</v>
      </c>
      <c r="E28" s="218" t="s">
        <v>16290</v>
      </c>
      <c r="F28" s="218" t="s">
        <v>3766</v>
      </c>
      <c r="G28" s="218" t="s">
        <v>1141</v>
      </c>
      <c r="H28" s="219" t="s">
        <v>3637</v>
      </c>
    </row>
  </sheetData>
  <mergeCells count="2">
    <mergeCell ref="A1:H1"/>
    <mergeCell ref="A2:H2"/>
  </mergeCells>
  <dataValidations count="2">
    <dataValidation type="list" sqref="G5:G28" xr:uid="{00000000-0002-0000-7A00-000000000000}">
      <formula1>"Critical,High,Medium,Low"</formula1>
    </dataValidation>
    <dataValidation type="list" sqref="H5:H28" xr:uid="{00000000-0002-0000-7A00-000001000000}">
      <formula1>"Draft Complete,Needs Review,Approved,Deferred"</formula1>
    </dataValidation>
  </dataValidation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G26"/>
  <sheetViews>
    <sheetView workbookViewId="0">
      <pane ySplit="4" topLeftCell="A5" activePane="bottomLeft" state="frozen"/>
      <selection pane="bottomLeft"/>
    </sheetView>
  </sheetViews>
  <sheetFormatPr defaultRowHeight="14.15"/>
  <cols>
    <col min="1" max="1" width="12" customWidth="1"/>
    <col min="2" max="2" width="30" customWidth="1"/>
    <col min="3" max="3" width="56" customWidth="1"/>
    <col min="4" max="5" width="50" customWidth="1"/>
    <col min="6" max="6" width="58" customWidth="1"/>
    <col min="7" max="7" width="18" customWidth="1"/>
  </cols>
  <sheetData>
    <row r="1" spans="1:7" ht="17.149999999999999" customHeight="1">
      <c r="A1" s="603" t="s">
        <v>16291</v>
      </c>
      <c r="B1" s="603"/>
      <c r="C1" s="603"/>
      <c r="D1" s="603"/>
      <c r="E1" s="603"/>
      <c r="F1" s="603"/>
      <c r="G1" s="603"/>
    </row>
    <row r="2" spans="1:7" ht="20.6" customHeight="1">
      <c r="A2" s="604" t="s">
        <v>16292</v>
      </c>
      <c r="B2" s="604"/>
      <c r="C2" s="604"/>
      <c r="D2" s="604"/>
      <c r="E2" s="604"/>
      <c r="F2" s="604"/>
      <c r="G2" s="604"/>
    </row>
    <row r="4" spans="1:7" ht="17.149999999999999" customHeight="1">
      <c r="A4" s="203" t="s">
        <v>3410</v>
      </c>
      <c r="B4" s="204" t="s">
        <v>3576</v>
      </c>
      <c r="C4" s="204" t="s">
        <v>6546</v>
      </c>
      <c r="D4" s="204" t="s">
        <v>16293</v>
      </c>
      <c r="E4" s="204" t="s">
        <v>15405</v>
      </c>
      <c r="F4" s="204" t="s">
        <v>16294</v>
      </c>
      <c r="G4" s="205" t="s">
        <v>1818</v>
      </c>
    </row>
    <row r="5" spans="1:7">
      <c r="A5" s="206" t="s">
        <v>16295</v>
      </c>
      <c r="B5" s="207" t="s">
        <v>16296</v>
      </c>
      <c r="C5" s="207" t="s">
        <v>16297</v>
      </c>
      <c r="D5" s="207" t="s">
        <v>16298</v>
      </c>
      <c r="E5" s="207" t="s">
        <v>16299</v>
      </c>
      <c r="F5" s="207" t="s">
        <v>16300</v>
      </c>
      <c r="G5" s="208" t="s">
        <v>3637</v>
      </c>
    </row>
    <row r="6" spans="1:7" ht="23.15">
      <c r="A6" s="214" t="s">
        <v>16301</v>
      </c>
      <c r="B6" s="215" t="s">
        <v>16299</v>
      </c>
      <c r="C6" s="215" t="s">
        <v>16302</v>
      </c>
      <c r="D6" s="215" t="s">
        <v>16303</v>
      </c>
      <c r="E6" s="215" t="s">
        <v>16304</v>
      </c>
      <c r="F6" s="215" t="s">
        <v>16305</v>
      </c>
      <c r="G6" s="216" t="s">
        <v>3637</v>
      </c>
    </row>
    <row r="7" spans="1:7">
      <c r="A7" s="209" t="s">
        <v>16306</v>
      </c>
      <c r="B7" s="14" t="s">
        <v>15457</v>
      </c>
      <c r="C7" s="14" t="s">
        <v>16307</v>
      </c>
      <c r="D7" s="14" t="s">
        <v>16308</v>
      </c>
      <c r="E7" s="14" t="s">
        <v>16309</v>
      </c>
      <c r="F7" s="14" t="s">
        <v>16310</v>
      </c>
      <c r="G7" s="210" t="s">
        <v>3637</v>
      </c>
    </row>
    <row r="8" spans="1:7" ht="23.15">
      <c r="A8" s="214" t="s">
        <v>16311</v>
      </c>
      <c r="B8" s="215" t="s">
        <v>16312</v>
      </c>
      <c r="C8" s="215" t="s">
        <v>16313</v>
      </c>
      <c r="D8" s="215" t="s">
        <v>16314</v>
      </c>
      <c r="E8" s="215" t="s">
        <v>16315</v>
      </c>
      <c r="F8" s="215" t="s">
        <v>16316</v>
      </c>
      <c r="G8" s="216" t="s">
        <v>3637</v>
      </c>
    </row>
    <row r="9" spans="1:7" ht="23.15">
      <c r="A9" s="209" t="s">
        <v>16317</v>
      </c>
      <c r="B9" s="14" t="s">
        <v>16318</v>
      </c>
      <c r="C9" s="14" t="s">
        <v>16319</v>
      </c>
      <c r="D9" s="14" t="s">
        <v>16320</v>
      </c>
      <c r="E9" s="14" t="s">
        <v>16321</v>
      </c>
      <c r="F9" s="14" t="s">
        <v>16322</v>
      </c>
      <c r="G9" s="210" t="s">
        <v>3637</v>
      </c>
    </row>
    <row r="10" spans="1:7">
      <c r="A10" s="214" t="s">
        <v>16323</v>
      </c>
      <c r="B10" s="215" t="s">
        <v>16324</v>
      </c>
      <c r="C10" s="215" t="s">
        <v>16325</v>
      </c>
      <c r="D10" s="215" t="s">
        <v>16326</v>
      </c>
      <c r="E10" s="215" t="s">
        <v>16327</v>
      </c>
      <c r="F10" s="215" t="s">
        <v>16328</v>
      </c>
      <c r="G10" s="216" t="s">
        <v>3637</v>
      </c>
    </row>
    <row r="11" spans="1:7">
      <c r="A11" s="209" t="s">
        <v>16329</v>
      </c>
      <c r="B11" s="14" t="s">
        <v>16330</v>
      </c>
      <c r="C11" s="14" t="s">
        <v>16331</v>
      </c>
      <c r="D11" s="14" t="s">
        <v>16332</v>
      </c>
      <c r="E11" s="14" t="s">
        <v>16333</v>
      </c>
      <c r="F11" s="14" t="s">
        <v>16334</v>
      </c>
      <c r="G11" s="210" t="s">
        <v>3637</v>
      </c>
    </row>
    <row r="12" spans="1:7">
      <c r="A12" s="214" t="s">
        <v>16335</v>
      </c>
      <c r="B12" s="215" t="s">
        <v>16336</v>
      </c>
      <c r="C12" s="215" t="s">
        <v>16337</v>
      </c>
      <c r="D12" s="215" t="s">
        <v>16338</v>
      </c>
      <c r="E12" s="215" t="s">
        <v>16339</v>
      </c>
      <c r="F12" s="215" t="s">
        <v>16340</v>
      </c>
      <c r="G12" s="216" t="s">
        <v>3637</v>
      </c>
    </row>
    <row r="13" spans="1:7">
      <c r="A13" s="209" t="s">
        <v>16341</v>
      </c>
      <c r="B13" s="14" t="s">
        <v>16342</v>
      </c>
      <c r="C13" s="14" t="s">
        <v>16343</v>
      </c>
      <c r="D13" s="14" t="s">
        <v>16344</v>
      </c>
      <c r="E13" s="14" t="s">
        <v>16345</v>
      </c>
      <c r="F13" s="14" t="s">
        <v>16346</v>
      </c>
      <c r="G13" s="210" t="s">
        <v>3637</v>
      </c>
    </row>
    <row r="14" spans="1:7">
      <c r="A14" s="214" t="s">
        <v>16347</v>
      </c>
      <c r="B14" s="215" t="s">
        <v>16348</v>
      </c>
      <c r="C14" s="215" t="s">
        <v>16349</v>
      </c>
      <c r="D14" s="215" t="s">
        <v>16350</v>
      </c>
      <c r="E14" s="215" t="s">
        <v>16351</v>
      </c>
      <c r="F14" s="215" t="s">
        <v>16352</v>
      </c>
      <c r="G14" s="216" t="s">
        <v>3637</v>
      </c>
    </row>
    <row r="15" spans="1:7">
      <c r="A15" s="209" t="s">
        <v>16353</v>
      </c>
      <c r="B15" s="14" t="s">
        <v>16351</v>
      </c>
      <c r="C15" s="14" t="s">
        <v>16354</v>
      </c>
      <c r="D15" s="14" t="s">
        <v>16355</v>
      </c>
      <c r="E15" s="14" t="s">
        <v>16356</v>
      </c>
      <c r="F15" s="14" t="s">
        <v>16357</v>
      </c>
      <c r="G15" s="210" t="s">
        <v>3637</v>
      </c>
    </row>
    <row r="16" spans="1:7">
      <c r="A16" s="214" t="s">
        <v>16358</v>
      </c>
      <c r="B16" s="215" t="s">
        <v>16359</v>
      </c>
      <c r="C16" s="215" t="s">
        <v>16360</v>
      </c>
      <c r="D16" s="215" t="s">
        <v>16361</v>
      </c>
      <c r="E16" s="215" t="s">
        <v>16362</v>
      </c>
      <c r="F16" s="215" t="s">
        <v>16363</v>
      </c>
      <c r="G16" s="216" t="s">
        <v>3637</v>
      </c>
    </row>
    <row r="17" spans="1:7" ht="23.15">
      <c r="A17" s="209" t="s">
        <v>16364</v>
      </c>
      <c r="B17" s="14" t="s">
        <v>16362</v>
      </c>
      <c r="C17" s="14" t="s">
        <v>16365</v>
      </c>
      <c r="D17" s="14" t="s">
        <v>16366</v>
      </c>
      <c r="E17" s="14" t="s">
        <v>16367</v>
      </c>
      <c r="F17" s="14" t="s">
        <v>16368</v>
      </c>
      <c r="G17" s="210" t="s">
        <v>3637</v>
      </c>
    </row>
    <row r="18" spans="1:7">
      <c r="A18" s="214" t="s">
        <v>16369</v>
      </c>
      <c r="B18" s="215" t="s">
        <v>16370</v>
      </c>
      <c r="C18" s="215" t="s">
        <v>16371</v>
      </c>
      <c r="D18" s="215" t="s">
        <v>16372</v>
      </c>
      <c r="E18" s="215" t="s">
        <v>16373</v>
      </c>
      <c r="F18" s="215" t="s">
        <v>16374</v>
      </c>
      <c r="G18" s="216" t="s">
        <v>3637</v>
      </c>
    </row>
    <row r="19" spans="1:7">
      <c r="A19" s="209" t="s">
        <v>16375</v>
      </c>
      <c r="B19" s="14" t="s">
        <v>16376</v>
      </c>
      <c r="C19" s="14" t="s">
        <v>16377</v>
      </c>
      <c r="D19" s="14" t="s">
        <v>16378</v>
      </c>
      <c r="E19" s="14" t="s">
        <v>16379</v>
      </c>
      <c r="F19" s="14" t="s">
        <v>16380</v>
      </c>
      <c r="G19" s="210" t="s">
        <v>3637</v>
      </c>
    </row>
    <row r="20" spans="1:7" ht="23.15">
      <c r="A20" s="214" t="s">
        <v>16381</v>
      </c>
      <c r="B20" s="215" t="s">
        <v>16379</v>
      </c>
      <c r="C20" s="215" t="s">
        <v>16382</v>
      </c>
      <c r="D20" s="215" t="s">
        <v>16383</v>
      </c>
      <c r="E20" s="215" t="s">
        <v>16384</v>
      </c>
      <c r="F20" s="215" t="s">
        <v>16385</v>
      </c>
      <c r="G20" s="216" t="s">
        <v>3637</v>
      </c>
    </row>
    <row r="21" spans="1:7">
      <c r="A21" s="209" t="s">
        <v>16386</v>
      </c>
      <c r="B21" s="14" t="s">
        <v>16387</v>
      </c>
      <c r="C21" s="14" t="s">
        <v>16388</v>
      </c>
      <c r="D21" s="14" t="s">
        <v>16389</v>
      </c>
      <c r="E21" s="14" t="s">
        <v>16390</v>
      </c>
      <c r="F21" s="14" t="s">
        <v>16391</v>
      </c>
      <c r="G21" s="210" t="s">
        <v>3637</v>
      </c>
    </row>
    <row r="22" spans="1:7">
      <c r="A22" s="214" t="s">
        <v>16392</v>
      </c>
      <c r="B22" s="215" t="s">
        <v>16393</v>
      </c>
      <c r="C22" s="215" t="s">
        <v>16394</v>
      </c>
      <c r="D22" s="215" t="s">
        <v>16389</v>
      </c>
      <c r="E22" s="215" t="s">
        <v>16395</v>
      </c>
      <c r="F22" s="215" t="s">
        <v>16396</v>
      </c>
      <c r="G22" s="216" t="s">
        <v>3637</v>
      </c>
    </row>
    <row r="23" spans="1:7">
      <c r="A23" s="209" t="s">
        <v>16397</v>
      </c>
      <c r="B23" s="14" t="s">
        <v>16398</v>
      </c>
      <c r="C23" s="14" t="s">
        <v>16399</v>
      </c>
      <c r="D23" s="14" t="s">
        <v>16400</v>
      </c>
      <c r="E23" s="14" t="s">
        <v>16401</v>
      </c>
      <c r="F23" s="14" t="s">
        <v>16402</v>
      </c>
      <c r="G23" s="210" t="s">
        <v>3637</v>
      </c>
    </row>
    <row r="24" spans="1:7">
      <c r="A24" s="214" t="s">
        <v>16403</v>
      </c>
      <c r="B24" s="215" t="s">
        <v>16404</v>
      </c>
      <c r="C24" s="215" t="s">
        <v>16405</v>
      </c>
      <c r="D24" s="215" t="s">
        <v>16389</v>
      </c>
      <c r="E24" s="215" t="s">
        <v>16406</v>
      </c>
      <c r="F24" s="215" t="s">
        <v>16407</v>
      </c>
      <c r="G24" s="216" t="s">
        <v>3637</v>
      </c>
    </row>
    <row r="25" spans="1:7">
      <c r="A25" s="209" t="s">
        <v>16408</v>
      </c>
      <c r="B25" s="14" t="s">
        <v>16409</v>
      </c>
      <c r="C25" s="14" t="s">
        <v>16410</v>
      </c>
      <c r="D25" s="14" t="s">
        <v>16411</v>
      </c>
      <c r="E25" s="14" t="s">
        <v>16412</v>
      </c>
      <c r="F25" s="14" t="s">
        <v>16413</v>
      </c>
      <c r="G25" s="210" t="s">
        <v>3637</v>
      </c>
    </row>
    <row r="26" spans="1:7" ht="23.15">
      <c r="A26" s="217" t="s">
        <v>16414</v>
      </c>
      <c r="B26" s="218" t="s">
        <v>16415</v>
      </c>
      <c r="C26" s="218" t="s">
        <v>16416</v>
      </c>
      <c r="D26" s="218" t="s">
        <v>16417</v>
      </c>
      <c r="E26" s="218" t="s">
        <v>16418</v>
      </c>
      <c r="F26" s="218" t="s">
        <v>16419</v>
      </c>
      <c r="G26" s="219" t="s">
        <v>3637</v>
      </c>
    </row>
  </sheetData>
  <mergeCells count="2">
    <mergeCell ref="A1:G1"/>
    <mergeCell ref="A2:G2"/>
  </mergeCells>
  <dataValidations count="1">
    <dataValidation type="list" sqref="G5:G26" xr:uid="{00000000-0002-0000-7B00-000000000000}">
      <formula1>"Draft Complete,Needs Review,Approved,Deferred"</formula1>
    </dataValidation>
  </dataValidation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H20"/>
  <sheetViews>
    <sheetView workbookViewId="0">
      <pane ySplit="4" topLeftCell="A5" activePane="bottomLeft" state="frozen"/>
      <selection pane="bottomLeft"/>
    </sheetView>
  </sheetViews>
  <sheetFormatPr defaultRowHeight="14.15"/>
  <cols>
    <col min="1" max="1" width="12" customWidth="1"/>
    <col min="2" max="2" width="28" customWidth="1"/>
    <col min="3" max="3" width="52" customWidth="1"/>
    <col min="4" max="5" width="46" customWidth="1"/>
    <col min="6" max="6" width="54" customWidth="1"/>
    <col min="7" max="7" width="30" customWidth="1"/>
    <col min="8" max="8" width="18" customWidth="1"/>
  </cols>
  <sheetData>
    <row r="1" spans="1:8" ht="17.149999999999999" customHeight="1">
      <c r="A1" s="603" t="s">
        <v>16420</v>
      </c>
      <c r="B1" s="603"/>
      <c r="C1" s="603"/>
      <c r="D1" s="603"/>
      <c r="E1" s="603"/>
      <c r="F1" s="603"/>
      <c r="G1" s="603"/>
      <c r="H1" s="603"/>
    </row>
    <row r="2" spans="1:8" ht="20.6" customHeight="1">
      <c r="A2" s="604" t="s">
        <v>16421</v>
      </c>
      <c r="B2" s="604"/>
      <c r="C2" s="604"/>
      <c r="D2" s="604"/>
      <c r="E2" s="604"/>
      <c r="F2" s="604"/>
      <c r="G2" s="604"/>
      <c r="H2" s="604"/>
    </row>
    <row r="4" spans="1:8" ht="17.149999999999999" customHeight="1">
      <c r="A4" s="203" t="s">
        <v>3410</v>
      </c>
      <c r="B4" s="204" t="s">
        <v>16422</v>
      </c>
      <c r="C4" s="204" t="s">
        <v>6546</v>
      </c>
      <c r="D4" s="204" t="s">
        <v>16423</v>
      </c>
      <c r="E4" s="204" t="s">
        <v>16424</v>
      </c>
      <c r="F4" s="204" t="s">
        <v>8371</v>
      </c>
      <c r="G4" s="204" t="s">
        <v>15096</v>
      </c>
      <c r="H4" s="205" t="s">
        <v>1818</v>
      </c>
    </row>
    <row r="5" spans="1:8">
      <c r="A5" s="206" t="s">
        <v>16425</v>
      </c>
      <c r="B5" s="207" t="s">
        <v>16426</v>
      </c>
      <c r="C5" s="207" t="s">
        <v>16427</v>
      </c>
      <c r="D5" s="207" t="s">
        <v>16428</v>
      </c>
      <c r="E5" s="207" t="s">
        <v>16429</v>
      </c>
      <c r="F5" s="207" t="s">
        <v>16430</v>
      </c>
      <c r="G5" s="207" t="s">
        <v>16431</v>
      </c>
      <c r="H5" s="208" t="s">
        <v>3637</v>
      </c>
    </row>
    <row r="6" spans="1:8">
      <c r="A6" s="214" t="s">
        <v>16432</v>
      </c>
      <c r="B6" s="215" t="s">
        <v>16433</v>
      </c>
      <c r="C6" s="215" t="s">
        <v>16434</v>
      </c>
      <c r="D6" s="215" t="s">
        <v>16435</v>
      </c>
      <c r="E6" s="215" t="s">
        <v>16436</v>
      </c>
      <c r="F6" s="215" t="s">
        <v>16437</v>
      </c>
      <c r="G6" s="215" t="s">
        <v>16438</v>
      </c>
      <c r="H6" s="216" t="s">
        <v>3637</v>
      </c>
    </row>
    <row r="7" spans="1:8">
      <c r="A7" s="209" t="s">
        <v>16439</v>
      </c>
      <c r="B7" s="14" t="s">
        <v>16440</v>
      </c>
      <c r="C7" s="14" t="s">
        <v>16441</v>
      </c>
      <c r="D7" s="14" t="s">
        <v>16442</v>
      </c>
      <c r="E7" s="14" t="s">
        <v>16443</v>
      </c>
      <c r="F7" s="14" t="s">
        <v>16444</v>
      </c>
      <c r="G7" s="14" t="s">
        <v>16445</v>
      </c>
      <c r="H7" s="210" t="s">
        <v>3637</v>
      </c>
    </row>
    <row r="8" spans="1:8">
      <c r="A8" s="214" t="s">
        <v>16446</v>
      </c>
      <c r="B8" s="215" t="s">
        <v>16447</v>
      </c>
      <c r="C8" s="215" t="s">
        <v>16448</v>
      </c>
      <c r="D8" s="215" t="s">
        <v>16449</v>
      </c>
      <c r="E8" s="215" t="s">
        <v>16450</v>
      </c>
      <c r="F8" s="215" t="s">
        <v>16451</v>
      </c>
      <c r="G8" s="215" t="s">
        <v>16452</v>
      </c>
      <c r="H8" s="216" t="s">
        <v>3637</v>
      </c>
    </row>
    <row r="9" spans="1:8">
      <c r="A9" s="209" t="s">
        <v>16453</v>
      </c>
      <c r="B9" s="14" t="s">
        <v>16454</v>
      </c>
      <c r="C9" s="14" t="s">
        <v>16455</v>
      </c>
      <c r="D9" s="14" t="s">
        <v>16456</v>
      </c>
      <c r="E9" s="14" t="s">
        <v>16457</v>
      </c>
      <c r="F9" s="14" t="s">
        <v>16458</v>
      </c>
      <c r="G9" s="14" t="s">
        <v>16459</v>
      </c>
      <c r="H9" s="210" t="s">
        <v>3637</v>
      </c>
    </row>
    <row r="10" spans="1:8">
      <c r="A10" s="214" t="s">
        <v>16460</v>
      </c>
      <c r="B10" s="215" t="s">
        <v>16461</v>
      </c>
      <c r="C10" s="215" t="s">
        <v>16462</v>
      </c>
      <c r="D10" s="215" t="s">
        <v>16463</v>
      </c>
      <c r="E10" s="215" t="s">
        <v>16464</v>
      </c>
      <c r="F10" s="215" t="s">
        <v>16465</v>
      </c>
      <c r="G10" s="215" t="s">
        <v>16466</v>
      </c>
      <c r="H10" s="216" t="s">
        <v>3637</v>
      </c>
    </row>
    <row r="11" spans="1:8">
      <c r="A11" s="209" t="s">
        <v>16467</v>
      </c>
      <c r="B11" s="14" t="s">
        <v>16468</v>
      </c>
      <c r="C11" s="14" t="s">
        <v>16469</v>
      </c>
      <c r="D11" s="14" t="s">
        <v>16470</v>
      </c>
      <c r="E11" s="14" t="s">
        <v>16471</v>
      </c>
      <c r="F11" s="14" t="s">
        <v>16472</v>
      </c>
      <c r="G11" s="14" t="s">
        <v>16473</v>
      </c>
      <c r="H11" s="210" t="s">
        <v>3637</v>
      </c>
    </row>
    <row r="12" spans="1:8">
      <c r="A12" s="214" t="s">
        <v>16474</v>
      </c>
      <c r="B12" s="215" t="s">
        <v>16475</v>
      </c>
      <c r="C12" s="215" t="s">
        <v>16476</v>
      </c>
      <c r="D12" s="215" t="s">
        <v>16477</v>
      </c>
      <c r="E12" s="215" t="s">
        <v>16478</v>
      </c>
      <c r="F12" s="215" t="s">
        <v>16479</v>
      </c>
      <c r="G12" s="215" t="s">
        <v>6664</v>
      </c>
      <c r="H12" s="216" t="s">
        <v>3637</v>
      </c>
    </row>
    <row r="13" spans="1:8">
      <c r="A13" s="209" t="s">
        <v>16480</v>
      </c>
      <c r="B13" s="14" t="s">
        <v>16481</v>
      </c>
      <c r="C13" s="14" t="s">
        <v>16482</v>
      </c>
      <c r="D13" s="14" t="s">
        <v>16483</v>
      </c>
      <c r="E13" s="14" t="s">
        <v>16484</v>
      </c>
      <c r="F13" s="14" t="s">
        <v>16485</v>
      </c>
      <c r="G13" s="14" t="s">
        <v>14176</v>
      </c>
      <c r="H13" s="210" t="s">
        <v>3637</v>
      </c>
    </row>
    <row r="14" spans="1:8">
      <c r="A14" s="214" t="s">
        <v>16486</v>
      </c>
      <c r="B14" s="215" t="s">
        <v>16487</v>
      </c>
      <c r="C14" s="215" t="s">
        <v>16488</v>
      </c>
      <c r="D14" s="215" t="s">
        <v>16489</v>
      </c>
      <c r="E14" s="215" t="s">
        <v>16490</v>
      </c>
      <c r="F14" s="215" t="s">
        <v>16491</v>
      </c>
      <c r="G14" s="215" t="s">
        <v>16492</v>
      </c>
      <c r="H14" s="216" t="s">
        <v>3637</v>
      </c>
    </row>
    <row r="15" spans="1:8">
      <c r="A15" s="209" t="s">
        <v>16493</v>
      </c>
      <c r="B15" s="14" t="s">
        <v>16494</v>
      </c>
      <c r="C15" s="14" t="s">
        <v>16495</v>
      </c>
      <c r="D15" s="14" t="s">
        <v>16496</v>
      </c>
      <c r="E15" s="14" t="s">
        <v>16497</v>
      </c>
      <c r="F15" s="14" t="s">
        <v>16498</v>
      </c>
      <c r="G15" s="14" t="s">
        <v>16499</v>
      </c>
      <c r="H15" s="210" t="s">
        <v>3637</v>
      </c>
    </row>
    <row r="16" spans="1:8">
      <c r="A16" s="214" t="s">
        <v>16500</v>
      </c>
      <c r="B16" s="215" t="s">
        <v>16501</v>
      </c>
      <c r="C16" s="215" t="s">
        <v>16502</v>
      </c>
      <c r="D16" s="215" t="s">
        <v>16503</v>
      </c>
      <c r="E16" s="215" t="s">
        <v>16504</v>
      </c>
      <c r="F16" s="215" t="s">
        <v>16505</v>
      </c>
      <c r="G16" s="215" t="s">
        <v>16506</v>
      </c>
      <c r="H16" s="216" t="s">
        <v>3637</v>
      </c>
    </row>
    <row r="17" spans="1:8">
      <c r="A17" s="209" t="s">
        <v>16507</v>
      </c>
      <c r="B17" s="14" t="s">
        <v>16508</v>
      </c>
      <c r="C17" s="14" t="s">
        <v>16509</v>
      </c>
      <c r="D17" s="14" t="s">
        <v>16510</v>
      </c>
      <c r="E17" s="14" t="s">
        <v>16511</v>
      </c>
      <c r="F17" s="14" t="s">
        <v>16512</v>
      </c>
      <c r="G17" s="14" t="s">
        <v>16513</v>
      </c>
      <c r="H17" s="210" t="s">
        <v>3637</v>
      </c>
    </row>
    <row r="18" spans="1:8">
      <c r="A18" s="214" t="s">
        <v>16514</v>
      </c>
      <c r="B18" s="215" t="s">
        <v>16515</v>
      </c>
      <c r="C18" s="215" t="s">
        <v>16516</v>
      </c>
      <c r="D18" s="215" t="s">
        <v>16517</v>
      </c>
      <c r="E18" s="215" t="s">
        <v>16383</v>
      </c>
      <c r="F18" s="215" t="s">
        <v>16518</v>
      </c>
      <c r="G18" s="215" t="s">
        <v>13924</v>
      </c>
      <c r="H18" s="216" t="s">
        <v>3637</v>
      </c>
    </row>
    <row r="19" spans="1:8">
      <c r="A19" s="209" t="s">
        <v>16519</v>
      </c>
      <c r="B19" s="14" t="s">
        <v>16520</v>
      </c>
      <c r="C19" s="14" t="s">
        <v>16521</v>
      </c>
      <c r="D19" s="14" t="s">
        <v>16522</v>
      </c>
      <c r="E19" s="14" t="s">
        <v>16523</v>
      </c>
      <c r="F19" s="14" t="s">
        <v>16524</v>
      </c>
      <c r="G19" s="14" t="s">
        <v>4855</v>
      </c>
      <c r="H19" s="210" t="s">
        <v>3637</v>
      </c>
    </row>
    <row r="20" spans="1:8">
      <c r="A20" s="217" t="s">
        <v>16525</v>
      </c>
      <c r="B20" s="218" t="s">
        <v>16526</v>
      </c>
      <c r="C20" s="218" t="s">
        <v>16527</v>
      </c>
      <c r="D20" s="218" t="s">
        <v>16528</v>
      </c>
      <c r="E20" s="218" t="s">
        <v>16529</v>
      </c>
      <c r="F20" s="218" t="s">
        <v>16530</v>
      </c>
      <c r="G20" s="218" t="s">
        <v>16531</v>
      </c>
      <c r="H20" s="219" t="s">
        <v>3637</v>
      </c>
    </row>
  </sheetData>
  <mergeCells count="2">
    <mergeCell ref="A1:H1"/>
    <mergeCell ref="A2:H2"/>
  </mergeCells>
  <dataValidations count="1">
    <dataValidation type="list" sqref="H5:H20" xr:uid="{00000000-0002-0000-7C00-000000000000}">
      <formula1>"Draft Complete,Needs Review,Approved,Deferred"</formula1>
    </dataValidation>
  </dataValidation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I26"/>
  <sheetViews>
    <sheetView workbookViewId="0">
      <pane ySplit="4" topLeftCell="A5" activePane="bottomLeft" state="frozen"/>
      <selection pane="bottomLeft"/>
    </sheetView>
  </sheetViews>
  <sheetFormatPr defaultRowHeight="14.15"/>
  <cols>
    <col min="1" max="1" width="12" customWidth="1"/>
    <col min="2" max="2" width="32" customWidth="1"/>
    <col min="3" max="3" width="56" customWidth="1"/>
    <col min="4" max="4" width="42" customWidth="1"/>
    <col min="5" max="5" width="46" customWidth="1"/>
    <col min="6" max="6" width="20" customWidth="1"/>
    <col min="7" max="7" width="26" customWidth="1"/>
    <col min="8" max="8" width="56" customWidth="1"/>
    <col min="9" max="9" width="18" customWidth="1"/>
  </cols>
  <sheetData>
    <row r="1" spans="1:9" ht="17.149999999999999" customHeight="1">
      <c r="A1" s="603" t="s">
        <v>16532</v>
      </c>
      <c r="B1" s="603"/>
      <c r="C1" s="603"/>
      <c r="D1" s="603"/>
      <c r="E1" s="603"/>
      <c r="F1" s="603"/>
      <c r="G1" s="603"/>
      <c r="H1" s="603"/>
      <c r="I1" s="603"/>
    </row>
    <row r="2" spans="1:9" ht="20.6" customHeight="1">
      <c r="A2" s="604" t="s">
        <v>16533</v>
      </c>
      <c r="B2" s="604"/>
      <c r="C2" s="604"/>
      <c r="D2" s="604"/>
      <c r="E2" s="604"/>
      <c r="F2" s="604"/>
      <c r="G2" s="604"/>
      <c r="H2" s="604"/>
      <c r="I2" s="604"/>
    </row>
    <row r="4" spans="1:9" ht="17.149999999999999" customHeight="1">
      <c r="A4" s="203" t="s">
        <v>3410</v>
      </c>
      <c r="B4" s="204" t="s">
        <v>5695</v>
      </c>
      <c r="C4" s="204" t="s">
        <v>15257</v>
      </c>
      <c r="D4" s="204" t="s">
        <v>3</v>
      </c>
      <c r="E4" s="204" t="s">
        <v>16534</v>
      </c>
      <c r="F4" s="204" t="s">
        <v>16535</v>
      </c>
      <c r="G4" s="204" t="s">
        <v>1817</v>
      </c>
      <c r="H4" s="204" t="s">
        <v>7044</v>
      </c>
      <c r="I4" s="205" t="s">
        <v>1818</v>
      </c>
    </row>
    <row r="5" spans="1:9">
      <c r="A5" s="206" t="s">
        <v>16536</v>
      </c>
      <c r="B5" s="207" t="s">
        <v>16537</v>
      </c>
      <c r="C5" s="207" t="s">
        <v>16538</v>
      </c>
      <c r="D5" s="207" t="s">
        <v>16539</v>
      </c>
      <c r="E5" s="207" t="s">
        <v>16540</v>
      </c>
      <c r="F5" s="207" t="s">
        <v>16541</v>
      </c>
      <c r="G5" s="207" t="s">
        <v>16542</v>
      </c>
      <c r="H5" s="207" t="s">
        <v>16543</v>
      </c>
      <c r="I5" s="208" t="s">
        <v>3637</v>
      </c>
    </row>
    <row r="6" spans="1:9" ht="23.15">
      <c r="A6" s="214" t="s">
        <v>16544</v>
      </c>
      <c r="B6" s="215" t="s">
        <v>16545</v>
      </c>
      <c r="C6" s="215" t="s">
        <v>16546</v>
      </c>
      <c r="D6" s="215" t="s">
        <v>16547</v>
      </c>
      <c r="E6" s="215" t="s">
        <v>16548</v>
      </c>
      <c r="F6" s="215" t="s">
        <v>16549</v>
      </c>
      <c r="G6" s="215" t="s">
        <v>847</v>
      </c>
      <c r="H6" s="215" t="s">
        <v>16550</v>
      </c>
      <c r="I6" s="216" t="s">
        <v>3637</v>
      </c>
    </row>
    <row r="7" spans="1:9">
      <c r="A7" s="209" t="s">
        <v>16551</v>
      </c>
      <c r="B7" s="14" t="s">
        <v>16552</v>
      </c>
      <c r="C7" s="14" t="s">
        <v>16553</v>
      </c>
      <c r="D7" s="14" t="s">
        <v>16554</v>
      </c>
      <c r="E7" s="14" t="s">
        <v>16555</v>
      </c>
      <c r="F7" s="14" t="s">
        <v>16556</v>
      </c>
      <c r="G7" s="14" t="s">
        <v>3652</v>
      </c>
      <c r="H7" s="14" t="s">
        <v>16557</v>
      </c>
      <c r="I7" s="210" t="s">
        <v>3637</v>
      </c>
    </row>
    <row r="8" spans="1:9">
      <c r="A8" s="214" t="s">
        <v>16558</v>
      </c>
      <c r="B8" s="215" t="s">
        <v>16559</v>
      </c>
      <c r="C8" s="215" t="s">
        <v>16560</v>
      </c>
      <c r="D8" s="215" t="s">
        <v>16561</v>
      </c>
      <c r="E8" s="215" t="s">
        <v>16562</v>
      </c>
      <c r="F8" s="215" t="s">
        <v>16541</v>
      </c>
      <c r="G8" s="215" t="s">
        <v>16563</v>
      </c>
      <c r="H8" s="215" t="s">
        <v>16564</v>
      </c>
      <c r="I8" s="216" t="s">
        <v>3637</v>
      </c>
    </row>
    <row r="9" spans="1:9">
      <c r="A9" s="209" t="s">
        <v>16565</v>
      </c>
      <c r="B9" s="14" t="s">
        <v>16566</v>
      </c>
      <c r="C9" s="14" t="s">
        <v>16567</v>
      </c>
      <c r="D9" s="14" t="s">
        <v>16568</v>
      </c>
      <c r="E9" s="14" t="s">
        <v>16569</v>
      </c>
      <c r="F9" s="14" t="s">
        <v>16541</v>
      </c>
      <c r="G9" s="14" t="s">
        <v>8309</v>
      </c>
      <c r="H9" s="14" t="s">
        <v>16570</v>
      </c>
      <c r="I9" s="210" t="s">
        <v>3637</v>
      </c>
    </row>
    <row r="10" spans="1:9">
      <c r="A10" s="214" t="s">
        <v>16571</v>
      </c>
      <c r="B10" s="215" t="s">
        <v>16572</v>
      </c>
      <c r="C10" s="215" t="s">
        <v>16573</v>
      </c>
      <c r="D10" s="215" t="s">
        <v>16574</v>
      </c>
      <c r="E10" s="215" t="s">
        <v>16575</v>
      </c>
      <c r="F10" s="215" t="s">
        <v>16549</v>
      </c>
      <c r="G10" s="215" t="s">
        <v>3652</v>
      </c>
      <c r="H10" s="215" t="s">
        <v>16576</v>
      </c>
      <c r="I10" s="216" t="s">
        <v>3637</v>
      </c>
    </row>
    <row r="11" spans="1:9">
      <c r="A11" s="209" t="s">
        <v>16577</v>
      </c>
      <c r="B11" s="14" t="s">
        <v>16578</v>
      </c>
      <c r="C11" s="14" t="s">
        <v>16579</v>
      </c>
      <c r="D11" s="14" t="s">
        <v>16580</v>
      </c>
      <c r="E11" s="14" t="s">
        <v>43</v>
      </c>
      <c r="F11" s="14" t="s">
        <v>16581</v>
      </c>
      <c r="G11" s="14" t="s">
        <v>16582</v>
      </c>
      <c r="H11" s="14" t="s">
        <v>16583</v>
      </c>
      <c r="I11" s="210" t="s">
        <v>3637</v>
      </c>
    </row>
    <row r="12" spans="1:9">
      <c r="A12" s="214" t="s">
        <v>16584</v>
      </c>
      <c r="B12" s="215" t="s">
        <v>16585</v>
      </c>
      <c r="C12" s="215" t="s">
        <v>16586</v>
      </c>
      <c r="D12" s="215" t="s">
        <v>16587</v>
      </c>
      <c r="E12" s="215" t="s">
        <v>16588</v>
      </c>
      <c r="F12" s="215" t="s">
        <v>16589</v>
      </c>
      <c r="G12" s="215" t="s">
        <v>16590</v>
      </c>
      <c r="H12" s="215" t="s">
        <v>16591</v>
      </c>
      <c r="I12" s="216" t="s">
        <v>3637</v>
      </c>
    </row>
    <row r="13" spans="1:9">
      <c r="A13" s="209" t="s">
        <v>16592</v>
      </c>
      <c r="B13" s="14" t="s">
        <v>16593</v>
      </c>
      <c r="C13" s="14" t="s">
        <v>16594</v>
      </c>
      <c r="D13" s="14" t="s">
        <v>16595</v>
      </c>
      <c r="E13" s="14" t="s">
        <v>16596</v>
      </c>
      <c r="F13" s="14" t="s">
        <v>16556</v>
      </c>
      <c r="G13" s="14" t="s">
        <v>16597</v>
      </c>
      <c r="H13" s="14" t="s">
        <v>16598</v>
      </c>
      <c r="I13" s="210" t="s">
        <v>3637</v>
      </c>
    </row>
    <row r="14" spans="1:9" ht="23.15">
      <c r="A14" s="214" t="s">
        <v>16599</v>
      </c>
      <c r="B14" s="215" t="s">
        <v>16600</v>
      </c>
      <c r="C14" s="215" t="s">
        <v>16601</v>
      </c>
      <c r="D14" s="215" t="s">
        <v>16602</v>
      </c>
      <c r="E14" s="215" t="s">
        <v>16603</v>
      </c>
      <c r="F14" s="215" t="s">
        <v>16589</v>
      </c>
      <c r="G14" s="215" t="s">
        <v>6614</v>
      </c>
      <c r="H14" s="215" t="s">
        <v>16604</v>
      </c>
      <c r="I14" s="216" t="s">
        <v>3637</v>
      </c>
    </row>
    <row r="15" spans="1:9">
      <c r="A15" s="209" t="s">
        <v>16605</v>
      </c>
      <c r="B15" s="14" t="s">
        <v>16606</v>
      </c>
      <c r="C15" s="14" t="s">
        <v>16607</v>
      </c>
      <c r="D15" s="14" t="s">
        <v>16608</v>
      </c>
      <c r="E15" s="14" t="s">
        <v>16609</v>
      </c>
      <c r="F15" s="14" t="s">
        <v>16556</v>
      </c>
      <c r="G15" s="14" t="s">
        <v>6614</v>
      </c>
      <c r="H15" s="14" t="s">
        <v>16610</v>
      </c>
      <c r="I15" s="210" t="s">
        <v>3637</v>
      </c>
    </row>
    <row r="16" spans="1:9">
      <c r="A16" s="214" t="s">
        <v>16611</v>
      </c>
      <c r="B16" s="215" t="s">
        <v>16612</v>
      </c>
      <c r="C16" s="215" t="s">
        <v>16613</v>
      </c>
      <c r="D16" s="215" t="s">
        <v>16614</v>
      </c>
      <c r="E16" s="215" t="s">
        <v>16615</v>
      </c>
      <c r="F16" s="215" t="s">
        <v>16616</v>
      </c>
      <c r="G16" s="215" t="s">
        <v>15625</v>
      </c>
      <c r="H16" s="215" t="s">
        <v>16617</v>
      </c>
      <c r="I16" s="216" t="s">
        <v>3637</v>
      </c>
    </row>
    <row r="17" spans="1:9">
      <c r="A17" s="209" t="s">
        <v>16618</v>
      </c>
      <c r="B17" s="14" t="s">
        <v>16619</v>
      </c>
      <c r="C17" s="14" t="s">
        <v>16620</v>
      </c>
      <c r="D17" s="14" t="s">
        <v>16621</v>
      </c>
      <c r="E17" s="14" t="s">
        <v>16622</v>
      </c>
      <c r="F17" s="14" t="s">
        <v>16556</v>
      </c>
      <c r="G17" s="14" t="s">
        <v>16623</v>
      </c>
      <c r="H17" s="14" t="s">
        <v>16624</v>
      </c>
      <c r="I17" s="210" t="s">
        <v>3637</v>
      </c>
    </row>
    <row r="18" spans="1:9">
      <c r="A18" s="214" t="s">
        <v>16625</v>
      </c>
      <c r="B18" s="215" t="s">
        <v>16626</v>
      </c>
      <c r="C18" s="215" t="s">
        <v>16627</v>
      </c>
      <c r="D18" s="215" t="s">
        <v>16628</v>
      </c>
      <c r="E18" s="215" t="s">
        <v>16629</v>
      </c>
      <c r="F18" s="215" t="s">
        <v>16556</v>
      </c>
      <c r="G18" s="215" t="s">
        <v>203</v>
      </c>
      <c r="H18" s="215" t="s">
        <v>16630</v>
      </c>
      <c r="I18" s="216" t="s">
        <v>3637</v>
      </c>
    </row>
    <row r="19" spans="1:9" ht="23.15">
      <c r="A19" s="209" t="s">
        <v>16631</v>
      </c>
      <c r="B19" s="14" t="s">
        <v>16632</v>
      </c>
      <c r="C19" s="14" t="s">
        <v>16633</v>
      </c>
      <c r="D19" s="14" t="s">
        <v>16634</v>
      </c>
      <c r="E19" s="14" t="s">
        <v>16635</v>
      </c>
      <c r="F19" s="14" t="s">
        <v>16636</v>
      </c>
      <c r="G19" s="14" t="s">
        <v>5976</v>
      </c>
      <c r="H19" s="14" t="s">
        <v>16637</v>
      </c>
      <c r="I19" s="210" t="s">
        <v>3637</v>
      </c>
    </row>
    <row r="20" spans="1:9">
      <c r="A20" s="214" t="s">
        <v>16638</v>
      </c>
      <c r="B20" s="215" t="s">
        <v>14025</v>
      </c>
      <c r="C20" s="215" t="s">
        <v>16639</v>
      </c>
      <c r="D20" s="215" t="s">
        <v>16640</v>
      </c>
      <c r="E20" s="215" t="s">
        <v>16641</v>
      </c>
      <c r="F20" s="215" t="s">
        <v>16556</v>
      </c>
      <c r="G20" s="215" t="s">
        <v>16642</v>
      </c>
      <c r="H20" s="215" t="s">
        <v>16643</v>
      </c>
      <c r="I20" s="216" t="s">
        <v>3637</v>
      </c>
    </row>
    <row r="21" spans="1:9">
      <c r="A21" s="209" t="s">
        <v>16644</v>
      </c>
      <c r="B21" s="14" t="s">
        <v>16645</v>
      </c>
      <c r="C21" s="14" t="s">
        <v>16646</v>
      </c>
      <c r="D21" s="14" t="s">
        <v>16647</v>
      </c>
      <c r="E21" s="14" t="s">
        <v>16648</v>
      </c>
      <c r="F21" s="14" t="s">
        <v>16556</v>
      </c>
      <c r="G21" s="14" t="s">
        <v>16649</v>
      </c>
      <c r="H21" s="14" t="s">
        <v>16650</v>
      </c>
      <c r="I21" s="210" t="s">
        <v>3637</v>
      </c>
    </row>
    <row r="22" spans="1:9" ht="23.15">
      <c r="A22" s="214" t="s">
        <v>16651</v>
      </c>
      <c r="B22" s="215" t="s">
        <v>16652</v>
      </c>
      <c r="C22" s="215" t="s">
        <v>16653</v>
      </c>
      <c r="D22" s="215" t="s">
        <v>16654</v>
      </c>
      <c r="E22" s="215" t="s">
        <v>16655</v>
      </c>
      <c r="F22" s="215" t="s">
        <v>16616</v>
      </c>
      <c r="G22" s="215" t="s">
        <v>16656</v>
      </c>
      <c r="H22" s="215" t="s">
        <v>16657</v>
      </c>
      <c r="I22" s="216" t="s">
        <v>3637</v>
      </c>
    </row>
    <row r="23" spans="1:9" ht="23.15">
      <c r="A23" s="209" t="s">
        <v>16658</v>
      </c>
      <c r="B23" s="14" t="s">
        <v>6501</v>
      </c>
      <c r="C23" s="14" t="s">
        <v>16659</v>
      </c>
      <c r="D23" s="14" t="s">
        <v>16660</v>
      </c>
      <c r="E23" s="14" t="s">
        <v>16661</v>
      </c>
      <c r="F23" s="14" t="s">
        <v>16636</v>
      </c>
      <c r="G23" s="14" t="s">
        <v>4211</v>
      </c>
      <c r="H23" s="14" t="s">
        <v>16662</v>
      </c>
      <c r="I23" s="210" t="s">
        <v>3637</v>
      </c>
    </row>
    <row r="24" spans="1:9" ht="23.15">
      <c r="A24" s="214" t="s">
        <v>16663</v>
      </c>
      <c r="B24" s="215" t="s">
        <v>16664</v>
      </c>
      <c r="C24" s="215" t="s">
        <v>16665</v>
      </c>
      <c r="D24" s="215" t="s">
        <v>16666</v>
      </c>
      <c r="E24" s="215" t="s">
        <v>16667</v>
      </c>
      <c r="F24" s="215" t="s">
        <v>16581</v>
      </c>
      <c r="G24" s="215" t="s">
        <v>16668</v>
      </c>
      <c r="H24" s="215" t="s">
        <v>16669</v>
      </c>
      <c r="I24" s="216" t="s">
        <v>3637</v>
      </c>
    </row>
    <row r="25" spans="1:9">
      <c r="A25" s="209" t="s">
        <v>16670</v>
      </c>
      <c r="B25" s="14" t="s">
        <v>16671</v>
      </c>
      <c r="C25" s="14" t="s">
        <v>16672</v>
      </c>
      <c r="D25" s="14" t="s">
        <v>16673</v>
      </c>
      <c r="E25" s="14" t="s">
        <v>16674</v>
      </c>
      <c r="F25" s="14" t="s">
        <v>16675</v>
      </c>
      <c r="G25" s="14" t="s">
        <v>16466</v>
      </c>
      <c r="H25" s="14" t="s">
        <v>16676</v>
      </c>
      <c r="I25" s="210" t="s">
        <v>3637</v>
      </c>
    </row>
    <row r="26" spans="1:9">
      <c r="A26" s="217" t="s">
        <v>16677</v>
      </c>
      <c r="B26" s="218" t="s">
        <v>16678</v>
      </c>
      <c r="C26" s="218" t="s">
        <v>16679</v>
      </c>
      <c r="D26" s="218" t="s">
        <v>16680</v>
      </c>
      <c r="E26" s="218" t="s">
        <v>16681</v>
      </c>
      <c r="F26" s="218" t="s">
        <v>16556</v>
      </c>
      <c r="G26" s="218" t="s">
        <v>16682</v>
      </c>
      <c r="H26" s="218" t="s">
        <v>16683</v>
      </c>
      <c r="I26" s="219" t="s">
        <v>3637</v>
      </c>
    </row>
  </sheetData>
  <mergeCells count="2">
    <mergeCell ref="A1:I1"/>
    <mergeCell ref="A2:I2"/>
  </mergeCells>
  <dataValidations count="1">
    <dataValidation type="list" sqref="I5:I26" xr:uid="{00000000-0002-0000-7D00-000000000000}">
      <formula1>"Draft Complete,Needs Review,Approved,Deferred"</formula1>
    </dataValidation>
  </dataValidation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I22"/>
  <sheetViews>
    <sheetView workbookViewId="0">
      <pane ySplit="4" topLeftCell="A5" activePane="bottomLeft" state="frozen"/>
      <selection pane="bottomLeft"/>
    </sheetView>
  </sheetViews>
  <sheetFormatPr defaultRowHeight="14.15"/>
  <cols>
    <col min="1" max="1" width="12" customWidth="1"/>
    <col min="2" max="3" width="32" customWidth="1"/>
    <col min="4" max="4" width="56" customWidth="1"/>
    <col min="5" max="5" width="34" customWidth="1"/>
    <col min="6" max="6" width="46" customWidth="1"/>
    <col min="7" max="7" width="58" customWidth="1"/>
    <col min="8" max="8" width="20" customWidth="1"/>
    <col min="9" max="9" width="18" customWidth="1"/>
  </cols>
  <sheetData>
    <row r="1" spans="1:9" ht="17.149999999999999" customHeight="1">
      <c r="A1" s="603" t="s">
        <v>16684</v>
      </c>
      <c r="B1" s="603"/>
      <c r="C1" s="603"/>
      <c r="D1" s="603"/>
      <c r="E1" s="603"/>
      <c r="F1" s="603"/>
      <c r="G1" s="603"/>
      <c r="H1" s="603"/>
      <c r="I1" s="603"/>
    </row>
    <row r="2" spans="1:9" ht="20.6" customHeight="1">
      <c r="A2" s="604" t="s">
        <v>16685</v>
      </c>
      <c r="B2" s="604"/>
      <c r="C2" s="604"/>
      <c r="D2" s="604"/>
      <c r="E2" s="604"/>
      <c r="F2" s="604"/>
      <c r="G2" s="604"/>
      <c r="H2" s="604"/>
      <c r="I2" s="604"/>
    </row>
    <row r="4" spans="1:9" ht="17.149999999999999" customHeight="1">
      <c r="A4" s="203" t="s">
        <v>3410</v>
      </c>
      <c r="B4" s="204" t="s">
        <v>16686</v>
      </c>
      <c r="C4" s="204" t="s">
        <v>16687</v>
      </c>
      <c r="D4" s="204" t="s">
        <v>16688</v>
      </c>
      <c r="E4" s="204" t="s">
        <v>7852</v>
      </c>
      <c r="F4" s="204" t="s">
        <v>16689</v>
      </c>
      <c r="G4" s="204" t="s">
        <v>16690</v>
      </c>
      <c r="H4" s="204" t="s">
        <v>16691</v>
      </c>
      <c r="I4" s="205" t="s">
        <v>1818</v>
      </c>
    </row>
    <row r="5" spans="1:9" ht="23.15">
      <c r="A5" s="206" t="s">
        <v>16692</v>
      </c>
      <c r="B5" s="207" t="s">
        <v>16693</v>
      </c>
      <c r="C5" s="207" t="s">
        <v>16694</v>
      </c>
      <c r="D5" s="207" t="s">
        <v>16695</v>
      </c>
      <c r="E5" s="207" t="s">
        <v>16696</v>
      </c>
      <c r="F5" s="207" t="s">
        <v>16697</v>
      </c>
      <c r="G5" s="207" t="s">
        <v>16698</v>
      </c>
      <c r="H5" s="207" t="s">
        <v>16699</v>
      </c>
      <c r="I5" s="208" t="s">
        <v>3637</v>
      </c>
    </row>
    <row r="6" spans="1:9">
      <c r="A6" s="214" t="s">
        <v>16700</v>
      </c>
      <c r="B6" s="215" t="s">
        <v>16701</v>
      </c>
      <c r="C6" s="215" t="s">
        <v>16702</v>
      </c>
      <c r="D6" s="215" t="s">
        <v>16703</v>
      </c>
      <c r="E6" s="215" t="s">
        <v>16704</v>
      </c>
      <c r="F6" s="215" t="s">
        <v>16705</v>
      </c>
      <c r="G6" s="215" t="s">
        <v>16706</v>
      </c>
      <c r="H6" s="215" t="s">
        <v>16707</v>
      </c>
      <c r="I6" s="216" t="s">
        <v>3637</v>
      </c>
    </row>
    <row r="7" spans="1:9" ht="23.15">
      <c r="A7" s="209" t="s">
        <v>16708</v>
      </c>
      <c r="B7" s="14" t="s">
        <v>16709</v>
      </c>
      <c r="C7" s="14" t="s">
        <v>16710</v>
      </c>
      <c r="D7" s="14" t="s">
        <v>16711</v>
      </c>
      <c r="E7" s="14" t="s">
        <v>16712</v>
      </c>
      <c r="F7" s="14" t="s">
        <v>16713</v>
      </c>
      <c r="G7" s="14" t="s">
        <v>16714</v>
      </c>
      <c r="H7" s="14" t="s">
        <v>16549</v>
      </c>
      <c r="I7" s="210" t="s">
        <v>3637</v>
      </c>
    </row>
    <row r="8" spans="1:9">
      <c r="A8" s="214" t="s">
        <v>16715</v>
      </c>
      <c r="B8" s="215" t="s">
        <v>16716</v>
      </c>
      <c r="C8" s="215" t="s">
        <v>16717</v>
      </c>
      <c r="D8" s="215" t="s">
        <v>16718</v>
      </c>
      <c r="E8" s="215" t="s">
        <v>16719</v>
      </c>
      <c r="F8" s="215" t="s">
        <v>16720</v>
      </c>
      <c r="G8" s="215" t="s">
        <v>16721</v>
      </c>
      <c r="H8" s="215" t="s">
        <v>16589</v>
      </c>
      <c r="I8" s="216" t="s">
        <v>3637</v>
      </c>
    </row>
    <row r="9" spans="1:9">
      <c r="A9" s="209" t="s">
        <v>16722</v>
      </c>
      <c r="B9" s="14" t="s">
        <v>16723</v>
      </c>
      <c r="C9" s="14" t="s">
        <v>16724</v>
      </c>
      <c r="D9" s="14" t="s">
        <v>16725</v>
      </c>
      <c r="E9" s="14" t="s">
        <v>16726</v>
      </c>
      <c r="F9" s="14" t="s">
        <v>16727</v>
      </c>
      <c r="G9" s="14" t="s">
        <v>16728</v>
      </c>
      <c r="H9" s="14" t="s">
        <v>16541</v>
      </c>
      <c r="I9" s="210" t="s">
        <v>3637</v>
      </c>
    </row>
    <row r="10" spans="1:9">
      <c r="A10" s="214" t="s">
        <v>16729</v>
      </c>
      <c r="B10" s="215" t="s">
        <v>16730</v>
      </c>
      <c r="C10" s="215" t="s">
        <v>16731</v>
      </c>
      <c r="D10" s="215" t="s">
        <v>16732</v>
      </c>
      <c r="E10" s="215" t="s">
        <v>16733</v>
      </c>
      <c r="F10" s="215" t="s">
        <v>16734</v>
      </c>
      <c r="G10" s="215" t="s">
        <v>16735</v>
      </c>
      <c r="H10" s="215" t="s">
        <v>16736</v>
      </c>
      <c r="I10" s="216" t="s">
        <v>3637</v>
      </c>
    </row>
    <row r="11" spans="1:9" ht="23.15">
      <c r="A11" s="209" t="s">
        <v>16737</v>
      </c>
      <c r="B11" s="14" t="s">
        <v>16738</v>
      </c>
      <c r="C11" s="14" t="s">
        <v>16739</v>
      </c>
      <c r="D11" s="14" t="s">
        <v>16740</v>
      </c>
      <c r="E11" s="14" t="s">
        <v>16741</v>
      </c>
      <c r="F11" s="14" t="s">
        <v>16742</v>
      </c>
      <c r="G11" s="14" t="s">
        <v>16743</v>
      </c>
      <c r="H11" s="14" t="s">
        <v>16744</v>
      </c>
      <c r="I11" s="210" t="s">
        <v>3637</v>
      </c>
    </row>
    <row r="12" spans="1:9" ht="23.15">
      <c r="A12" s="214" t="s">
        <v>16745</v>
      </c>
      <c r="B12" s="215" t="s">
        <v>16746</v>
      </c>
      <c r="C12" s="215" t="s">
        <v>16747</v>
      </c>
      <c r="D12" s="215" t="s">
        <v>16748</v>
      </c>
      <c r="E12" s="215" t="s">
        <v>16749</v>
      </c>
      <c r="F12" s="215" t="s">
        <v>16750</v>
      </c>
      <c r="G12" s="215" t="s">
        <v>16751</v>
      </c>
      <c r="H12" s="215" t="s">
        <v>16549</v>
      </c>
      <c r="I12" s="216" t="s">
        <v>3637</v>
      </c>
    </row>
    <row r="13" spans="1:9" ht="23.15">
      <c r="A13" s="209" t="s">
        <v>16752</v>
      </c>
      <c r="B13" s="14" t="s">
        <v>16753</v>
      </c>
      <c r="C13" s="14" t="s">
        <v>16754</v>
      </c>
      <c r="D13" s="14" t="s">
        <v>16755</v>
      </c>
      <c r="E13" s="14" t="s">
        <v>16756</v>
      </c>
      <c r="F13" s="14" t="s">
        <v>16757</v>
      </c>
      <c r="G13" s="14" t="s">
        <v>16758</v>
      </c>
      <c r="H13" s="14" t="s">
        <v>16589</v>
      </c>
      <c r="I13" s="210" t="s">
        <v>3637</v>
      </c>
    </row>
    <row r="14" spans="1:9">
      <c r="A14" s="214" t="s">
        <v>16759</v>
      </c>
      <c r="B14" s="215" t="s">
        <v>16760</v>
      </c>
      <c r="C14" s="215" t="s">
        <v>16761</v>
      </c>
      <c r="D14" s="215" t="s">
        <v>16762</v>
      </c>
      <c r="E14" s="215" t="s">
        <v>16763</v>
      </c>
      <c r="F14" s="215" t="s">
        <v>16764</v>
      </c>
      <c r="G14" s="215" t="s">
        <v>16765</v>
      </c>
      <c r="H14" s="215" t="s">
        <v>16616</v>
      </c>
      <c r="I14" s="216" t="s">
        <v>3637</v>
      </c>
    </row>
    <row r="15" spans="1:9">
      <c r="A15" s="209" t="s">
        <v>16766</v>
      </c>
      <c r="B15" s="14" t="s">
        <v>16767</v>
      </c>
      <c r="C15" s="14" t="s">
        <v>16768</v>
      </c>
      <c r="D15" s="14" t="s">
        <v>16769</v>
      </c>
      <c r="E15" s="14" t="s">
        <v>16770</v>
      </c>
      <c r="F15" s="14" t="s">
        <v>16771</v>
      </c>
      <c r="G15" s="14" t="s">
        <v>16772</v>
      </c>
      <c r="H15" s="14" t="s">
        <v>16616</v>
      </c>
      <c r="I15" s="210" t="s">
        <v>3637</v>
      </c>
    </row>
    <row r="16" spans="1:9">
      <c r="A16" s="214" t="s">
        <v>16773</v>
      </c>
      <c r="B16" s="215" t="s">
        <v>16774</v>
      </c>
      <c r="C16" s="215" t="s">
        <v>16775</v>
      </c>
      <c r="D16" s="215" t="s">
        <v>16776</v>
      </c>
      <c r="E16" s="215" t="s">
        <v>16777</v>
      </c>
      <c r="F16" s="215" t="s">
        <v>16778</v>
      </c>
      <c r="G16" s="215" t="s">
        <v>16779</v>
      </c>
      <c r="H16" s="215" t="s">
        <v>16780</v>
      </c>
      <c r="I16" s="216" t="s">
        <v>3637</v>
      </c>
    </row>
    <row r="17" spans="1:9">
      <c r="A17" s="209" t="s">
        <v>16781</v>
      </c>
      <c r="B17" s="14" t="s">
        <v>16782</v>
      </c>
      <c r="C17" s="14" t="s">
        <v>16783</v>
      </c>
      <c r="D17" s="14" t="s">
        <v>16784</v>
      </c>
      <c r="E17" s="14" t="s">
        <v>16785</v>
      </c>
      <c r="F17" s="14" t="s">
        <v>16786</v>
      </c>
      <c r="G17" s="14" t="s">
        <v>16787</v>
      </c>
      <c r="H17" s="14" t="s">
        <v>16556</v>
      </c>
      <c r="I17" s="210" t="s">
        <v>3637</v>
      </c>
    </row>
    <row r="18" spans="1:9">
      <c r="A18" s="214" t="s">
        <v>16788</v>
      </c>
      <c r="B18" s="215" t="s">
        <v>16789</v>
      </c>
      <c r="C18" s="215" t="s">
        <v>16790</v>
      </c>
      <c r="D18" s="215" t="s">
        <v>16791</v>
      </c>
      <c r="E18" s="215" t="s">
        <v>16792</v>
      </c>
      <c r="F18" s="215" t="s">
        <v>16793</v>
      </c>
      <c r="G18" s="215" t="s">
        <v>16794</v>
      </c>
      <c r="H18" s="215" t="s">
        <v>16616</v>
      </c>
      <c r="I18" s="216" t="s">
        <v>3637</v>
      </c>
    </row>
    <row r="19" spans="1:9" ht="23.15">
      <c r="A19" s="209" t="s">
        <v>16795</v>
      </c>
      <c r="B19" s="14" t="s">
        <v>16796</v>
      </c>
      <c r="C19" s="14" t="s">
        <v>16797</v>
      </c>
      <c r="D19" s="14" t="s">
        <v>16798</v>
      </c>
      <c r="E19" s="14" t="s">
        <v>16799</v>
      </c>
      <c r="F19" s="14" t="s">
        <v>16800</v>
      </c>
      <c r="G19" s="14" t="s">
        <v>16801</v>
      </c>
      <c r="H19" s="14" t="s">
        <v>16556</v>
      </c>
      <c r="I19" s="210" t="s">
        <v>3637</v>
      </c>
    </row>
    <row r="20" spans="1:9">
      <c r="A20" s="214" t="s">
        <v>16802</v>
      </c>
      <c r="B20" s="215" t="s">
        <v>16803</v>
      </c>
      <c r="C20" s="215" t="s">
        <v>16804</v>
      </c>
      <c r="D20" s="215" t="s">
        <v>16805</v>
      </c>
      <c r="E20" s="215" t="s">
        <v>16806</v>
      </c>
      <c r="F20" s="215" t="s">
        <v>16807</v>
      </c>
      <c r="G20" s="215" t="s">
        <v>16808</v>
      </c>
      <c r="H20" s="215" t="s">
        <v>16809</v>
      </c>
      <c r="I20" s="216" t="s">
        <v>3637</v>
      </c>
    </row>
    <row r="21" spans="1:9">
      <c r="A21" s="209" t="s">
        <v>16810</v>
      </c>
      <c r="B21" s="14" t="s">
        <v>16811</v>
      </c>
      <c r="C21" s="14" t="s">
        <v>16812</v>
      </c>
      <c r="D21" s="14" t="s">
        <v>16813</v>
      </c>
      <c r="E21" s="14" t="s">
        <v>16814</v>
      </c>
      <c r="F21" s="14" t="s">
        <v>16815</v>
      </c>
      <c r="G21" s="14" t="s">
        <v>16816</v>
      </c>
      <c r="H21" s="14" t="s">
        <v>16817</v>
      </c>
      <c r="I21" s="210" t="s">
        <v>3637</v>
      </c>
    </row>
    <row r="22" spans="1:9" ht="23.15">
      <c r="A22" s="217" t="s">
        <v>16818</v>
      </c>
      <c r="B22" s="218" t="s">
        <v>2280</v>
      </c>
      <c r="C22" s="218" t="s">
        <v>16819</v>
      </c>
      <c r="D22" s="218" t="s">
        <v>16820</v>
      </c>
      <c r="E22" s="218" t="s">
        <v>16821</v>
      </c>
      <c r="F22" s="218" t="s">
        <v>16822</v>
      </c>
      <c r="G22" s="218" t="s">
        <v>16823</v>
      </c>
      <c r="H22" s="218" t="s">
        <v>16581</v>
      </c>
      <c r="I22" s="219" t="s">
        <v>3637</v>
      </c>
    </row>
  </sheetData>
  <mergeCells count="2">
    <mergeCell ref="A1:I1"/>
    <mergeCell ref="A2:I2"/>
  </mergeCells>
  <dataValidations count="1">
    <dataValidation type="list" sqref="I5:I22" xr:uid="{00000000-0002-0000-7E00-000000000000}">
      <formula1>"Draft Complete,Needs Review,Approved,Deferred"</formula1>
    </dataValidation>
  </dataValidation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L41"/>
  <sheetViews>
    <sheetView workbookViewId="0">
      <pane ySplit="4" topLeftCell="A5" activePane="bottomLeft" state="frozen"/>
      <selection pane="bottomLeft"/>
    </sheetView>
  </sheetViews>
  <sheetFormatPr defaultRowHeight="14.15"/>
  <cols>
    <col min="1" max="2" width="14" customWidth="1"/>
    <col min="3" max="3" width="44" customWidth="1"/>
    <col min="4" max="4" width="48" customWidth="1"/>
    <col min="5" max="5" width="30" customWidth="1"/>
    <col min="6" max="6" width="36" customWidth="1"/>
    <col min="7" max="7" width="46" customWidth="1"/>
    <col min="8" max="8" width="38" customWidth="1"/>
    <col min="9" max="9" width="58" customWidth="1"/>
    <col min="10" max="11" width="12" customWidth="1"/>
    <col min="12" max="12" width="18" customWidth="1"/>
  </cols>
  <sheetData>
    <row r="1" spans="1:12" ht="17.149999999999999" customHeight="1">
      <c r="A1" s="603" t="s">
        <v>16824</v>
      </c>
      <c r="B1" s="603"/>
      <c r="C1" s="603"/>
      <c r="D1" s="603"/>
      <c r="E1" s="603"/>
      <c r="F1" s="603"/>
      <c r="G1" s="603"/>
      <c r="H1" s="603"/>
      <c r="I1" s="603"/>
      <c r="J1" s="603"/>
      <c r="K1" s="603"/>
      <c r="L1" s="603"/>
    </row>
    <row r="2" spans="1:12" ht="20.6" customHeight="1">
      <c r="A2" s="604" t="s">
        <v>16825</v>
      </c>
      <c r="B2" s="604"/>
      <c r="C2" s="604"/>
      <c r="D2" s="604"/>
      <c r="E2" s="604"/>
      <c r="F2" s="604"/>
      <c r="G2" s="604"/>
      <c r="H2" s="604"/>
      <c r="I2" s="604"/>
      <c r="J2" s="604"/>
      <c r="K2" s="604"/>
      <c r="L2" s="604"/>
    </row>
    <row r="4" spans="1:12" ht="17.149999999999999" customHeight="1">
      <c r="A4" s="203" t="s">
        <v>3410</v>
      </c>
      <c r="B4" s="204" t="s">
        <v>7548</v>
      </c>
      <c r="C4" s="204" t="s">
        <v>7549</v>
      </c>
      <c r="D4" s="204" t="s">
        <v>3</v>
      </c>
      <c r="E4" s="204" t="s">
        <v>14264</v>
      </c>
      <c r="F4" s="204" t="s">
        <v>14265</v>
      </c>
      <c r="G4" s="204" t="s">
        <v>7551</v>
      </c>
      <c r="H4" s="204" t="s">
        <v>7552</v>
      </c>
      <c r="I4" s="204" t="s">
        <v>7553</v>
      </c>
      <c r="J4" s="204" t="s">
        <v>5</v>
      </c>
      <c r="K4" s="204" t="s">
        <v>1509</v>
      </c>
      <c r="L4" s="205" t="s">
        <v>1818</v>
      </c>
    </row>
    <row r="5" spans="1:12" ht="23.15">
      <c r="A5" s="206" t="s">
        <v>16826</v>
      </c>
      <c r="B5" s="207" t="s">
        <v>7556</v>
      </c>
      <c r="C5" s="207" t="s">
        <v>16827</v>
      </c>
      <c r="D5" s="207" t="s">
        <v>16828</v>
      </c>
      <c r="E5" s="207" t="s">
        <v>16829</v>
      </c>
      <c r="F5" s="207" t="s">
        <v>6703</v>
      </c>
      <c r="G5" s="207" t="s">
        <v>16830</v>
      </c>
      <c r="H5" s="207" t="s">
        <v>7612</v>
      </c>
      <c r="I5" s="207" t="s">
        <v>16831</v>
      </c>
      <c r="J5" s="207" t="s">
        <v>16832</v>
      </c>
      <c r="K5" s="207" t="s">
        <v>1238</v>
      </c>
      <c r="L5" s="208" t="s">
        <v>3637</v>
      </c>
    </row>
    <row r="6" spans="1:12" ht="23.15">
      <c r="A6" s="214" t="s">
        <v>16833</v>
      </c>
      <c r="B6" s="215" t="s">
        <v>7556</v>
      </c>
      <c r="C6" s="215" t="s">
        <v>16834</v>
      </c>
      <c r="D6" s="215" t="s">
        <v>16835</v>
      </c>
      <c r="E6" s="215" t="s">
        <v>6703</v>
      </c>
      <c r="F6" s="215" t="s">
        <v>16836</v>
      </c>
      <c r="G6" s="215" t="s">
        <v>16837</v>
      </c>
      <c r="H6" s="215" t="s">
        <v>16838</v>
      </c>
      <c r="I6" s="215" t="s">
        <v>16839</v>
      </c>
      <c r="J6" s="215" t="s">
        <v>16832</v>
      </c>
      <c r="K6" s="215" t="s">
        <v>1238</v>
      </c>
      <c r="L6" s="216" t="s">
        <v>3637</v>
      </c>
    </row>
    <row r="7" spans="1:12" ht="23.15">
      <c r="A7" s="209" t="s">
        <v>16840</v>
      </c>
      <c r="B7" s="14" t="s">
        <v>7556</v>
      </c>
      <c r="C7" s="14" t="s">
        <v>16841</v>
      </c>
      <c r="D7" s="14" t="s">
        <v>16842</v>
      </c>
      <c r="E7" s="14" t="s">
        <v>16843</v>
      </c>
      <c r="F7" s="14" t="s">
        <v>6703</v>
      </c>
      <c r="G7" s="14" t="s">
        <v>16844</v>
      </c>
      <c r="H7" s="14" t="s">
        <v>7590</v>
      </c>
      <c r="I7" s="14" t="s">
        <v>16845</v>
      </c>
      <c r="J7" s="14" t="s">
        <v>16832</v>
      </c>
      <c r="K7" s="14" t="s">
        <v>1238</v>
      </c>
      <c r="L7" s="210" t="s">
        <v>3637</v>
      </c>
    </row>
    <row r="8" spans="1:12">
      <c r="A8" s="214" t="s">
        <v>16846</v>
      </c>
      <c r="B8" s="215" t="s">
        <v>7556</v>
      </c>
      <c r="C8" s="215" t="s">
        <v>16847</v>
      </c>
      <c r="D8" s="215" t="s">
        <v>16848</v>
      </c>
      <c r="E8" s="215" t="s">
        <v>16849</v>
      </c>
      <c r="F8" s="215" t="s">
        <v>6703</v>
      </c>
      <c r="G8" s="215" t="s">
        <v>16850</v>
      </c>
      <c r="H8" s="215" t="s">
        <v>16851</v>
      </c>
      <c r="I8" s="215" t="s">
        <v>16852</v>
      </c>
      <c r="J8" s="215" t="s">
        <v>16832</v>
      </c>
      <c r="K8" s="215" t="s">
        <v>1109</v>
      </c>
      <c r="L8" s="216" t="s">
        <v>3637</v>
      </c>
    </row>
    <row r="9" spans="1:12">
      <c r="A9" s="209" t="s">
        <v>16853</v>
      </c>
      <c r="B9" s="14" t="s">
        <v>7556</v>
      </c>
      <c r="C9" s="14" t="s">
        <v>16854</v>
      </c>
      <c r="D9" s="14" t="s">
        <v>16855</v>
      </c>
      <c r="E9" s="14" t="s">
        <v>16856</v>
      </c>
      <c r="F9" s="14" t="s">
        <v>16857</v>
      </c>
      <c r="G9" s="14" t="s">
        <v>16858</v>
      </c>
      <c r="H9" s="14" t="s">
        <v>16859</v>
      </c>
      <c r="I9" s="14" t="s">
        <v>16860</v>
      </c>
      <c r="J9" s="14" t="s">
        <v>16832</v>
      </c>
      <c r="K9" s="14" t="s">
        <v>1238</v>
      </c>
      <c r="L9" s="210" t="s">
        <v>3637</v>
      </c>
    </row>
    <row r="10" spans="1:12">
      <c r="A10" s="214" t="s">
        <v>16861</v>
      </c>
      <c r="B10" s="215" t="s">
        <v>7556</v>
      </c>
      <c r="C10" s="215" t="s">
        <v>16862</v>
      </c>
      <c r="D10" s="215" t="s">
        <v>16863</v>
      </c>
      <c r="E10" s="215" t="s">
        <v>16864</v>
      </c>
      <c r="F10" s="215" t="s">
        <v>16865</v>
      </c>
      <c r="G10" s="215" t="s">
        <v>16866</v>
      </c>
      <c r="H10" s="215" t="s">
        <v>16867</v>
      </c>
      <c r="I10" s="215" t="s">
        <v>16868</v>
      </c>
      <c r="J10" s="215" t="s">
        <v>16832</v>
      </c>
      <c r="K10" s="215" t="s">
        <v>1109</v>
      </c>
      <c r="L10" s="216" t="s">
        <v>3637</v>
      </c>
    </row>
    <row r="11" spans="1:12">
      <c r="A11" s="209" t="s">
        <v>16869</v>
      </c>
      <c r="B11" s="14" t="s">
        <v>7556</v>
      </c>
      <c r="C11" s="14" t="s">
        <v>16870</v>
      </c>
      <c r="D11" s="14" t="s">
        <v>16871</v>
      </c>
      <c r="E11" s="14" t="s">
        <v>10329</v>
      </c>
      <c r="F11" s="14" t="s">
        <v>16865</v>
      </c>
      <c r="G11" s="14" t="s">
        <v>16872</v>
      </c>
      <c r="H11" s="14" t="s">
        <v>16873</v>
      </c>
      <c r="I11" s="14" t="s">
        <v>16874</v>
      </c>
      <c r="J11" s="14" t="s">
        <v>16832</v>
      </c>
      <c r="K11" s="14" t="s">
        <v>1109</v>
      </c>
      <c r="L11" s="210" t="s">
        <v>3637</v>
      </c>
    </row>
    <row r="12" spans="1:12">
      <c r="A12" s="214" t="s">
        <v>16875</v>
      </c>
      <c r="B12" s="215" t="s">
        <v>7556</v>
      </c>
      <c r="C12" s="215" t="s">
        <v>16876</v>
      </c>
      <c r="D12" s="215" t="s">
        <v>16877</v>
      </c>
      <c r="E12" s="215" t="s">
        <v>16878</v>
      </c>
      <c r="F12" s="215" t="s">
        <v>15632</v>
      </c>
      <c r="G12" s="215" t="s">
        <v>16879</v>
      </c>
      <c r="H12" s="215" t="s">
        <v>16880</v>
      </c>
      <c r="I12" s="215" t="s">
        <v>16881</v>
      </c>
      <c r="J12" s="215" t="s">
        <v>16832</v>
      </c>
      <c r="K12" s="215" t="s">
        <v>1238</v>
      </c>
      <c r="L12" s="216" t="s">
        <v>3637</v>
      </c>
    </row>
    <row r="13" spans="1:12">
      <c r="A13" s="209" t="s">
        <v>16882</v>
      </c>
      <c r="B13" s="14" t="s">
        <v>7556</v>
      </c>
      <c r="C13" s="14" t="s">
        <v>16883</v>
      </c>
      <c r="D13" s="14" t="s">
        <v>16884</v>
      </c>
      <c r="E13" s="14" t="s">
        <v>16885</v>
      </c>
      <c r="F13" s="14" t="s">
        <v>5234</v>
      </c>
      <c r="G13" s="14" t="s">
        <v>14195</v>
      </c>
      <c r="H13" s="14" t="s">
        <v>7625</v>
      </c>
      <c r="I13" s="14" t="s">
        <v>16886</v>
      </c>
      <c r="J13" s="14" t="s">
        <v>16832</v>
      </c>
      <c r="K13" s="14" t="s">
        <v>1238</v>
      </c>
      <c r="L13" s="210" t="s">
        <v>3637</v>
      </c>
    </row>
    <row r="14" spans="1:12" ht="23.15">
      <c r="A14" s="214" t="s">
        <v>16887</v>
      </c>
      <c r="B14" s="215" t="s">
        <v>7556</v>
      </c>
      <c r="C14" s="215" t="s">
        <v>16888</v>
      </c>
      <c r="D14" s="215" t="s">
        <v>16889</v>
      </c>
      <c r="E14" s="215" t="s">
        <v>10329</v>
      </c>
      <c r="F14" s="215" t="s">
        <v>16890</v>
      </c>
      <c r="G14" s="215" t="s">
        <v>16891</v>
      </c>
      <c r="H14" s="215" t="s">
        <v>16892</v>
      </c>
      <c r="I14" s="215" t="s">
        <v>16893</v>
      </c>
      <c r="J14" s="215" t="s">
        <v>16832</v>
      </c>
      <c r="K14" s="215" t="s">
        <v>1238</v>
      </c>
      <c r="L14" s="216" t="s">
        <v>3637</v>
      </c>
    </row>
    <row r="15" spans="1:12" ht="23.15">
      <c r="A15" s="209" t="s">
        <v>16894</v>
      </c>
      <c r="B15" s="14" t="s">
        <v>7556</v>
      </c>
      <c r="C15" s="14" t="s">
        <v>16895</v>
      </c>
      <c r="D15" s="14" t="s">
        <v>16896</v>
      </c>
      <c r="E15" s="14" t="s">
        <v>16897</v>
      </c>
      <c r="F15" s="14" t="s">
        <v>16898</v>
      </c>
      <c r="G15" s="14" t="s">
        <v>16899</v>
      </c>
      <c r="H15" s="14" t="s">
        <v>16900</v>
      </c>
      <c r="I15" s="14" t="s">
        <v>16901</v>
      </c>
      <c r="J15" s="14" t="s">
        <v>16832</v>
      </c>
      <c r="K15" s="14" t="s">
        <v>1109</v>
      </c>
      <c r="L15" s="210" t="s">
        <v>3637</v>
      </c>
    </row>
    <row r="16" spans="1:12">
      <c r="A16" s="214" t="s">
        <v>16902</v>
      </c>
      <c r="B16" s="215" t="s">
        <v>7556</v>
      </c>
      <c r="C16" s="215" t="s">
        <v>16903</v>
      </c>
      <c r="D16" s="215" t="s">
        <v>16904</v>
      </c>
      <c r="E16" s="215" t="s">
        <v>16905</v>
      </c>
      <c r="F16" s="215" t="s">
        <v>16906</v>
      </c>
      <c r="G16" s="215" t="s">
        <v>16907</v>
      </c>
      <c r="H16" s="215" t="s">
        <v>16908</v>
      </c>
      <c r="I16" s="215" t="s">
        <v>16909</v>
      </c>
      <c r="J16" s="215" t="s">
        <v>16910</v>
      </c>
      <c r="K16" s="215" t="s">
        <v>1109</v>
      </c>
      <c r="L16" s="216" t="s">
        <v>3637</v>
      </c>
    </row>
    <row r="17" spans="1:12" ht="23.15">
      <c r="A17" s="209" t="s">
        <v>16911</v>
      </c>
      <c r="B17" s="14" t="s">
        <v>7556</v>
      </c>
      <c r="C17" s="14" t="s">
        <v>16912</v>
      </c>
      <c r="D17" s="14" t="s">
        <v>16913</v>
      </c>
      <c r="E17" s="14" t="s">
        <v>16914</v>
      </c>
      <c r="F17" s="14" t="s">
        <v>16906</v>
      </c>
      <c r="G17" s="14" t="s">
        <v>16915</v>
      </c>
      <c r="H17" s="14" t="s">
        <v>16916</v>
      </c>
      <c r="I17" s="14" t="s">
        <v>16917</v>
      </c>
      <c r="J17" s="14" t="s">
        <v>16910</v>
      </c>
      <c r="K17" s="14" t="s">
        <v>1238</v>
      </c>
      <c r="L17" s="210" t="s">
        <v>3637</v>
      </c>
    </row>
    <row r="18" spans="1:12">
      <c r="A18" s="214" t="s">
        <v>16918</v>
      </c>
      <c r="B18" s="215" t="s">
        <v>7556</v>
      </c>
      <c r="C18" s="215" t="s">
        <v>16919</v>
      </c>
      <c r="D18" s="215" t="s">
        <v>16920</v>
      </c>
      <c r="E18" s="215" t="s">
        <v>16921</v>
      </c>
      <c r="F18" s="215" t="s">
        <v>16922</v>
      </c>
      <c r="G18" s="215" t="s">
        <v>16923</v>
      </c>
      <c r="H18" s="215" t="s">
        <v>16924</v>
      </c>
      <c r="I18" s="215" t="s">
        <v>16925</v>
      </c>
      <c r="J18" s="215" t="s">
        <v>16910</v>
      </c>
      <c r="K18" s="215" t="s">
        <v>1109</v>
      </c>
      <c r="L18" s="216" t="s">
        <v>3637</v>
      </c>
    </row>
    <row r="19" spans="1:12">
      <c r="A19" s="209" t="s">
        <v>16926</v>
      </c>
      <c r="B19" s="14" t="s">
        <v>7556</v>
      </c>
      <c r="C19" s="14" t="s">
        <v>16927</v>
      </c>
      <c r="D19" s="14" t="s">
        <v>16928</v>
      </c>
      <c r="E19" s="14" t="s">
        <v>16929</v>
      </c>
      <c r="F19" s="14" t="s">
        <v>16930</v>
      </c>
      <c r="G19" s="14" t="s">
        <v>16931</v>
      </c>
      <c r="H19" s="14" t="s">
        <v>16932</v>
      </c>
      <c r="I19" s="14" t="s">
        <v>16933</v>
      </c>
      <c r="J19" s="14" t="s">
        <v>16910</v>
      </c>
      <c r="K19" s="14" t="s">
        <v>1238</v>
      </c>
      <c r="L19" s="210" t="s">
        <v>3637</v>
      </c>
    </row>
    <row r="20" spans="1:12">
      <c r="A20" s="214" t="s">
        <v>16934</v>
      </c>
      <c r="B20" s="215" t="s">
        <v>7556</v>
      </c>
      <c r="C20" s="215" t="s">
        <v>16935</v>
      </c>
      <c r="D20" s="215" t="s">
        <v>16936</v>
      </c>
      <c r="E20" s="215" t="s">
        <v>16929</v>
      </c>
      <c r="F20" s="215" t="s">
        <v>16937</v>
      </c>
      <c r="G20" s="215" t="s">
        <v>16938</v>
      </c>
      <c r="H20" s="215" t="s">
        <v>15917</v>
      </c>
      <c r="I20" s="215" t="s">
        <v>16939</v>
      </c>
      <c r="J20" s="215" t="s">
        <v>16910</v>
      </c>
      <c r="K20" s="215" t="s">
        <v>1238</v>
      </c>
      <c r="L20" s="216" t="s">
        <v>3637</v>
      </c>
    </row>
    <row r="21" spans="1:12">
      <c r="A21" s="209" t="s">
        <v>16940</v>
      </c>
      <c r="B21" s="14" t="s">
        <v>7556</v>
      </c>
      <c r="C21" s="14" t="s">
        <v>16941</v>
      </c>
      <c r="D21" s="14" t="s">
        <v>16942</v>
      </c>
      <c r="E21" s="14" t="s">
        <v>16914</v>
      </c>
      <c r="F21" s="14" t="s">
        <v>16906</v>
      </c>
      <c r="G21" s="14" t="s">
        <v>16943</v>
      </c>
      <c r="H21" s="14" t="s">
        <v>16944</v>
      </c>
      <c r="I21" s="14" t="s">
        <v>16945</v>
      </c>
      <c r="J21" s="14" t="s">
        <v>16910</v>
      </c>
      <c r="K21" s="14" t="s">
        <v>1238</v>
      </c>
      <c r="L21" s="210" t="s">
        <v>3637</v>
      </c>
    </row>
    <row r="22" spans="1:12">
      <c r="A22" s="214" t="s">
        <v>16946</v>
      </c>
      <c r="B22" s="215" t="s">
        <v>7556</v>
      </c>
      <c r="C22" s="215" t="s">
        <v>16947</v>
      </c>
      <c r="D22" s="215" t="s">
        <v>16948</v>
      </c>
      <c r="E22" s="215" t="s">
        <v>16949</v>
      </c>
      <c r="F22" s="215" t="s">
        <v>6870</v>
      </c>
      <c r="G22" s="215" t="s">
        <v>16950</v>
      </c>
      <c r="H22" s="215" t="s">
        <v>16951</v>
      </c>
      <c r="I22" s="215" t="s">
        <v>16952</v>
      </c>
      <c r="J22" s="215" t="s">
        <v>16910</v>
      </c>
      <c r="K22" s="215" t="s">
        <v>1238</v>
      </c>
      <c r="L22" s="216" t="s">
        <v>3637</v>
      </c>
    </row>
    <row r="23" spans="1:12">
      <c r="A23" s="209" t="s">
        <v>16953</v>
      </c>
      <c r="B23" s="14" t="s">
        <v>7556</v>
      </c>
      <c r="C23" s="14" t="s">
        <v>16954</v>
      </c>
      <c r="D23" s="14" t="s">
        <v>16955</v>
      </c>
      <c r="E23" s="14" t="s">
        <v>16956</v>
      </c>
      <c r="F23" s="14" t="s">
        <v>6870</v>
      </c>
      <c r="G23" s="14" t="s">
        <v>16957</v>
      </c>
      <c r="H23" s="14" t="s">
        <v>16958</v>
      </c>
      <c r="I23" s="14" t="s">
        <v>16959</v>
      </c>
      <c r="J23" s="14" t="s">
        <v>16910</v>
      </c>
      <c r="K23" s="14" t="s">
        <v>1109</v>
      </c>
      <c r="L23" s="210" t="s">
        <v>3637</v>
      </c>
    </row>
    <row r="24" spans="1:12">
      <c r="A24" s="214" t="s">
        <v>16960</v>
      </c>
      <c r="B24" s="215" t="s">
        <v>7556</v>
      </c>
      <c r="C24" s="215" t="s">
        <v>16961</v>
      </c>
      <c r="D24" s="215" t="s">
        <v>16962</v>
      </c>
      <c r="E24" s="215" t="s">
        <v>6870</v>
      </c>
      <c r="F24" s="215" t="s">
        <v>16963</v>
      </c>
      <c r="G24" s="215" t="s">
        <v>16964</v>
      </c>
      <c r="H24" s="215" t="s">
        <v>16965</v>
      </c>
      <c r="I24" s="215" t="s">
        <v>16966</v>
      </c>
      <c r="J24" s="215" t="s">
        <v>16910</v>
      </c>
      <c r="K24" s="215" t="s">
        <v>1109</v>
      </c>
      <c r="L24" s="216" t="s">
        <v>3637</v>
      </c>
    </row>
    <row r="25" spans="1:12" ht="23.15">
      <c r="A25" s="209" t="s">
        <v>16967</v>
      </c>
      <c r="B25" s="14" t="s">
        <v>7556</v>
      </c>
      <c r="C25" s="14" t="s">
        <v>16968</v>
      </c>
      <c r="D25" s="14" t="s">
        <v>16969</v>
      </c>
      <c r="E25" s="14" t="s">
        <v>16970</v>
      </c>
      <c r="F25" s="14" t="s">
        <v>6870</v>
      </c>
      <c r="G25" s="14" t="s">
        <v>16971</v>
      </c>
      <c r="H25" s="14" t="s">
        <v>16972</v>
      </c>
      <c r="I25" s="14" t="s">
        <v>16973</v>
      </c>
      <c r="J25" s="14" t="s">
        <v>16910</v>
      </c>
      <c r="K25" s="14" t="s">
        <v>1141</v>
      </c>
      <c r="L25" s="210" t="s">
        <v>3637</v>
      </c>
    </row>
    <row r="26" spans="1:12">
      <c r="A26" s="214" t="s">
        <v>16974</v>
      </c>
      <c r="B26" s="215" t="s">
        <v>7556</v>
      </c>
      <c r="C26" s="215" t="s">
        <v>16975</v>
      </c>
      <c r="D26" s="215" t="s">
        <v>16976</v>
      </c>
      <c r="E26" s="215" t="s">
        <v>16977</v>
      </c>
      <c r="F26" s="215" t="s">
        <v>5234</v>
      </c>
      <c r="G26" s="215" t="s">
        <v>16978</v>
      </c>
      <c r="H26" s="215" t="s">
        <v>16979</v>
      </c>
      <c r="I26" s="215" t="s">
        <v>16980</v>
      </c>
      <c r="J26" s="215" t="s">
        <v>16910</v>
      </c>
      <c r="K26" s="215" t="s">
        <v>1109</v>
      </c>
      <c r="L26" s="216" t="s">
        <v>3637</v>
      </c>
    </row>
    <row r="27" spans="1:12" ht="23.15">
      <c r="A27" s="209" t="s">
        <v>16981</v>
      </c>
      <c r="B27" s="14" t="s">
        <v>7556</v>
      </c>
      <c r="C27" s="14" t="s">
        <v>16982</v>
      </c>
      <c r="D27" s="14" t="s">
        <v>16983</v>
      </c>
      <c r="E27" s="14" t="s">
        <v>16984</v>
      </c>
      <c r="F27" s="14" t="s">
        <v>16985</v>
      </c>
      <c r="G27" s="14" t="s">
        <v>16986</v>
      </c>
      <c r="H27" s="14" t="s">
        <v>16987</v>
      </c>
      <c r="I27" s="14" t="s">
        <v>16988</v>
      </c>
      <c r="J27" s="14" t="s">
        <v>16910</v>
      </c>
      <c r="K27" s="14" t="s">
        <v>1238</v>
      </c>
      <c r="L27" s="210" t="s">
        <v>3637</v>
      </c>
    </row>
    <row r="28" spans="1:12">
      <c r="A28" s="214" t="s">
        <v>16989</v>
      </c>
      <c r="B28" s="215" t="s">
        <v>1969</v>
      </c>
      <c r="C28" s="215" t="s">
        <v>16990</v>
      </c>
      <c r="D28" s="215" t="s">
        <v>16991</v>
      </c>
      <c r="E28" s="215" t="s">
        <v>7438</v>
      </c>
      <c r="F28" s="215" t="s">
        <v>16992</v>
      </c>
      <c r="G28" s="215" t="s">
        <v>16993</v>
      </c>
      <c r="H28" s="215" t="s">
        <v>16994</v>
      </c>
      <c r="I28" s="215" t="s">
        <v>8766</v>
      </c>
      <c r="J28" s="215" t="s">
        <v>16832</v>
      </c>
      <c r="K28" s="215" t="s">
        <v>1238</v>
      </c>
      <c r="L28" s="216" t="s">
        <v>3637</v>
      </c>
    </row>
    <row r="29" spans="1:12">
      <c r="A29" s="209" t="s">
        <v>16995</v>
      </c>
      <c r="B29" s="14" t="s">
        <v>1969</v>
      </c>
      <c r="C29" s="14" t="s">
        <v>14988</v>
      </c>
      <c r="D29" s="14" t="s">
        <v>16996</v>
      </c>
      <c r="E29" s="14" t="s">
        <v>6703</v>
      </c>
      <c r="F29" s="14" t="s">
        <v>16997</v>
      </c>
      <c r="G29" s="14" t="s">
        <v>16998</v>
      </c>
      <c r="H29" s="14" t="s">
        <v>16999</v>
      </c>
      <c r="I29" s="14" t="s">
        <v>17000</v>
      </c>
      <c r="J29" s="14" t="s">
        <v>16832</v>
      </c>
      <c r="K29" s="14" t="s">
        <v>1238</v>
      </c>
      <c r="L29" s="210" t="s">
        <v>3637</v>
      </c>
    </row>
    <row r="30" spans="1:12">
      <c r="A30" s="214" t="s">
        <v>17001</v>
      </c>
      <c r="B30" s="215" t="s">
        <v>1969</v>
      </c>
      <c r="C30" s="215" t="s">
        <v>17002</v>
      </c>
      <c r="D30" s="215" t="s">
        <v>17003</v>
      </c>
      <c r="E30" s="215" t="s">
        <v>16857</v>
      </c>
      <c r="F30" s="215" t="s">
        <v>17004</v>
      </c>
      <c r="G30" s="215" t="s">
        <v>17005</v>
      </c>
      <c r="H30" s="215" t="s">
        <v>17006</v>
      </c>
      <c r="I30" s="215" t="s">
        <v>17007</v>
      </c>
      <c r="J30" s="215" t="s">
        <v>16832</v>
      </c>
      <c r="K30" s="215" t="s">
        <v>1238</v>
      </c>
      <c r="L30" s="216" t="s">
        <v>3637</v>
      </c>
    </row>
    <row r="31" spans="1:12">
      <c r="A31" s="209" t="s">
        <v>17008</v>
      </c>
      <c r="B31" s="14" t="s">
        <v>1969</v>
      </c>
      <c r="C31" s="14" t="s">
        <v>15004</v>
      </c>
      <c r="D31" s="14" t="s">
        <v>17009</v>
      </c>
      <c r="E31" s="14" t="s">
        <v>16865</v>
      </c>
      <c r="F31" s="14" t="s">
        <v>17010</v>
      </c>
      <c r="G31" s="14" t="s">
        <v>17011</v>
      </c>
      <c r="H31" s="14" t="s">
        <v>16999</v>
      </c>
      <c r="I31" s="14" t="s">
        <v>17012</v>
      </c>
      <c r="J31" s="14" t="s">
        <v>16832</v>
      </c>
      <c r="K31" s="14" t="s">
        <v>1109</v>
      </c>
      <c r="L31" s="210" t="s">
        <v>3637</v>
      </c>
    </row>
    <row r="32" spans="1:12">
      <c r="A32" s="214" t="s">
        <v>17013</v>
      </c>
      <c r="B32" s="215" t="s">
        <v>1969</v>
      </c>
      <c r="C32" s="215" t="s">
        <v>15011</v>
      </c>
      <c r="D32" s="215" t="s">
        <v>17014</v>
      </c>
      <c r="E32" s="215" t="s">
        <v>15389</v>
      </c>
      <c r="F32" s="215" t="s">
        <v>17015</v>
      </c>
      <c r="G32" s="215" t="s">
        <v>17016</v>
      </c>
      <c r="H32" s="215" t="s">
        <v>17017</v>
      </c>
      <c r="I32" s="215" t="s">
        <v>17018</v>
      </c>
      <c r="J32" s="215" t="s">
        <v>16832</v>
      </c>
      <c r="K32" s="215" t="s">
        <v>1238</v>
      </c>
      <c r="L32" s="216" t="s">
        <v>3637</v>
      </c>
    </row>
    <row r="33" spans="1:12">
      <c r="A33" s="209" t="s">
        <v>17019</v>
      </c>
      <c r="B33" s="14" t="s">
        <v>1969</v>
      </c>
      <c r="C33" s="14" t="s">
        <v>15018</v>
      </c>
      <c r="D33" s="14" t="s">
        <v>17020</v>
      </c>
      <c r="E33" s="14" t="s">
        <v>15014</v>
      </c>
      <c r="F33" s="14" t="s">
        <v>17021</v>
      </c>
      <c r="G33" s="14" t="s">
        <v>17022</v>
      </c>
      <c r="H33" s="14" t="s">
        <v>7679</v>
      </c>
      <c r="I33" s="14" t="s">
        <v>17023</v>
      </c>
      <c r="J33" s="14" t="s">
        <v>16832</v>
      </c>
      <c r="K33" s="14" t="s">
        <v>1109</v>
      </c>
      <c r="L33" s="210" t="s">
        <v>3637</v>
      </c>
    </row>
    <row r="34" spans="1:12">
      <c r="A34" s="214" t="s">
        <v>17024</v>
      </c>
      <c r="B34" s="215" t="s">
        <v>1969</v>
      </c>
      <c r="C34" s="215" t="s">
        <v>15881</v>
      </c>
      <c r="D34" s="215" t="s">
        <v>17025</v>
      </c>
      <c r="E34" s="215" t="s">
        <v>16922</v>
      </c>
      <c r="F34" s="215" t="s">
        <v>17026</v>
      </c>
      <c r="G34" s="215" t="s">
        <v>17027</v>
      </c>
      <c r="H34" s="215" t="s">
        <v>17028</v>
      </c>
      <c r="I34" s="215" t="s">
        <v>17029</v>
      </c>
      <c r="J34" s="215" t="s">
        <v>16910</v>
      </c>
      <c r="K34" s="215" t="s">
        <v>1109</v>
      </c>
      <c r="L34" s="216" t="s">
        <v>3637</v>
      </c>
    </row>
    <row r="35" spans="1:12">
      <c r="A35" s="209" t="s">
        <v>17030</v>
      </c>
      <c r="B35" s="14" t="s">
        <v>1969</v>
      </c>
      <c r="C35" s="14" t="s">
        <v>15919</v>
      </c>
      <c r="D35" s="14" t="s">
        <v>17031</v>
      </c>
      <c r="E35" s="14" t="s">
        <v>16906</v>
      </c>
      <c r="F35" s="14" t="s">
        <v>17032</v>
      </c>
      <c r="G35" s="14" t="s">
        <v>17033</v>
      </c>
      <c r="H35" s="14" t="s">
        <v>14659</v>
      </c>
      <c r="I35" s="14" t="s">
        <v>17034</v>
      </c>
      <c r="J35" s="14" t="s">
        <v>16910</v>
      </c>
      <c r="K35" s="14" t="s">
        <v>1238</v>
      </c>
      <c r="L35" s="210" t="s">
        <v>3637</v>
      </c>
    </row>
    <row r="36" spans="1:12">
      <c r="A36" s="214" t="s">
        <v>17035</v>
      </c>
      <c r="B36" s="215" t="s">
        <v>1969</v>
      </c>
      <c r="C36" s="215" t="s">
        <v>15926</v>
      </c>
      <c r="D36" s="215" t="s">
        <v>17036</v>
      </c>
      <c r="E36" s="215" t="s">
        <v>16906</v>
      </c>
      <c r="F36" s="215" t="s">
        <v>17037</v>
      </c>
      <c r="G36" s="215" t="s">
        <v>17038</v>
      </c>
      <c r="H36" s="215" t="s">
        <v>14659</v>
      </c>
      <c r="I36" s="215" t="s">
        <v>17039</v>
      </c>
      <c r="J36" s="215" t="s">
        <v>16910</v>
      </c>
      <c r="K36" s="215" t="s">
        <v>1109</v>
      </c>
      <c r="L36" s="216" t="s">
        <v>3637</v>
      </c>
    </row>
    <row r="37" spans="1:12">
      <c r="A37" s="209" t="s">
        <v>17040</v>
      </c>
      <c r="B37" s="14" t="s">
        <v>1969</v>
      </c>
      <c r="C37" s="14" t="s">
        <v>15941</v>
      </c>
      <c r="D37" s="14" t="s">
        <v>17041</v>
      </c>
      <c r="E37" s="14" t="s">
        <v>6870</v>
      </c>
      <c r="F37" s="14" t="s">
        <v>17042</v>
      </c>
      <c r="G37" s="14" t="s">
        <v>17043</v>
      </c>
      <c r="H37" s="14" t="s">
        <v>17006</v>
      </c>
      <c r="I37" s="14" t="s">
        <v>15640</v>
      </c>
      <c r="J37" s="14" t="s">
        <v>16910</v>
      </c>
      <c r="K37" s="14" t="s">
        <v>1109</v>
      </c>
      <c r="L37" s="210" t="s">
        <v>3637</v>
      </c>
    </row>
    <row r="38" spans="1:12">
      <c r="A38" s="214" t="s">
        <v>17044</v>
      </c>
      <c r="B38" s="215" t="s">
        <v>1969</v>
      </c>
      <c r="C38" s="215" t="s">
        <v>17045</v>
      </c>
      <c r="D38" s="215" t="s">
        <v>17046</v>
      </c>
      <c r="E38" s="215" t="s">
        <v>17047</v>
      </c>
      <c r="F38" s="215" t="s">
        <v>7438</v>
      </c>
      <c r="G38" s="215" t="s">
        <v>17048</v>
      </c>
      <c r="H38" s="215" t="s">
        <v>17049</v>
      </c>
      <c r="I38" s="215" t="s">
        <v>17050</v>
      </c>
      <c r="J38" s="215" t="s">
        <v>16910</v>
      </c>
      <c r="K38" s="215" t="s">
        <v>1109</v>
      </c>
      <c r="L38" s="216" t="s">
        <v>3637</v>
      </c>
    </row>
    <row r="39" spans="1:12">
      <c r="A39" s="209" t="s">
        <v>17051</v>
      </c>
      <c r="B39" s="14" t="s">
        <v>1969</v>
      </c>
      <c r="C39" s="14" t="s">
        <v>17052</v>
      </c>
      <c r="D39" s="14" t="s">
        <v>17053</v>
      </c>
      <c r="E39" s="14" t="s">
        <v>17054</v>
      </c>
      <c r="F39" s="14" t="s">
        <v>17055</v>
      </c>
      <c r="G39" s="14" t="s">
        <v>17056</v>
      </c>
      <c r="H39" s="14" t="s">
        <v>6639</v>
      </c>
      <c r="I39" s="14" t="s">
        <v>17057</v>
      </c>
      <c r="J39" s="14" t="s">
        <v>16910</v>
      </c>
      <c r="K39" s="14" t="s">
        <v>1238</v>
      </c>
      <c r="L39" s="210" t="s">
        <v>3637</v>
      </c>
    </row>
    <row r="40" spans="1:12">
      <c r="A40" s="214" t="s">
        <v>17058</v>
      </c>
      <c r="B40" s="215" t="s">
        <v>1969</v>
      </c>
      <c r="C40" s="215" t="s">
        <v>15934</v>
      </c>
      <c r="D40" s="215" t="s">
        <v>17059</v>
      </c>
      <c r="E40" s="215" t="s">
        <v>15929</v>
      </c>
      <c r="F40" s="215" t="s">
        <v>17060</v>
      </c>
      <c r="G40" s="215" t="s">
        <v>17061</v>
      </c>
      <c r="H40" s="215" t="s">
        <v>16999</v>
      </c>
      <c r="I40" s="215" t="s">
        <v>17062</v>
      </c>
      <c r="J40" s="215" t="s">
        <v>16910</v>
      </c>
      <c r="K40" s="215" t="s">
        <v>1109</v>
      </c>
      <c r="L40" s="216" t="s">
        <v>3637</v>
      </c>
    </row>
    <row r="41" spans="1:12">
      <c r="A41" s="211" t="s">
        <v>17063</v>
      </c>
      <c r="B41" s="212" t="s">
        <v>1969</v>
      </c>
      <c r="C41" s="212" t="s">
        <v>15965</v>
      </c>
      <c r="D41" s="212" t="s">
        <v>17064</v>
      </c>
      <c r="E41" s="212" t="s">
        <v>17065</v>
      </c>
      <c r="F41" s="212" t="s">
        <v>17066</v>
      </c>
      <c r="G41" s="212" t="s">
        <v>17067</v>
      </c>
      <c r="H41" s="212" t="s">
        <v>17068</v>
      </c>
      <c r="I41" s="212" t="s">
        <v>17069</v>
      </c>
      <c r="J41" s="212" t="s">
        <v>16910</v>
      </c>
      <c r="K41" s="212" t="s">
        <v>1109</v>
      </c>
      <c r="L41" s="213" t="s">
        <v>3637</v>
      </c>
    </row>
  </sheetData>
  <mergeCells count="2">
    <mergeCell ref="A1:L1"/>
    <mergeCell ref="A2:L2"/>
  </mergeCells>
  <dataValidations count="3">
    <dataValidation type="list" sqref="J5:J41" xr:uid="{00000000-0002-0000-7F00-000000000000}">
      <formula1>"Stage 8,Stage 9"</formula1>
    </dataValidation>
    <dataValidation type="list" sqref="K5:K41" xr:uid="{00000000-0002-0000-7F00-000001000000}">
      <formula1>"Critical,High,Medium,Low"</formula1>
    </dataValidation>
    <dataValidation type="list" sqref="L5:L41" xr:uid="{00000000-0002-0000-7F00-000002000000}">
      <formula1>"Draft Complete,Needs Review,Approved,Deferred"</formula1>
    </dataValidation>
  </dataValidation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O21"/>
  <sheetViews>
    <sheetView workbookViewId="0">
      <pane ySplit="4" topLeftCell="A5" activePane="bottomLeft" state="frozen"/>
      <selection pane="bottomLeft"/>
    </sheetView>
  </sheetViews>
  <sheetFormatPr defaultRowHeight="14.15"/>
  <cols>
    <col min="1" max="1" width="14" customWidth="1"/>
    <col min="2" max="2" width="18" customWidth="1"/>
    <col min="3" max="3" width="40" customWidth="1"/>
    <col min="4" max="4" width="60" customWidth="1"/>
    <col min="5" max="5" width="26" customWidth="1"/>
    <col min="6" max="6" width="32" customWidth="1"/>
    <col min="7" max="7" width="30" customWidth="1"/>
    <col min="8" max="8" width="12" customWidth="1"/>
    <col min="9" max="9" width="18" customWidth="1"/>
    <col min="10" max="11" width="12" customWidth="1"/>
    <col min="12" max="12" width="32" customWidth="1"/>
    <col min="13" max="13" width="58" customWidth="1"/>
    <col min="14" max="14" width="50" customWidth="1"/>
    <col min="15" max="15" width="28" customWidth="1"/>
  </cols>
  <sheetData>
    <row r="1" spans="1:15" ht="17.149999999999999" customHeight="1">
      <c r="A1" s="603" t="s">
        <v>17070</v>
      </c>
      <c r="B1" s="603"/>
      <c r="C1" s="603"/>
      <c r="D1" s="603"/>
      <c r="E1" s="603"/>
      <c r="F1" s="603"/>
      <c r="G1" s="603"/>
      <c r="H1" s="603"/>
      <c r="I1" s="603"/>
      <c r="J1" s="603"/>
      <c r="K1" s="603"/>
      <c r="L1" s="603"/>
      <c r="M1" s="603"/>
      <c r="N1" s="603"/>
      <c r="O1" s="603"/>
    </row>
    <row r="2" spans="1:15" ht="20.6" customHeight="1">
      <c r="A2" s="604" t="s">
        <v>17071</v>
      </c>
      <c r="B2" s="604"/>
      <c r="C2" s="604"/>
      <c r="D2" s="604"/>
      <c r="E2" s="604"/>
      <c r="F2" s="604"/>
      <c r="G2" s="604"/>
      <c r="H2" s="604"/>
      <c r="I2" s="604"/>
      <c r="J2" s="604"/>
      <c r="K2" s="604"/>
      <c r="L2" s="604"/>
      <c r="M2" s="604"/>
      <c r="N2" s="604"/>
      <c r="O2" s="604"/>
    </row>
    <row r="4" spans="1:15" ht="17.149999999999999" customHeight="1">
      <c r="A4" s="203" t="s">
        <v>3410</v>
      </c>
      <c r="B4" s="204" t="s">
        <v>3595</v>
      </c>
      <c r="C4" s="204" t="s">
        <v>7712</v>
      </c>
      <c r="D4" s="204" t="s">
        <v>3597</v>
      </c>
      <c r="E4" s="204" t="s">
        <v>1817</v>
      </c>
      <c r="F4" s="204" t="s">
        <v>3598</v>
      </c>
      <c r="G4" s="204" t="s">
        <v>1506</v>
      </c>
      <c r="H4" s="204" t="s">
        <v>1509</v>
      </c>
      <c r="I4" s="204" t="s">
        <v>1818</v>
      </c>
      <c r="J4" s="204" t="s">
        <v>7713</v>
      </c>
      <c r="K4" s="204" t="s">
        <v>3600</v>
      </c>
      <c r="L4" s="204" t="s">
        <v>3574</v>
      </c>
      <c r="M4" s="204" t="s">
        <v>1820</v>
      </c>
      <c r="N4" s="204" t="s">
        <v>10615</v>
      </c>
      <c r="O4" s="205" t="s">
        <v>4953</v>
      </c>
    </row>
    <row r="5" spans="1:15" ht="23.15">
      <c r="A5" s="206" t="s">
        <v>17072</v>
      </c>
      <c r="B5" s="207" t="s">
        <v>1071</v>
      </c>
      <c r="C5" s="207" t="s">
        <v>17073</v>
      </c>
      <c r="D5" s="207" t="s">
        <v>17074</v>
      </c>
      <c r="E5" s="207" t="s">
        <v>17075</v>
      </c>
      <c r="F5" s="207" t="s">
        <v>17076</v>
      </c>
      <c r="G5" s="207" t="s">
        <v>17077</v>
      </c>
      <c r="H5" s="207" t="s">
        <v>1238</v>
      </c>
      <c r="I5" s="207" t="s">
        <v>1825</v>
      </c>
      <c r="J5" s="223">
        <f t="shared" ref="J5:J21" si="0">IF(I5="Approved",1,IF(I5="Draft Complete",0.8,IF(I5="In Review",0.6,IF(I5="In Progress",0.4,IF(I5="Blocked",0,0)))))</f>
        <v>0</v>
      </c>
      <c r="K5" s="207">
        <v>8</v>
      </c>
      <c r="L5" s="207" t="s">
        <v>17078</v>
      </c>
      <c r="M5" s="207" t="s">
        <v>17079</v>
      </c>
      <c r="N5" s="207" t="s">
        <v>17080</v>
      </c>
      <c r="O5" s="208" t="s">
        <v>490</v>
      </c>
    </row>
    <row r="6" spans="1:15" ht="23.15">
      <c r="A6" s="214" t="s">
        <v>17081</v>
      </c>
      <c r="B6" s="215" t="s">
        <v>17082</v>
      </c>
      <c r="C6" s="215" t="s">
        <v>17083</v>
      </c>
      <c r="D6" s="215" t="s">
        <v>17084</v>
      </c>
      <c r="E6" s="215" t="s">
        <v>4026</v>
      </c>
      <c r="F6" s="215" t="s">
        <v>17085</v>
      </c>
      <c r="G6" s="215" t="s">
        <v>17072</v>
      </c>
      <c r="H6" s="215" t="s">
        <v>1238</v>
      </c>
      <c r="I6" s="215" t="s">
        <v>1825</v>
      </c>
      <c r="J6" s="224">
        <f t="shared" si="0"/>
        <v>0</v>
      </c>
      <c r="K6" s="215">
        <v>8</v>
      </c>
      <c r="L6" s="215" t="s">
        <v>9273</v>
      </c>
      <c r="M6" s="215" t="s">
        <v>17086</v>
      </c>
      <c r="N6" s="215" t="s">
        <v>17087</v>
      </c>
      <c r="O6" s="216" t="s">
        <v>495</v>
      </c>
    </row>
    <row r="7" spans="1:15" ht="23.15">
      <c r="A7" s="209" t="s">
        <v>17088</v>
      </c>
      <c r="B7" s="14" t="s">
        <v>6082</v>
      </c>
      <c r="C7" s="14" t="s">
        <v>17089</v>
      </c>
      <c r="D7" s="14" t="s">
        <v>17090</v>
      </c>
      <c r="E7" s="14" t="s">
        <v>4026</v>
      </c>
      <c r="F7" s="14" t="s">
        <v>10675</v>
      </c>
      <c r="G7" s="14" t="s">
        <v>17081</v>
      </c>
      <c r="H7" s="14" t="s">
        <v>1238</v>
      </c>
      <c r="I7" s="14" t="s">
        <v>1825</v>
      </c>
      <c r="J7" s="27">
        <f t="shared" si="0"/>
        <v>0</v>
      </c>
      <c r="K7" s="14">
        <v>12</v>
      </c>
      <c r="L7" s="14" t="s">
        <v>10676</v>
      </c>
      <c r="M7" s="14" t="s">
        <v>17091</v>
      </c>
      <c r="N7" s="14" t="s">
        <v>17092</v>
      </c>
      <c r="O7" s="210" t="s">
        <v>490</v>
      </c>
    </row>
    <row r="8" spans="1:15" ht="23.15">
      <c r="A8" s="214" t="s">
        <v>17093</v>
      </c>
      <c r="B8" s="215" t="s">
        <v>17094</v>
      </c>
      <c r="C8" s="215" t="s">
        <v>17095</v>
      </c>
      <c r="D8" s="215" t="s">
        <v>17096</v>
      </c>
      <c r="E8" s="215" t="s">
        <v>17097</v>
      </c>
      <c r="F8" s="215" t="s">
        <v>17098</v>
      </c>
      <c r="G8" s="215" t="s">
        <v>17081</v>
      </c>
      <c r="H8" s="215" t="s">
        <v>1109</v>
      </c>
      <c r="I8" s="215" t="s">
        <v>1825</v>
      </c>
      <c r="J8" s="224">
        <f t="shared" si="0"/>
        <v>0</v>
      </c>
      <c r="K8" s="215">
        <v>12</v>
      </c>
      <c r="L8" s="215" t="s">
        <v>17099</v>
      </c>
      <c r="M8" s="215" t="s">
        <v>17100</v>
      </c>
      <c r="N8" s="215" t="s">
        <v>17101</v>
      </c>
      <c r="O8" s="216" t="s">
        <v>17102</v>
      </c>
    </row>
    <row r="9" spans="1:15" ht="23.15">
      <c r="A9" s="209" t="s">
        <v>17103</v>
      </c>
      <c r="B9" s="14" t="s">
        <v>5068</v>
      </c>
      <c r="C9" s="14" t="s">
        <v>17104</v>
      </c>
      <c r="D9" s="14" t="s">
        <v>17105</v>
      </c>
      <c r="E9" s="14" t="s">
        <v>17075</v>
      </c>
      <c r="F9" s="14" t="s">
        <v>17106</v>
      </c>
      <c r="G9" s="14" t="s">
        <v>17107</v>
      </c>
      <c r="H9" s="14" t="s">
        <v>1238</v>
      </c>
      <c r="I9" s="14" t="s">
        <v>1825</v>
      </c>
      <c r="J9" s="27">
        <f t="shared" si="0"/>
        <v>0</v>
      </c>
      <c r="K9" s="14">
        <v>14</v>
      </c>
      <c r="L9" s="14" t="s">
        <v>17108</v>
      </c>
      <c r="M9" s="14" t="s">
        <v>17109</v>
      </c>
      <c r="N9" s="14" t="s">
        <v>17110</v>
      </c>
      <c r="O9" s="210" t="s">
        <v>495</v>
      </c>
    </row>
    <row r="10" spans="1:15" ht="23.15">
      <c r="A10" s="214" t="s">
        <v>17111</v>
      </c>
      <c r="B10" s="215" t="s">
        <v>7747</v>
      </c>
      <c r="C10" s="215" t="s">
        <v>17112</v>
      </c>
      <c r="D10" s="215" t="s">
        <v>17113</v>
      </c>
      <c r="E10" s="215" t="s">
        <v>17114</v>
      </c>
      <c r="F10" s="215" t="s">
        <v>17115</v>
      </c>
      <c r="G10" s="215" t="s">
        <v>17116</v>
      </c>
      <c r="H10" s="215" t="s">
        <v>1238</v>
      </c>
      <c r="I10" s="215" t="s">
        <v>1825</v>
      </c>
      <c r="J10" s="224">
        <f t="shared" si="0"/>
        <v>0</v>
      </c>
      <c r="K10" s="215">
        <v>16</v>
      </c>
      <c r="L10" s="215" t="s">
        <v>17117</v>
      </c>
      <c r="M10" s="215" t="s">
        <v>17118</v>
      </c>
      <c r="N10" s="215" t="s">
        <v>17119</v>
      </c>
      <c r="O10" s="216" t="s">
        <v>499</v>
      </c>
    </row>
    <row r="11" spans="1:15" ht="23.15">
      <c r="A11" s="209" t="s">
        <v>17120</v>
      </c>
      <c r="B11" s="14" t="s">
        <v>3576</v>
      </c>
      <c r="C11" s="14" t="s">
        <v>17121</v>
      </c>
      <c r="D11" s="14" t="s">
        <v>17122</v>
      </c>
      <c r="E11" s="14" t="s">
        <v>17075</v>
      </c>
      <c r="F11" s="14" t="s">
        <v>14581</v>
      </c>
      <c r="G11" s="14" t="s">
        <v>17123</v>
      </c>
      <c r="H11" s="14" t="s">
        <v>1238</v>
      </c>
      <c r="I11" s="14" t="s">
        <v>1825</v>
      </c>
      <c r="J11" s="27">
        <f t="shared" si="0"/>
        <v>0</v>
      </c>
      <c r="K11" s="14">
        <v>14</v>
      </c>
      <c r="L11" s="14" t="s">
        <v>17124</v>
      </c>
      <c r="M11" s="14" t="s">
        <v>17125</v>
      </c>
      <c r="N11" s="14" t="s">
        <v>17126</v>
      </c>
      <c r="O11" s="210" t="s">
        <v>490</v>
      </c>
    </row>
    <row r="12" spans="1:15" ht="23.15">
      <c r="A12" s="214" t="s">
        <v>17127</v>
      </c>
      <c r="B12" s="215" t="s">
        <v>17128</v>
      </c>
      <c r="C12" s="215" t="s">
        <v>17129</v>
      </c>
      <c r="D12" s="215" t="s">
        <v>17130</v>
      </c>
      <c r="E12" s="215" t="s">
        <v>4810</v>
      </c>
      <c r="F12" s="215" t="s">
        <v>7757</v>
      </c>
      <c r="G12" s="215" t="s">
        <v>17131</v>
      </c>
      <c r="H12" s="215" t="s">
        <v>1238</v>
      </c>
      <c r="I12" s="215" t="s">
        <v>1825</v>
      </c>
      <c r="J12" s="224">
        <f t="shared" si="0"/>
        <v>0</v>
      </c>
      <c r="K12" s="215">
        <v>12</v>
      </c>
      <c r="L12" s="215" t="s">
        <v>7947</v>
      </c>
      <c r="M12" s="215" t="s">
        <v>17132</v>
      </c>
      <c r="N12" s="215" t="s">
        <v>17133</v>
      </c>
      <c r="O12" s="216" t="s">
        <v>504</v>
      </c>
    </row>
    <row r="13" spans="1:15" ht="23.15">
      <c r="A13" s="209" t="s">
        <v>17134</v>
      </c>
      <c r="B13" s="14" t="s">
        <v>17135</v>
      </c>
      <c r="C13" s="14" t="s">
        <v>17136</v>
      </c>
      <c r="D13" s="14" t="s">
        <v>17137</v>
      </c>
      <c r="E13" s="14" t="s">
        <v>17138</v>
      </c>
      <c r="F13" s="14" t="s">
        <v>17139</v>
      </c>
      <c r="G13" s="14" t="s">
        <v>17140</v>
      </c>
      <c r="H13" s="14" t="s">
        <v>1109</v>
      </c>
      <c r="I13" s="14" t="s">
        <v>1825</v>
      </c>
      <c r="J13" s="27">
        <f t="shared" si="0"/>
        <v>0</v>
      </c>
      <c r="K13" s="14">
        <v>16</v>
      </c>
      <c r="L13" s="14" t="s">
        <v>17141</v>
      </c>
      <c r="M13" s="14" t="s">
        <v>17142</v>
      </c>
      <c r="N13" s="14" t="s">
        <v>17143</v>
      </c>
      <c r="O13" s="210" t="s">
        <v>508</v>
      </c>
    </row>
    <row r="14" spans="1:15">
      <c r="A14" s="214" t="s">
        <v>17144</v>
      </c>
      <c r="B14" s="215" t="s">
        <v>7916</v>
      </c>
      <c r="C14" s="215" t="s">
        <v>17145</v>
      </c>
      <c r="D14" s="215" t="s">
        <v>17146</v>
      </c>
      <c r="E14" s="215" t="s">
        <v>17147</v>
      </c>
      <c r="F14" s="215" t="s">
        <v>17148</v>
      </c>
      <c r="G14" s="215" t="s">
        <v>17149</v>
      </c>
      <c r="H14" s="215" t="s">
        <v>1238</v>
      </c>
      <c r="I14" s="215" t="s">
        <v>1825</v>
      </c>
      <c r="J14" s="224">
        <f t="shared" si="0"/>
        <v>0</v>
      </c>
      <c r="K14" s="215">
        <v>14</v>
      </c>
      <c r="L14" s="215" t="s">
        <v>17150</v>
      </c>
      <c r="M14" s="215" t="s">
        <v>17151</v>
      </c>
      <c r="N14" s="215" t="s">
        <v>15765</v>
      </c>
      <c r="O14" s="216" t="s">
        <v>512</v>
      </c>
    </row>
    <row r="15" spans="1:15" ht="23.15">
      <c r="A15" s="209" t="s">
        <v>17152</v>
      </c>
      <c r="B15" s="14" t="s">
        <v>3875</v>
      </c>
      <c r="C15" s="14" t="s">
        <v>17153</v>
      </c>
      <c r="D15" s="14" t="s">
        <v>17154</v>
      </c>
      <c r="E15" s="14" t="s">
        <v>3781</v>
      </c>
      <c r="F15" s="14" t="s">
        <v>17155</v>
      </c>
      <c r="G15" s="14" t="s">
        <v>17156</v>
      </c>
      <c r="H15" s="14" t="s">
        <v>1238</v>
      </c>
      <c r="I15" s="14" t="s">
        <v>1825</v>
      </c>
      <c r="J15" s="27">
        <f t="shared" si="0"/>
        <v>0</v>
      </c>
      <c r="K15" s="14">
        <v>14</v>
      </c>
      <c r="L15" s="14" t="s">
        <v>17157</v>
      </c>
      <c r="M15" s="14" t="s">
        <v>17158</v>
      </c>
      <c r="N15" s="14" t="s">
        <v>17159</v>
      </c>
      <c r="O15" s="210" t="s">
        <v>516</v>
      </c>
    </row>
    <row r="16" spans="1:15" ht="23.15">
      <c r="A16" s="214" t="s">
        <v>17160</v>
      </c>
      <c r="B16" s="215" t="s">
        <v>14578</v>
      </c>
      <c r="C16" s="215" t="s">
        <v>17161</v>
      </c>
      <c r="D16" s="215" t="s">
        <v>17162</v>
      </c>
      <c r="E16" s="215" t="s">
        <v>17163</v>
      </c>
      <c r="F16" s="215" t="s">
        <v>17164</v>
      </c>
      <c r="G16" s="215" t="s">
        <v>17165</v>
      </c>
      <c r="H16" s="215" t="s">
        <v>1109</v>
      </c>
      <c r="I16" s="215" t="s">
        <v>1825</v>
      </c>
      <c r="J16" s="224">
        <f t="shared" si="0"/>
        <v>0</v>
      </c>
      <c r="K16" s="215">
        <v>12</v>
      </c>
      <c r="L16" s="215" t="s">
        <v>17166</v>
      </c>
      <c r="M16" s="215" t="s">
        <v>17167</v>
      </c>
      <c r="N16" s="215" t="s">
        <v>17168</v>
      </c>
      <c r="O16" s="216" t="s">
        <v>549</v>
      </c>
    </row>
    <row r="17" spans="1:15">
      <c r="A17" s="209" t="s">
        <v>17169</v>
      </c>
      <c r="B17" s="14" t="s">
        <v>12170</v>
      </c>
      <c r="C17" s="14" t="s">
        <v>17170</v>
      </c>
      <c r="D17" s="14" t="s">
        <v>17171</v>
      </c>
      <c r="E17" s="14" t="s">
        <v>17172</v>
      </c>
      <c r="F17" s="14" t="s">
        <v>17173</v>
      </c>
      <c r="G17" s="14" t="s">
        <v>17174</v>
      </c>
      <c r="H17" s="14" t="s">
        <v>1109</v>
      </c>
      <c r="I17" s="14" t="s">
        <v>1825</v>
      </c>
      <c r="J17" s="27">
        <f t="shared" si="0"/>
        <v>0</v>
      </c>
      <c r="K17" s="14">
        <v>12</v>
      </c>
      <c r="L17" s="14" t="s">
        <v>17175</v>
      </c>
      <c r="M17" s="14" t="s">
        <v>17176</v>
      </c>
      <c r="N17" s="14" t="s">
        <v>17177</v>
      </c>
      <c r="O17" s="210" t="s">
        <v>516</v>
      </c>
    </row>
    <row r="18" spans="1:15" ht="23.15">
      <c r="A18" s="214" t="s">
        <v>17178</v>
      </c>
      <c r="B18" s="215" t="s">
        <v>14659</v>
      </c>
      <c r="C18" s="215" t="s">
        <v>17179</v>
      </c>
      <c r="D18" s="215" t="s">
        <v>17180</v>
      </c>
      <c r="E18" s="215" t="s">
        <v>6132</v>
      </c>
      <c r="F18" s="215" t="s">
        <v>14566</v>
      </c>
      <c r="G18" s="215" t="s">
        <v>17181</v>
      </c>
      <c r="H18" s="215" t="s">
        <v>1238</v>
      </c>
      <c r="I18" s="215" t="s">
        <v>1825</v>
      </c>
      <c r="J18" s="224">
        <f t="shared" si="0"/>
        <v>0</v>
      </c>
      <c r="K18" s="215">
        <v>14</v>
      </c>
      <c r="L18" s="215" t="s">
        <v>17182</v>
      </c>
      <c r="M18" s="215" t="s">
        <v>17183</v>
      </c>
      <c r="N18" s="215" t="s">
        <v>17184</v>
      </c>
      <c r="O18" s="216" t="s">
        <v>499</v>
      </c>
    </row>
    <row r="19" spans="1:15">
      <c r="A19" s="209" t="s">
        <v>17185</v>
      </c>
      <c r="B19" s="14" t="s">
        <v>3805</v>
      </c>
      <c r="C19" s="14" t="s">
        <v>17186</v>
      </c>
      <c r="D19" s="14" t="s">
        <v>17187</v>
      </c>
      <c r="E19" s="14" t="s">
        <v>3808</v>
      </c>
      <c r="F19" s="14" t="s">
        <v>17188</v>
      </c>
      <c r="G19" s="14" t="s">
        <v>17189</v>
      </c>
      <c r="H19" s="14" t="s">
        <v>1238</v>
      </c>
      <c r="I19" s="14" t="s">
        <v>1825</v>
      </c>
      <c r="J19" s="27">
        <f t="shared" si="0"/>
        <v>0</v>
      </c>
      <c r="K19" s="14">
        <v>10</v>
      </c>
      <c r="L19" s="14" t="s">
        <v>17190</v>
      </c>
      <c r="M19" s="14" t="s">
        <v>17191</v>
      </c>
      <c r="N19" s="14" t="s">
        <v>17192</v>
      </c>
      <c r="O19" s="210" t="s">
        <v>516</v>
      </c>
    </row>
    <row r="20" spans="1:15">
      <c r="A20" s="214" t="s">
        <v>17193</v>
      </c>
      <c r="B20" s="215" t="s">
        <v>7851</v>
      </c>
      <c r="C20" s="215" t="s">
        <v>17194</v>
      </c>
      <c r="D20" s="215" t="s">
        <v>17195</v>
      </c>
      <c r="E20" s="215" t="s">
        <v>9355</v>
      </c>
      <c r="F20" s="215" t="s">
        <v>17196</v>
      </c>
      <c r="G20" s="215" t="s">
        <v>17197</v>
      </c>
      <c r="H20" s="215" t="s">
        <v>1238</v>
      </c>
      <c r="I20" s="215" t="s">
        <v>1825</v>
      </c>
      <c r="J20" s="224">
        <f t="shared" si="0"/>
        <v>0</v>
      </c>
      <c r="K20" s="215">
        <v>16</v>
      </c>
      <c r="L20" s="215" t="s">
        <v>17198</v>
      </c>
      <c r="M20" s="215" t="s">
        <v>17199</v>
      </c>
      <c r="N20" s="215" t="s">
        <v>17200</v>
      </c>
      <c r="O20" s="216" t="s">
        <v>562</v>
      </c>
    </row>
    <row r="21" spans="1:15">
      <c r="A21" s="211" t="s">
        <v>17201</v>
      </c>
      <c r="B21" s="212" t="s">
        <v>7807</v>
      </c>
      <c r="C21" s="212" t="s">
        <v>17202</v>
      </c>
      <c r="D21" s="212" t="s">
        <v>17203</v>
      </c>
      <c r="E21" s="212" t="s">
        <v>3849</v>
      </c>
      <c r="F21" s="212" t="s">
        <v>99</v>
      </c>
      <c r="G21" s="212" t="s">
        <v>17204</v>
      </c>
      <c r="H21" s="212" t="s">
        <v>1109</v>
      </c>
      <c r="I21" s="212" t="s">
        <v>1825</v>
      </c>
      <c r="J21" s="225">
        <f t="shared" si="0"/>
        <v>0</v>
      </c>
      <c r="K21" s="212">
        <v>5</v>
      </c>
      <c r="L21" s="212" t="s">
        <v>17205</v>
      </c>
      <c r="M21" s="212" t="s">
        <v>17206</v>
      </c>
      <c r="N21" s="212" t="s">
        <v>17207</v>
      </c>
      <c r="O21" s="213" t="s">
        <v>562</v>
      </c>
    </row>
  </sheetData>
  <mergeCells count="2">
    <mergeCell ref="A1:O1"/>
    <mergeCell ref="A2:O2"/>
  </mergeCells>
  <dataValidations count="2">
    <dataValidation type="list" sqref="H5:H21" xr:uid="{00000000-0002-0000-8000-000000000000}">
      <formula1>"Critical,High,Medium,Low"</formula1>
    </dataValidation>
    <dataValidation type="list" sqref="I5:I21" xr:uid="{00000000-0002-0000-8000-000001000000}">
      <formula1>"Not Started,In Progress,Draft Complete,In Review,Approved,Blocked,Deferred"</formula1>
    </dataValidation>
  </dataValidation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O23"/>
  <sheetViews>
    <sheetView workbookViewId="0">
      <pane ySplit="4" topLeftCell="A5" activePane="bottomLeft" state="frozen"/>
      <selection pane="bottomLeft"/>
    </sheetView>
  </sheetViews>
  <sheetFormatPr defaultRowHeight="14.15"/>
  <cols>
    <col min="1" max="1" width="14" customWidth="1"/>
    <col min="2" max="2" width="18" customWidth="1"/>
    <col min="3" max="3" width="40" customWidth="1"/>
    <col min="4" max="4" width="60" customWidth="1"/>
    <col min="5" max="5" width="26" customWidth="1"/>
    <col min="6" max="6" width="32" customWidth="1"/>
    <col min="7" max="7" width="30" customWidth="1"/>
    <col min="8" max="8" width="12" customWidth="1"/>
    <col min="9" max="9" width="18" customWidth="1"/>
    <col min="10" max="11" width="12" customWidth="1"/>
    <col min="12" max="12" width="32" customWidth="1"/>
    <col min="13" max="13" width="58" customWidth="1"/>
    <col min="14" max="14" width="50" customWidth="1"/>
    <col min="15" max="15" width="28" customWidth="1"/>
  </cols>
  <sheetData>
    <row r="1" spans="1:15" ht="17.149999999999999" customHeight="1">
      <c r="A1" s="603" t="s">
        <v>17208</v>
      </c>
      <c r="B1" s="603"/>
      <c r="C1" s="603"/>
      <c r="D1" s="603"/>
      <c r="E1" s="603"/>
      <c r="F1" s="603"/>
      <c r="G1" s="603"/>
      <c r="H1" s="603"/>
      <c r="I1" s="603"/>
      <c r="J1" s="603"/>
      <c r="K1" s="603"/>
      <c r="L1" s="603"/>
      <c r="M1" s="603"/>
      <c r="N1" s="603"/>
      <c r="O1" s="603"/>
    </row>
    <row r="2" spans="1:15" ht="20.6" customHeight="1">
      <c r="A2" s="604" t="s">
        <v>17209</v>
      </c>
      <c r="B2" s="604"/>
      <c r="C2" s="604"/>
      <c r="D2" s="604"/>
      <c r="E2" s="604"/>
      <c r="F2" s="604"/>
      <c r="G2" s="604"/>
      <c r="H2" s="604"/>
      <c r="I2" s="604"/>
      <c r="J2" s="604"/>
      <c r="K2" s="604"/>
      <c r="L2" s="604"/>
      <c r="M2" s="604"/>
      <c r="N2" s="604"/>
      <c r="O2" s="604"/>
    </row>
    <row r="4" spans="1:15" ht="17.149999999999999" customHeight="1">
      <c r="A4" s="203" t="s">
        <v>3410</v>
      </c>
      <c r="B4" s="204" t="s">
        <v>3595</v>
      </c>
      <c r="C4" s="204" t="s">
        <v>7712</v>
      </c>
      <c r="D4" s="204" t="s">
        <v>3597</v>
      </c>
      <c r="E4" s="204" t="s">
        <v>1817</v>
      </c>
      <c r="F4" s="204" t="s">
        <v>3598</v>
      </c>
      <c r="G4" s="204" t="s">
        <v>1506</v>
      </c>
      <c r="H4" s="204" t="s">
        <v>1509</v>
      </c>
      <c r="I4" s="204" t="s">
        <v>1818</v>
      </c>
      <c r="J4" s="204" t="s">
        <v>7713</v>
      </c>
      <c r="K4" s="204" t="s">
        <v>3600</v>
      </c>
      <c r="L4" s="204" t="s">
        <v>3574</v>
      </c>
      <c r="M4" s="204" t="s">
        <v>1820</v>
      </c>
      <c r="N4" s="204" t="s">
        <v>10615</v>
      </c>
      <c r="O4" s="205" t="s">
        <v>4953</v>
      </c>
    </row>
    <row r="5" spans="1:15" ht="23.15">
      <c r="A5" s="206" t="s">
        <v>17210</v>
      </c>
      <c r="B5" s="207" t="s">
        <v>1071</v>
      </c>
      <c r="C5" s="207" t="s">
        <v>17211</v>
      </c>
      <c r="D5" s="207" t="s">
        <v>17212</v>
      </c>
      <c r="E5" s="207" t="s">
        <v>17213</v>
      </c>
      <c r="F5" s="207" t="s">
        <v>17214</v>
      </c>
      <c r="G5" s="207" t="s">
        <v>17215</v>
      </c>
      <c r="H5" s="207" t="s">
        <v>1238</v>
      </c>
      <c r="I5" s="207" t="s">
        <v>1825</v>
      </c>
      <c r="J5" s="223">
        <f t="shared" ref="J5:J23" si="0">IF(I5="Approved",1,IF(I5="Draft Complete",0.8,IF(I5="In Review",0.6,IF(I5="In Progress",0.4,IF(I5="Blocked",0,0)))))</f>
        <v>0</v>
      </c>
      <c r="K5" s="207">
        <v>8</v>
      </c>
      <c r="L5" s="207" t="s">
        <v>17078</v>
      </c>
      <c r="M5" s="207" t="s">
        <v>17216</v>
      </c>
      <c r="N5" s="207" t="s">
        <v>17217</v>
      </c>
      <c r="O5" s="208" t="s">
        <v>519</v>
      </c>
    </row>
    <row r="6" spans="1:15" ht="23.15">
      <c r="A6" s="214" t="s">
        <v>17218</v>
      </c>
      <c r="B6" s="215" t="s">
        <v>17219</v>
      </c>
      <c r="C6" s="215" t="s">
        <v>17220</v>
      </c>
      <c r="D6" s="215" t="s">
        <v>17221</v>
      </c>
      <c r="E6" s="215" t="s">
        <v>17222</v>
      </c>
      <c r="F6" s="215" t="s">
        <v>17223</v>
      </c>
      <c r="G6" s="215" t="s">
        <v>17210</v>
      </c>
      <c r="H6" s="215" t="s">
        <v>1238</v>
      </c>
      <c r="I6" s="215" t="s">
        <v>1825</v>
      </c>
      <c r="J6" s="224">
        <f t="shared" si="0"/>
        <v>0</v>
      </c>
      <c r="K6" s="215">
        <v>10</v>
      </c>
      <c r="L6" s="215" t="s">
        <v>17224</v>
      </c>
      <c r="M6" s="215" t="s">
        <v>17225</v>
      </c>
      <c r="N6" s="215" t="s">
        <v>17226</v>
      </c>
      <c r="O6" s="216" t="s">
        <v>528</v>
      </c>
    </row>
    <row r="7" spans="1:15">
      <c r="A7" s="209" t="s">
        <v>17227</v>
      </c>
      <c r="B7" s="14" t="s">
        <v>9276</v>
      </c>
      <c r="C7" s="14" t="s">
        <v>17228</v>
      </c>
      <c r="D7" s="14" t="s">
        <v>17229</v>
      </c>
      <c r="E7" s="14" t="s">
        <v>17230</v>
      </c>
      <c r="F7" s="14" t="s">
        <v>17231</v>
      </c>
      <c r="G7" s="14" t="s">
        <v>17232</v>
      </c>
      <c r="H7" s="14" t="s">
        <v>1238</v>
      </c>
      <c r="I7" s="14" t="s">
        <v>1825</v>
      </c>
      <c r="J7" s="27">
        <f t="shared" si="0"/>
        <v>0</v>
      </c>
      <c r="K7" s="14">
        <v>12</v>
      </c>
      <c r="L7" s="14" t="s">
        <v>17233</v>
      </c>
      <c r="M7" s="14" t="s">
        <v>17234</v>
      </c>
      <c r="N7" s="14" t="s">
        <v>17235</v>
      </c>
      <c r="O7" s="210" t="s">
        <v>528</v>
      </c>
    </row>
    <row r="8" spans="1:15" ht="23.15">
      <c r="A8" s="214" t="s">
        <v>17236</v>
      </c>
      <c r="B8" s="215" t="s">
        <v>7848</v>
      </c>
      <c r="C8" s="215" t="s">
        <v>17237</v>
      </c>
      <c r="D8" s="215" t="s">
        <v>17238</v>
      </c>
      <c r="E8" s="215" t="s">
        <v>17239</v>
      </c>
      <c r="F8" s="215" t="s">
        <v>17240</v>
      </c>
      <c r="G8" s="215" t="s">
        <v>17227</v>
      </c>
      <c r="H8" s="215" t="s">
        <v>1238</v>
      </c>
      <c r="I8" s="215" t="s">
        <v>1825</v>
      </c>
      <c r="J8" s="224">
        <f t="shared" si="0"/>
        <v>0</v>
      </c>
      <c r="K8" s="215">
        <v>12</v>
      </c>
      <c r="L8" s="215" t="s">
        <v>17241</v>
      </c>
      <c r="M8" s="215" t="s">
        <v>17242</v>
      </c>
      <c r="N8" s="215" t="s">
        <v>17243</v>
      </c>
      <c r="O8" s="216" t="s">
        <v>519</v>
      </c>
    </row>
    <row r="9" spans="1:15">
      <c r="A9" s="209" t="s">
        <v>17244</v>
      </c>
      <c r="B9" s="14" t="s">
        <v>17245</v>
      </c>
      <c r="C9" s="14" t="s">
        <v>17246</v>
      </c>
      <c r="D9" s="14" t="s">
        <v>17247</v>
      </c>
      <c r="E9" s="14" t="s">
        <v>7743</v>
      </c>
      <c r="F9" s="14" t="s">
        <v>17248</v>
      </c>
      <c r="G9" s="14" t="s">
        <v>17249</v>
      </c>
      <c r="H9" s="14" t="s">
        <v>1109</v>
      </c>
      <c r="I9" s="14" t="s">
        <v>1825</v>
      </c>
      <c r="J9" s="27">
        <f t="shared" si="0"/>
        <v>0</v>
      </c>
      <c r="K9" s="14">
        <v>10</v>
      </c>
      <c r="L9" s="14" t="s">
        <v>17250</v>
      </c>
      <c r="M9" s="14" t="s">
        <v>17251</v>
      </c>
      <c r="N9" s="14" t="s">
        <v>17252</v>
      </c>
      <c r="O9" s="210" t="s">
        <v>524</v>
      </c>
    </row>
    <row r="10" spans="1:15" ht="23.15">
      <c r="A10" s="214" t="s">
        <v>17253</v>
      </c>
      <c r="B10" s="215" t="s">
        <v>17254</v>
      </c>
      <c r="C10" s="215" t="s">
        <v>17255</v>
      </c>
      <c r="D10" s="215" t="s">
        <v>17256</v>
      </c>
      <c r="E10" s="215" t="s">
        <v>17257</v>
      </c>
      <c r="F10" s="215" t="s">
        <v>847</v>
      </c>
      <c r="G10" s="215" t="s">
        <v>17258</v>
      </c>
      <c r="H10" s="215" t="s">
        <v>1238</v>
      </c>
      <c r="I10" s="215" t="s">
        <v>1825</v>
      </c>
      <c r="J10" s="224">
        <f t="shared" si="0"/>
        <v>0</v>
      </c>
      <c r="K10" s="215">
        <v>14</v>
      </c>
      <c r="L10" s="215" t="s">
        <v>17259</v>
      </c>
      <c r="M10" s="215" t="s">
        <v>17260</v>
      </c>
      <c r="N10" s="215" t="s">
        <v>17261</v>
      </c>
      <c r="O10" s="216" t="s">
        <v>519</v>
      </c>
    </row>
    <row r="11" spans="1:15" ht="23.15">
      <c r="A11" s="209" t="s">
        <v>17262</v>
      </c>
      <c r="B11" s="14" t="s">
        <v>17263</v>
      </c>
      <c r="C11" s="14" t="s">
        <v>17264</v>
      </c>
      <c r="D11" s="14" t="s">
        <v>17265</v>
      </c>
      <c r="E11" s="14" t="s">
        <v>17257</v>
      </c>
      <c r="F11" s="14" t="s">
        <v>17266</v>
      </c>
      <c r="G11" s="14" t="s">
        <v>17267</v>
      </c>
      <c r="H11" s="14" t="s">
        <v>1238</v>
      </c>
      <c r="I11" s="14" t="s">
        <v>1825</v>
      </c>
      <c r="J11" s="27">
        <f t="shared" si="0"/>
        <v>0</v>
      </c>
      <c r="K11" s="14">
        <v>16</v>
      </c>
      <c r="L11" s="14" t="s">
        <v>17268</v>
      </c>
      <c r="M11" s="14" t="s">
        <v>17269</v>
      </c>
      <c r="N11" s="14" t="s">
        <v>17270</v>
      </c>
      <c r="O11" s="210" t="s">
        <v>528</v>
      </c>
    </row>
    <row r="12" spans="1:15">
      <c r="A12" s="214" t="s">
        <v>17271</v>
      </c>
      <c r="B12" s="215" t="s">
        <v>17272</v>
      </c>
      <c r="C12" s="215" t="s">
        <v>17273</v>
      </c>
      <c r="D12" s="215" t="s">
        <v>17274</v>
      </c>
      <c r="E12" s="215" t="s">
        <v>17275</v>
      </c>
      <c r="F12" s="215" t="s">
        <v>17276</v>
      </c>
      <c r="G12" s="215" t="s">
        <v>17277</v>
      </c>
      <c r="H12" s="215" t="s">
        <v>1238</v>
      </c>
      <c r="I12" s="215" t="s">
        <v>1825</v>
      </c>
      <c r="J12" s="224">
        <f t="shared" si="0"/>
        <v>0</v>
      </c>
      <c r="K12" s="215">
        <v>14</v>
      </c>
      <c r="L12" s="215" t="s">
        <v>17278</v>
      </c>
      <c r="M12" s="215" t="s">
        <v>17279</v>
      </c>
      <c r="N12" s="215" t="s">
        <v>17280</v>
      </c>
      <c r="O12" s="216" t="s">
        <v>519</v>
      </c>
    </row>
    <row r="13" spans="1:15" ht="23.15">
      <c r="A13" s="209" t="s">
        <v>17281</v>
      </c>
      <c r="B13" s="14" t="s">
        <v>17282</v>
      </c>
      <c r="C13" s="14" t="s">
        <v>17283</v>
      </c>
      <c r="D13" s="14" t="s">
        <v>17284</v>
      </c>
      <c r="E13" s="14" t="s">
        <v>17222</v>
      </c>
      <c r="F13" s="14" t="s">
        <v>738</v>
      </c>
      <c r="G13" s="14" t="s">
        <v>17271</v>
      </c>
      <c r="H13" s="14" t="s">
        <v>1238</v>
      </c>
      <c r="I13" s="14" t="s">
        <v>1825</v>
      </c>
      <c r="J13" s="27">
        <f t="shared" si="0"/>
        <v>0</v>
      </c>
      <c r="K13" s="14">
        <v>8</v>
      </c>
      <c r="L13" s="14" t="s">
        <v>17285</v>
      </c>
      <c r="M13" s="14" t="s">
        <v>17286</v>
      </c>
      <c r="N13" s="14" t="s">
        <v>17287</v>
      </c>
      <c r="O13" s="210" t="s">
        <v>540</v>
      </c>
    </row>
    <row r="14" spans="1:15" ht="23.15">
      <c r="A14" s="214" t="s">
        <v>17288</v>
      </c>
      <c r="B14" s="215" t="s">
        <v>17289</v>
      </c>
      <c r="C14" s="215" t="s">
        <v>17290</v>
      </c>
      <c r="D14" s="215" t="s">
        <v>17291</v>
      </c>
      <c r="E14" s="215" t="s">
        <v>17292</v>
      </c>
      <c r="F14" s="215" t="s">
        <v>17293</v>
      </c>
      <c r="G14" s="215" t="s">
        <v>17294</v>
      </c>
      <c r="H14" s="215" t="s">
        <v>1238</v>
      </c>
      <c r="I14" s="215" t="s">
        <v>1825</v>
      </c>
      <c r="J14" s="224">
        <f t="shared" si="0"/>
        <v>0</v>
      </c>
      <c r="K14" s="215">
        <v>14</v>
      </c>
      <c r="L14" s="215" t="s">
        <v>17295</v>
      </c>
      <c r="M14" s="215" t="s">
        <v>17296</v>
      </c>
      <c r="N14" s="215" t="s">
        <v>17297</v>
      </c>
      <c r="O14" s="216" t="s">
        <v>532</v>
      </c>
    </row>
    <row r="15" spans="1:15">
      <c r="A15" s="209" t="s">
        <v>17298</v>
      </c>
      <c r="B15" s="14" t="s">
        <v>17094</v>
      </c>
      <c r="C15" s="14" t="s">
        <v>17299</v>
      </c>
      <c r="D15" s="14" t="s">
        <v>17300</v>
      </c>
      <c r="E15" s="14" t="s">
        <v>17301</v>
      </c>
      <c r="F15" s="14" t="s">
        <v>17302</v>
      </c>
      <c r="G15" s="14" t="s">
        <v>17288</v>
      </c>
      <c r="H15" s="14" t="s">
        <v>1109</v>
      </c>
      <c r="I15" s="14" t="s">
        <v>1825</v>
      </c>
      <c r="J15" s="27">
        <f t="shared" si="0"/>
        <v>0</v>
      </c>
      <c r="K15" s="14">
        <v>12</v>
      </c>
      <c r="L15" s="14" t="s">
        <v>17303</v>
      </c>
      <c r="M15" s="14" t="s">
        <v>17304</v>
      </c>
      <c r="N15" s="14" t="s">
        <v>17305</v>
      </c>
      <c r="O15" s="210" t="s">
        <v>536</v>
      </c>
    </row>
    <row r="16" spans="1:15">
      <c r="A16" s="214" t="s">
        <v>17306</v>
      </c>
      <c r="B16" s="215" t="s">
        <v>17307</v>
      </c>
      <c r="C16" s="215" t="s">
        <v>17308</v>
      </c>
      <c r="D16" s="215" t="s">
        <v>17309</v>
      </c>
      <c r="E16" s="215" t="s">
        <v>17310</v>
      </c>
      <c r="F16" s="215" t="s">
        <v>17311</v>
      </c>
      <c r="G16" s="215" t="s">
        <v>17312</v>
      </c>
      <c r="H16" s="215" t="s">
        <v>1238</v>
      </c>
      <c r="I16" s="215" t="s">
        <v>1825</v>
      </c>
      <c r="J16" s="224">
        <f t="shared" si="0"/>
        <v>0</v>
      </c>
      <c r="K16" s="215">
        <v>14</v>
      </c>
      <c r="L16" s="215" t="s">
        <v>17313</v>
      </c>
      <c r="M16" s="215" t="s">
        <v>17314</v>
      </c>
      <c r="N16" s="215" t="s">
        <v>17315</v>
      </c>
      <c r="O16" s="216" t="s">
        <v>532</v>
      </c>
    </row>
    <row r="17" spans="1:15" ht="23.15">
      <c r="A17" s="209" t="s">
        <v>17316</v>
      </c>
      <c r="B17" s="14" t="s">
        <v>17317</v>
      </c>
      <c r="C17" s="14" t="s">
        <v>17318</v>
      </c>
      <c r="D17" s="14" t="s">
        <v>17319</v>
      </c>
      <c r="E17" s="14" t="s">
        <v>17320</v>
      </c>
      <c r="F17" s="14" t="s">
        <v>17321</v>
      </c>
      <c r="G17" s="14" t="s">
        <v>17312</v>
      </c>
      <c r="H17" s="14" t="s">
        <v>1141</v>
      </c>
      <c r="I17" s="14" t="s">
        <v>1825</v>
      </c>
      <c r="J17" s="27">
        <f t="shared" si="0"/>
        <v>0</v>
      </c>
      <c r="K17" s="14">
        <v>10</v>
      </c>
      <c r="L17" s="14" t="s">
        <v>17322</v>
      </c>
      <c r="M17" s="14" t="s">
        <v>17323</v>
      </c>
      <c r="N17" s="14" t="s">
        <v>17324</v>
      </c>
      <c r="O17" s="210" t="s">
        <v>568</v>
      </c>
    </row>
    <row r="18" spans="1:15">
      <c r="A18" s="214" t="s">
        <v>17325</v>
      </c>
      <c r="B18" s="215" t="s">
        <v>17326</v>
      </c>
      <c r="C18" s="215" t="s">
        <v>17327</v>
      </c>
      <c r="D18" s="215" t="s">
        <v>17328</v>
      </c>
      <c r="E18" s="215" t="s">
        <v>17329</v>
      </c>
      <c r="F18" s="215" t="s">
        <v>17330</v>
      </c>
      <c r="G18" s="215" t="s">
        <v>17331</v>
      </c>
      <c r="H18" s="215" t="s">
        <v>1109</v>
      </c>
      <c r="I18" s="215" t="s">
        <v>1825</v>
      </c>
      <c r="J18" s="224">
        <f t="shared" si="0"/>
        <v>0</v>
      </c>
      <c r="K18" s="215">
        <v>10</v>
      </c>
      <c r="L18" s="215" t="s">
        <v>17332</v>
      </c>
      <c r="M18" s="215" t="s">
        <v>17333</v>
      </c>
      <c r="N18" s="215" t="s">
        <v>17334</v>
      </c>
      <c r="O18" s="216" t="s">
        <v>519</v>
      </c>
    </row>
    <row r="19" spans="1:15" ht="23.15">
      <c r="A19" s="209" t="s">
        <v>17335</v>
      </c>
      <c r="B19" s="14" t="s">
        <v>17336</v>
      </c>
      <c r="C19" s="14" t="s">
        <v>17337</v>
      </c>
      <c r="D19" s="14" t="s">
        <v>17338</v>
      </c>
      <c r="E19" s="14" t="s">
        <v>6132</v>
      </c>
      <c r="F19" s="14" t="s">
        <v>17339</v>
      </c>
      <c r="G19" s="14" t="s">
        <v>17340</v>
      </c>
      <c r="H19" s="14" t="s">
        <v>1238</v>
      </c>
      <c r="I19" s="14" t="s">
        <v>1825</v>
      </c>
      <c r="J19" s="27">
        <f t="shared" si="0"/>
        <v>0</v>
      </c>
      <c r="K19" s="14">
        <v>14</v>
      </c>
      <c r="L19" s="14" t="s">
        <v>17341</v>
      </c>
      <c r="M19" s="14" t="s">
        <v>17342</v>
      </c>
      <c r="N19" s="14" t="s">
        <v>17343</v>
      </c>
      <c r="O19" s="210" t="s">
        <v>540</v>
      </c>
    </row>
    <row r="20" spans="1:15" ht="23.15">
      <c r="A20" s="214" t="s">
        <v>17344</v>
      </c>
      <c r="B20" s="215" t="s">
        <v>5185</v>
      </c>
      <c r="C20" s="215" t="s">
        <v>17345</v>
      </c>
      <c r="D20" s="215" t="s">
        <v>17346</v>
      </c>
      <c r="E20" s="215" t="s">
        <v>17347</v>
      </c>
      <c r="F20" s="215" t="s">
        <v>17348</v>
      </c>
      <c r="G20" s="215" t="s">
        <v>17349</v>
      </c>
      <c r="H20" s="215" t="s">
        <v>1238</v>
      </c>
      <c r="I20" s="215" t="s">
        <v>1825</v>
      </c>
      <c r="J20" s="224">
        <f t="shared" si="0"/>
        <v>0</v>
      </c>
      <c r="K20" s="215">
        <v>12</v>
      </c>
      <c r="L20" s="215" t="s">
        <v>17350</v>
      </c>
      <c r="M20" s="215" t="s">
        <v>17351</v>
      </c>
      <c r="N20" s="215" t="s">
        <v>17352</v>
      </c>
      <c r="O20" s="216" t="s">
        <v>545</v>
      </c>
    </row>
    <row r="21" spans="1:15" ht="23.15">
      <c r="A21" s="209" t="s">
        <v>17353</v>
      </c>
      <c r="B21" s="14" t="s">
        <v>17354</v>
      </c>
      <c r="C21" s="14" t="s">
        <v>17355</v>
      </c>
      <c r="D21" s="14" t="s">
        <v>17356</v>
      </c>
      <c r="E21" s="14" t="s">
        <v>4770</v>
      </c>
      <c r="F21" s="14" t="s">
        <v>17357</v>
      </c>
      <c r="G21" s="14" t="s">
        <v>17335</v>
      </c>
      <c r="H21" s="14" t="s">
        <v>1109</v>
      </c>
      <c r="I21" s="14" t="s">
        <v>1825</v>
      </c>
      <c r="J21" s="27">
        <f t="shared" si="0"/>
        <v>0</v>
      </c>
      <c r="K21" s="14">
        <v>8</v>
      </c>
      <c r="L21" s="14" t="s">
        <v>17358</v>
      </c>
      <c r="M21" s="14" t="s">
        <v>17359</v>
      </c>
      <c r="N21" s="14" t="s">
        <v>17360</v>
      </c>
      <c r="O21" s="210" t="s">
        <v>519</v>
      </c>
    </row>
    <row r="22" spans="1:15" ht="23.15">
      <c r="A22" s="214" t="s">
        <v>17361</v>
      </c>
      <c r="B22" s="215" t="s">
        <v>14659</v>
      </c>
      <c r="C22" s="215" t="s">
        <v>17362</v>
      </c>
      <c r="D22" s="215" t="s">
        <v>17363</v>
      </c>
      <c r="E22" s="215" t="s">
        <v>17364</v>
      </c>
      <c r="F22" s="215" t="s">
        <v>17365</v>
      </c>
      <c r="G22" s="215" t="s">
        <v>17366</v>
      </c>
      <c r="H22" s="215" t="s">
        <v>1238</v>
      </c>
      <c r="I22" s="215" t="s">
        <v>1825</v>
      </c>
      <c r="J22" s="224">
        <f t="shared" si="0"/>
        <v>0</v>
      </c>
      <c r="K22" s="215">
        <v>16</v>
      </c>
      <c r="L22" s="215" t="s">
        <v>17367</v>
      </c>
      <c r="M22" s="215" t="s">
        <v>17368</v>
      </c>
      <c r="N22" s="215" t="s">
        <v>17369</v>
      </c>
      <c r="O22" s="216" t="s">
        <v>565</v>
      </c>
    </row>
    <row r="23" spans="1:15" ht="23.15">
      <c r="A23" s="211" t="s">
        <v>17370</v>
      </c>
      <c r="B23" s="212" t="s">
        <v>7807</v>
      </c>
      <c r="C23" s="212" t="s">
        <v>17371</v>
      </c>
      <c r="D23" s="212" t="s">
        <v>17372</v>
      </c>
      <c r="E23" s="212" t="s">
        <v>3849</v>
      </c>
      <c r="F23" s="212" t="s">
        <v>99</v>
      </c>
      <c r="G23" s="212" t="s">
        <v>17373</v>
      </c>
      <c r="H23" s="212" t="s">
        <v>1109</v>
      </c>
      <c r="I23" s="212" t="s">
        <v>1825</v>
      </c>
      <c r="J23" s="225">
        <f t="shared" si="0"/>
        <v>0</v>
      </c>
      <c r="K23" s="212">
        <v>5</v>
      </c>
      <c r="L23" s="212" t="s">
        <v>17374</v>
      </c>
      <c r="M23" s="212" t="s">
        <v>17375</v>
      </c>
      <c r="N23" s="212" t="s">
        <v>17207</v>
      </c>
      <c r="O23" s="213" t="s">
        <v>565</v>
      </c>
    </row>
  </sheetData>
  <mergeCells count="2">
    <mergeCell ref="A1:O1"/>
    <mergeCell ref="A2:O2"/>
  </mergeCells>
  <dataValidations count="2">
    <dataValidation type="list" sqref="H5:H23" xr:uid="{00000000-0002-0000-8100-000000000000}">
      <formula1>"Critical,High,Medium,Low"</formula1>
    </dataValidation>
    <dataValidation type="list" sqref="I5:I23" xr:uid="{00000000-0002-0000-8100-000001000000}">
      <formula1>"Not Started,In Progress,Draft Complete,In Review,Approved,Blocked,Deferred"</formula1>
    </dataValidation>
  </dataValidation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J25"/>
  <sheetViews>
    <sheetView workbookViewId="0">
      <pane ySplit="4" topLeftCell="A5" activePane="bottomLeft" state="frozen"/>
      <selection pane="bottomLeft"/>
    </sheetView>
  </sheetViews>
  <sheetFormatPr defaultRowHeight="14.15"/>
  <cols>
    <col min="1" max="1" width="14" customWidth="1"/>
    <col min="2" max="2" width="62" customWidth="1"/>
    <col min="3" max="3" width="28" customWidth="1"/>
    <col min="4" max="6" width="12" customWidth="1"/>
    <col min="7" max="7" width="66" customWidth="1"/>
    <col min="8" max="8" width="30" customWidth="1"/>
    <col min="9" max="9" width="14" customWidth="1"/>
    <col min="10" max="10" width="36" customWidth="1"/>
  </cols>
  <sheetData>
    <row r="1" spans="1:10" ht="17.149999999999999" customHeight="1">
      <c r="A1" s="603" t="s">
        <v>17376</v>
      </c>
      <c r="B1" s="603"/>
      <c r="C1" s="603"/>
      <c r="D1" s="603"/>
      <c r="E1" s="603"/>
      <c r="F1" s="603"/>
      <c r="G1" s="603"/>
      <c r="H1" s="603"/>
      <c r="I1" s="603"/>
      <c r="J1" s="603"/>
    </row>
    <row r="2" spans="1:10" ht="20.6" customHeight="1">
      <c r="A2" s="604" t="s">
        <v>17377</v>
      </c>
      <c r="B2" s="604"/>
      <c r="C2" s="604"/>
      <c r="D2" s="604"/>
      <c r="E2" s="604"/>
      <c r="F2" s="604"/>
      <c r="G2" s="604"/>
      <c r="H2" s="604"/>
      <c r="I2" s="604"/>
      <c r="J2" s="604"/>
    </row>
    <row r="4" spans="1:10" ht="17.149999999999999" customHeight="1">
      <c r="A4" s="203" t="s">
        <v>2332</v>
      </c>
      <c r="B4" s="204" t="s">
        <v>1510</v>
      </c>
      <c r="C4" s="204" t="s">
        <v>1095</v>
      </c>
      <c r="D4" s="204" t="s">
        <v>2333</v>
      </c>
      <c r="E4" s="204" t="s">
        <v>2334</v>
      </c>
      <c r="F4" s="204" t="s">
        <v>7815</v>
      </c>
      <c r="G4" s="204" t="s">
        <v>7816</v>
      </c>
      <c r="H4" s="204" t="s">
        <v>1817</v>
      </c>
      <c r="I4" s="204" t="s">
        <v>1818</v>
      </c>
      <c r="J4" s="205" t="s">
        <v>9</v>
      </c>
    </row>
    <row r="5" spans="1:10">
      <c r="A5" s="206" t="s">
        <v>17378</v>
      </c>
      <c r="B5" s="207" t="s">
        <v>17379</v>
      </c>
      <c r="C5" s="207" t="s">
        <v>17380</v>
      </c>
      <c r="D5" s="207">
        <v>4</v>
      </c>
      <c r="E5" s="207">
        <v>5</v>
      </c>
      <c r="F5" s="207">
        <f t="shared" ref="F5:F25" si="0">D5*E5</f>
        <v>20</v>
      </c>
      <c r="G5" s="207" t="s">
        <v>17381</v>
      </c>
      <c r="H5" s="207" t="s">
        <v>17382</v>
      </c>
      <c r="I5" s="207" t="s">
        <v>2345</v>
      </c>
      <c r="J5" s="208" t="s">
        <v>6516</v>
      </c>
    </row>
    <row r="6" spans="1:10">
      <c r="A6" s="214" t="s">
        <v>17383</v>
      </c>
      <c r="B6" s="215" t="s">
        <v>17384</v>
      </c>
      <c r="C6" s="215" t="s">
        <v>17380</v>
      </c>
      <c r="D6" s="215">
        <v>4</v>
      </c>
      <c r="E6" s="215">
        <v>5</v>
      </c>
      <c r="F6" s="215">
        <f t="shared" si="0"/>
        <v>20</v>
      </c>
      <c r="G6" s="215" t="s">
        <v>17385</v>
      </c>
      <c r="H6" s="215" t="s">
        <v>7821</v>
      </c>
      <c r="I6" s="215" t="s">
        <v>2345</v>
      </c>
      <c r="J6" s="216" t="s">
        <v>6516</v>
      </c>
    </row>
    <row r="7" spans="1:10" ht="23.15">
      <c r="A7" s="209" t="s">
        <v>17386</v>
      </c>
      <c r="B7" s="14" t="s">
        <v>17387</v>
      </c>
      <c r="C7" s="14" t="s">
        <v>17388</v>
      </c>
      <c r="D7" s="14">
        <v>4</v>
      </c>
      <c r="E7" s="14">
        <v>5</v>
      </c>
      <c r="F7" s="14">
        <f t="shared" si="0"/>
        <v>20</v>
      </c>
      <c r="G7" s="14" t="s">
        <v>17389</v>
      </c>
      <c r="H7" s="14" t="s">
        <v>17390</v>
      </c>
      <c r="I7" s="14" t="s">
        <v>2345</v>
      </c>
      <c r="J7" s="210" t="s">
        <v>6516</v>
      </c>
    </row>
    <row r="8" spans="1:10" ht="23.15">
      <c r="A8" s="214" t="s">
        <v>17391</v>
      </c>
      <c r="B8" s="215" t="s">
        <v>17392</v>
      </c>
      <c r="C8" s="215" t="s">
        <v>17393</v>
      </c>
      <c r="D8" s="215">
        <v>3</v>
      </c>
      <c r="E8" s="215">
        <v>5</v>
      </c>
      <c r="F8" s="215">
        <f t="shared" si="0"/>
        <v>15</v>
      </c>
      <c r="G8" s="215" t="s">
        <v>17394</v>
      </c>
      <c r="H8" s="215" t="s">
        <v>5976</v>
      </c>
      <c r="I8" s="215" t="s">
        <v>2345</v>
      </c>
      <c r="J8" s="216" t="s">
        <v>6516</v>
      </c>
    </row>
    <row r="9" spans="1:10" ht="23.15">
      <c r="A9" s="209" t="s">
        <v>17395</v>
      </c>
      <c r="B9" s="14" t="s">
        <v>17396</v>
      </c>
      <c r="C9" s="14" t="s">
        <v>2244</v>
      </c>
      <c r="D9" s="14">
        <v>4</v>
      </c>
      <c r="E9" s="14">
        <v>5</v>
      </c>
      <c r="F9" s="14">
        <f t="shared" si="0"/>
        <v>20</v>
      </c>
      <c r="G9" s="14" t="s">
        <v>17397</v>
      </c>
      <c r="H9" s="14" t="s">
        <v>17398</v>
      </c>
      <c r="I9" s="14" t="s">
        <v>2345</v>
      </c>
      <c r="J9" s="210" t="s">
        <v>14656</v>
      </c>
    </row>
    <row r="10" spans="1:10">
      <c r="A10" s="214" t="s">
        <v>17399</v>
      </c>
      <c r="B10" s="215" t="s">
        <v>17400</v>
      </c>
      <c r="C10" s="215" t="s">
        <v>17401</v>
      </c>
      <c r="D10" s="215">
        <v>4</v>
      </c>
      <c r="E10" s="215">
        <v>5</v>
      </c>
      <c r="F10" s="215">
        <f t="shared" si="0"/>
        <v>20</v>
      </c>
      <c r="G10" s="215" t="s">
        <v>17402</v>
      </c>
      <c r="H10" s="215" t="s">
        <v>17403</v>
      </c>
      <c r="I10" s="215" t="s">
        <v>2345</v>
      </c>
      <c r="J10" s="216" t="s">
        <v>6516</v>
      </c>
    </row>
    <row r="11" spans="1:10" ht="23.15">
      <c r="A11" s="209" t="s">
        <v>17404</v>
      </c>
      <c r="B11" s="14" t="s">
        <v>17405</v>
      </c>
      <c r="C11" s="14" t="s">
        <v>17406</v>
      </c>
      <c r="D11" s="14">
        <v>3</v>
      </c>
      <c r="E11" s="14">
        <v>5</v>
      </c>
      <c r="F11" s="14">
        <f t="shared" si="0"/>
        <v>15</v>
      </c>
      <c r="G11" s="14" t="s">
        <v>17407</v>
      </c>
      <c r="H11" s="14" t="s">
        <v>3790</v>
      </c>
      <c r="I11" s="14" t="s">
        <v>2345</v>
      </c>
      <c r="J11" s="210" t="s">
        <v>6516</v>
      </c>
    </row>
    <row r="12" spans="1:10">
      <c r="A12" s="214" t="s">
        <v>17408</v>
      </c>
      <c r="B12" s="215" t="s">
        <v>17409</v>
      </c>
      <c r="C12" s="215" t="s">
        <v>17410</v>
      </c>
      <c r="D12" s="215">
        <v>4</v>
      </c>
      <c r="E12" s="215">
        <v>4</v>
      </c>
      <c r="F12" s="215">
        <f t="shared" si="0"/>
        <v>16</v>
      </c>
      <c r="G12" s="215" t="s">
        <v>17411</v>
      </c>
      <c r="H12" s="215" t="s">
        <v>6608</v>
      </c>
      <c r="I12" s="215" t="s">
        <v>2345</v>
      </c>
      <c r="J12" s="216"/>
    </row>
    <row r="13" spans="1:10">
      <c r="A13" s="209" t="s">
        <v>17412</v>
      </c>
      <c r="B13" s="14" t="s">
        <v>17413</v>
      </c>
      <c r="C13" s="14" t="s">
        <v>17414</v>
      </c>
      <c r="D13" s="14">
        <v>3</v>
      </c>
      <c r="E13" s="14">
        <v>4</v>
      </c>
      <c r="F13" s="14">
        <f t="shared" si="0"/>
        <v>12</v>
      </c>
      <c r="G13" s="14" t="s">
        <v>17415</v>
      </c>
      <c r="H13" s="14" t="s">
        <v>17416</v>
      </c>
      <c r="I13" s="14" t="s">
        <v>2345</v>
      </c>
      <c r="J13" s="210"/>
    </row>
    <row r="14" spans="1:10">
      <c r="A14" s="214" t="s">
        <v>17417</v>
      </c>
      <c r="B14" s="215" t="s">
        <v>17418</v>
      </c>
      <c r="C14" s="215" t="s">
        <v>17419</v>
      </c>
      <c r="D14" s="215">
        <v>4</v>
      </c>
      <c r="E14" s="215">
        <v>5</v>
      </c>
      <c r="F14" s="215">
        <f t="shared" si="0"/>
        <v>20</v>
      </c>
      <c r="G14" s="215" t="s">
        <v>17420</v>
      </c>
      <c r="H14" s="215" t="s">
        <v>6614</v>
      </c>
      <c r="I14" s="215" t="s">
        <v>2345</v>
      </c>
      <c r="J14" s="216" t="s">
        <v>6516</v>
      </c>
    </row>
    <row r="15" spans="1:10">
      <c r="A15" s="209" t="s">
        <v>17421</v>
      </c>
      <c r="B15" s="14" t="s">
        <v>17422</v>
      </c>
      <c r="C15" s="14" t="s">
        <v>17423</v>
      </c>
      <c r="D15" s="14">
        <v>4</v>
      </c>
      <c r="E15" s="14">
        <v>4</v>
      </c>
      <c r="F15" s="14">
        <f t="shared" si="0"/>
        <v>16</v>
      </c>
      <c r="G15" s="14" t="s">
        <v>17424</v>
      </c>
      <c r="H15" s="14" t="s">
        <v>9112</v>
      </c>
      <c r="I15" s="14" t="s">
        <v>2345</v>
      </c>
      <c r="J15" s="210"/>
    </row>
    <row r="16" spans="1:10">
      <c r="A16" s="214" t="s">
        <v>17425</v>
      </c>
      <c r="B16" s="215" t="s">
        <v>17426</v>
      </c>
      <c r="C16" s="215" t="s">
        <v>17427</v>
      </c>
      <c r="D16" s="215">
        <v>3</v>
      </c>
      <c r="E16" s="215">
        <v>5</v>
      </c>
      <c r="F16" s="215">
        <f t="shared" si="0"/>
        <v>15</v>
      </c>
      <c r="G16" s="215" t="s">
        <v>17428</v>
      </c>
      <c r="H16" s="215" t="s">
        <v>17429</v>
      </c>
      <c r="I16" s="215" t="s">
        <v>2345</v>
      </c>
      <c r="J16" s="216" t="s">
        <v>6516</v>
      </c>
    </row>
    <row r="17" spans="1:10">
      <c r="A17" s="209" t="s">
        <v>17430</v>
      </c>
      <c r="B17" s="14" t="s">
        <v>17431</v>
      </c>
      <c r="C17" s="14" t="s">
        <v>17432</v>
      </c>
      <c r="D17" s="14">
        <v>3</v>
      </c>
      <c r="E17" s="14">
        <v>5</v>
      </c>
      <c r="F17" s="14">
        <f t="shared" si="0"/>
        <v>15</v>
      </c>
      <c r="G17" s="14" t="s">
        <v>17433</v>
      </c>
      <c r="H17" s="14" t="s">
        <v>609</v>
      </c>
      <c r="I17" s="14" t="s">
        <v>2345</v>
      </c>
      <c r="J17" s="210" t="s">
        <v>6516</v>
      </c>
    </row>
    <row r="18" spans="1:10">
      <c r="A18" s="214" t="s">
        <v>17434</v>
      </c>
      <c r="B18" s="215" t="s">
        <v>17435</v>
      </c>
      <c r="C18" s="215" t="s">
        <v>17436</v>
      </c>
      <c r="D18" s="215">
        <v>3</v>
      </c>
      <c r="E18" s="215">
        <v>5</v>
      </c>
      <c r="F18" s="215">
        <f t="shared" si="0"/>
        <v>15</v>
      </c>
      <c r="G18" s="215" t="s">
        <v>17437</v>
      </c>
      <c r="H18" s="215" t="s">
        <v>17438</v>
      </c>
      <c r="I18" s="215" t="s">
        <v>2345</v>
      </c>
      <c r="J18" s="216" t="s">
        <v>6516</v>
      </c>
    </row>
    <row r="19" spans="1:10">
      <c r="A19" s="209" t="s">
        <v>17439</v>
      </c>
      <c r="B19" s="14" t="s">
        <v>17440</v>
      </c>
      <c r="C19" s="14" t="s">
        <v>17441</v>
      </c>
      <c r="D19" s="14">
        <v>4</v>
      </c>
      <c r="E19" s="14">
        <v>4</v>
      </c>
      <c r="F19" s="14">
        <f t="shared" si="0"/>
        <v>16</v>
      </c>
      <c r="G19" s="14" t="s">
        <v>17442</v>
      </c>
      <c r="H19" s="14" t="s">
        <v>17443</v>
      </c>
      <c r="I19" s="14" t="s">
        <v>2345</v>
      </c>
      <c r="J19" s="210"/>
    </row>
    <row r="20" spans="1:10">
      <c r="A20" s="214" t="s">
        <v>17444</v>
      </c>
      <c r="B20" s="215" t="s">
        <v>17445</v>
      </c>
      <c r="C20" s="215" t="s">
        <v>17446</v>
      </c>
      <c r="D20" s="215">
        <v>3</v>
      </c>
      <c r="E20" s="215">
        <v>5</v>
      </c>
      <c r="F20" s="215">
        <f t="shared" si="0"/>
        <v>15</v>
      </c>
      <c r="G20" s="215" t="s">
        <v>17447</v>
      </c>
      <c r="H20" s="215" t="s">
        <v>6228</v>
      </c>
      <c r="I20" s="215" t="s">
        <v>2345</v>
      </c>
      <c r="J20" s="216" t="s">
        <v>6516</v>
      </c>
    </row>
    <row r="21" spans="1:10" ht="23.15">
      <c r="A21" s="209" t="s">
        <v>17448</v>
      </c>
      <c r="B21" s="14" t="s">
        <v>17449</v>
      </c>
      <c r="C21" s="14" t="s">
        <v>17450</v>
      </c>
      <c r="D21" s="14">
        <v>4</v>
      </c>
      <c r="E21" s="14">
        <v>4</v>
      </c>
      <c r="F21" s="14">
        <f t="shared" si="0"/>
        <v>16</v>
      </c>
      <c r="G21" s="14" t="s">
        <v>17451</v>
      </c>
      <c r="H21" s="14" t="s">
        <v>944</v>
      </c>
      <c r="I21" s="14" t="s">
        <v>2345</v>
      </c>
      <c r="J21" s="210"/>
    </row>
    <row r="22" spans="1:10">
      <c r="A22" s="214" t="s">
        <v>17452</v>
      </c>
      <c r="B22" s="215" t="s">
        <v>17453</v>
      </c>
      <c r="C22" s="215" t="s">
        <v>16531</v>
      </c>
      <c r="D22" s="215">
        <v>3</v>
      </c>
      <c r="E22" s="215">
        <v>4</v>
      </c>
      <c r="F22" s="215">
        <f t="shared" si="0"/>
        <v>12</v>
      </c>
      <c r="G22" s="215" t="s">
        <v>17454</v>
      </c>
      <c r="H22" s="215" t="s">
        <v>17455</v>
      </c>
      <c r="I22" s="215" t="s">
        <v>2345</v>
      </c>
      <c r="J22" s="216"/>
    </row>
    <row r="23" spans="1:10">
      <c r="A23" s="209" t="s">
        <v>17456</v>
      </c>
      <c r="B23" s="14" t="s">
        <v>17457</v>
      </c>
      <c r="C23" s="14" t="s">
        <v>17458</v>
      </c>
      <c r="D23" s="14">
        <v>3</v>
      </c>
      <c r="E23" s="14">
        <v>4</v>
      </c>
      <c r="F23" s="14">
        <f t="shared" si="0"/>
        <v>12</v>
      </c>
      <c r="G23" s="14" t="s">
        <v>17459</v>
      </c>
      <c r="H23" s="14" t="s">
        <v>17460</v>
      </c>
      <c r="I23" s="14" t="s">
        <v>2345</v>
      </c>
      <c r="J23" s="210"/>
    </row>
    <row r="24" spans="1:10" ht="23.15">
      <c r="A24" s="214" t="s">
        <v>17461</v>
      </c>
      <c r="B24" s="215" t="s">
        <v>17462</v>
      </c>
      <c r="C24" s="215" t="s">
        <v>14636</v>
      </c>
      <c r="D24" s="215">
        <v>4</v>
      </c>
      <c r="E24" s="215">
        <v>5</v>
      </c>
      <c r="F24" s="215">
        <f t="shared" si="0"/>
        <v>20</v>
      </c>
      <c r="G24" s="215" t="s">
        <v>17463</v>
      </c>
      <c r="H24" s="215" t="s">
        <v>16656</v>
      </c>
      <c r="I24" s="215" t="s">
        <v>2345</v>
      </c>
      <c r="J24" s="216" t="s">
        <v>6516</v>
      </c>
    </row>
    <row r="25" spans="1:10" ht="23.15">
      <c r="A25" s="211" t="s">
        <v>17464</v>
      </c>
      <c r="B25" s="212" t="s">
        <v>17465</v>
      </c>
      <c r="C25" s="212" t="s">
        <v>17466</v>
      </c>
      <c r="D25" s="212">
        <v>3</v>
      </c>
      <c r="E25" s="212">
        <v>5</v>
      </c>
      <c r="F25" s="212">
        <f t="shared" si="0"/>
        <v>15</v>
      </c>
      <c r="G25" s="212" t="s">
        <v>17467</v>
      </c>
      <c r="H25" s="212" t="s">
        <v>6228</v>
      </c>
      <c r="I25" s="212" t="s">
        <v>2345</v>
      </c>
      <c r="J25" s="213" t="s">
        <v>6516</v>
      </c>
    </row>
  </sheetData>
  <mergeCells count="2">
    <mergeCell ref="A1:J1"/>
    <mergeCell ref="A2:J2"/>
  </mergeCells>
  <conditionalFormatting sqref="F5:F25">
    <cfRule type="colorScale" priority="1">
      <colorScale>
        <cfvo type="min"/>
        <cfvo type="percentile" val="50"/>
        <cfvo type="max"/>
        <color rgb="FFE2F0D9"/>
        <color rgb="FFFFF2CC"/>
        <color rgb="FFFCE4D6"/>
      </colorScale>
    </cfRule>
  </conditionalFormatting>
  <dataValidations count="1">
    <dataValidation type="list" sqref="I5:I25" xr:uid="{00000000-0002-0000-8200-000000000000}">
      <formula1>"Open,Mitigating,Accepted,Closed,Blocked"</formula1>
    </dataValidation>
  </dataValidation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K17"/>
  <sheetViews>
    <sheetView workbookViewId="0">
      <pane ySplit="4" topLeftCell="A5" activePane="bottomLeft" state="frozen"/>
      <selection pane="bottomLeft"/>
    </sheetView>
  </sheetViews>
  <sheetFormatPr defaultRowHeight="14.15"/>
  <cols>
    <col min="1" max="1" width="14" customWidth="1"/>
    <col min="2" max="2" width="38" customWidth="1"/>
    <col min="3" max="3" width="20" customWidth="1"/>
    <col min="4" max="4" width="50" customWidth="1"/>
    <col min="5" max="5" width="62" customWidth="1"/>
    <col min="6" max="6" width="40" customWidth="1"/>
    <col min="7" max="8" width="44" customWidth="1"/>
    <col min="9" max="9" width="36" customWidth="1"/>
    <col min="10" max="10" width="28" customWidth="1"/>
    <col min="11" max="11" width="32" customWidth="1"/>
  </cols>
  <sheetData>
    <row r="1" spans="1:11" ht="17.149999999999999" customHeight="1">
      <c r="A1" s="603" t="s">
        <v>17468</v>
      </c>
      <c r="B1" s="603"/>
      <c r="C1" s="603"/>
      <c r="D1" s="603"/>
      <c r="E1" s="603"/>
      <c r="F1" s="603"/>
      <c r="G1" s="603"/>
      <c r="H1" s="603"/>
      <c r="I1" s="603"/>
      <c r="J1" s="603"/>
      <c r="K1" s="603"/>
    </row>
    <row r="2" spans="1:11" ht="20.6" customHeight="1">
      <c r="A2" s="604" t="s">
        <v>17469</v>
      </c>
      <c r="B2" s="604"/>
      <c r="C2" s="604"/>
      <c r="D2" s="604"/>
      <c r="E2" s="604"/>
      <c r="F2" s="604"/>
      <c r="G2" s="604"/>
      <c r="H2" s="604"/>
      <c r="I2" s="604"/>
      <c r="J2" s="604"/>
      <c r="K2" s="604"/>
    </row>
    <row r="4" spans="1:11" ht="17.149999999999999" customHeight="1">
      <c r="A4" s="203" t="s">
        <v>5429</v>
      </c>
      <c r="B4" s="204" t="s">
        <v>5430</v>
      </c>
      <c r="C4" s="204" t="s">
        <v>1818</v>
      </c>
      <c r="D4" s="204" t="s">
        <v>7848</v>
      </c>
      <c r="E4" s="204" t="s">
        <v>3414</v>
      </c>
      <c r="F4" s="204" t="s">
        <v>7849</v>
      </c>
      <c r="G4" s="204" t="s">
        <v>5434</v>
      </c>
      <c r="H4" s="204" t="s">
        <v>7850</v>
      </c>
      <c r="I4" s="204" t="s">
        <v>7851</v>
      </c>
      <c r="J4" s="204" t="s">
        <v>1817</v>
      </c>
      <c r="K4" s="205" t="s">
        <v>7852</v>
      </c>
    </row>
    <row r="5" spans="1:11" ht="23.15">
      <c r="A5" s="206" t="s">
        <v>17470</v>
      </c>
      <c r="B5" s="207" t="s">
        <v>17471</v>
      </c>
      <c r="C5" s="207" t="s">
        <v>5629</v>
      </c>
      <c r="D5" s="207" t="s">
        <v>17472</v>
      </c>
      <c r="E5" s="207" t="s">
        <v>17473</v>
      </c>
      <c r="F5" s="207" t="s">
        <v>17474</v>
      </c>
      <c r="G5" s="207" t="s">
        <v>17475</v>
      </c>
      <c r="H5" s="207" t="s">
        <v>17476</v>
      </c>
      <c r="I5" s="207" t="s">
        <v>17477</v>
      </c>
      <c r="J5" s="207" t="s">
        <v>15625</v>
      </c>
      <c r="K5" s="208" t="s">
        <v>499</v>
      </c>
    </row>
    <row r="6" spans="1:11" ht="23.15">
      <c r="A6" s="214" t="s">
        <v>17478</v>
      </c>
      <c r="B6" s="215" t="s">
        <v>17479</v>
      </c>
      <c r="C6" s="215" t="s">
        <v>5629</v>
      </c>
      <c r="D6" s="215" t="s">
        <v>17480</v>
      </c>
      <c r="E6" s="215" t="s">
        <v>17481</v>
      </c>
      <c r="F6" s="215" t="s">
        <v>17482</v>
      </c>
      <c r="G6" s="215" t="s">
        <v>17483</v>
      </c>
      <c r="H6" s="215" t="s">
        <v>17484</v>
      </c>
      <c r="I6" s="215" t="s">
        <v>7894</v>
      </c>
      <c r="J6" s="215" t="s">
        <v>3652</v>
      </c>
      <c r="K6" s="216" t="s">
        <v>17485</v>
      </c>
    </row>
    <row r="7" spans="1:11" ht="23.15">
      <c r="A7" s="209" t="s">
        <v>17486</v>
      </c>
      <c r="B7" s="14" t="s">
        <v>17487</v>
      </c>
      <c r="C7" s="14" t="s">
        <v>5629</v>
      </c>
      <c r="D7" s="14" t="s">
        <v>17488</v>
      </c>
      <c r="E7" s="14" t="s">
        <v>17489</v>
      </c>
      <c r="F7" s="14" t="s">
        <v>17490</v>
      </c>
      <c r="G7" s="14" t="s">
        <v>17491</v>
      </c>
      <c r="H7" s="14" t="s">
        <v>17492</v>
      </c>
      <c r="I7" s="14" t="s">
        <v>17493</v>
      </c>
      <c r="J7" s="14" t="s">
        <v>17494</v>
      </c>
      <c r="K7" s="210" t="s">
        <v>7904</v>
      </c>
    </row>
    <row r="8" spans="1:11" ht="23.15">
      <c r="A8" s="214" t="s">
        <v>17495</v>
      </c>
      <c r="B8" s="215" t="s">
        <v>17496</v>
      </c>
      <c r="C8" s="215" t="s">
        <v>5440</v>
      </c>
      <c r="D8" s="215" t="s">
        <v>17497</v>
      </c>
      <c r="E8" s="215" t="s">
        <v>17498</v>
      </c>
      <c r="F8" s="215" t="s">
        <v>17499</v>
      </c>
      <c r="G8" s="215" t="s">
        <v>17500</v>
      </c>
      <c r="H8" s="215" t="s">
        <v>17501</v>
      </c>
      <c r="I8" s="215" t="s">
        <v>17502</v>
      </c>
      <c r="J8" s="215" t="s">
        <v>17416</v>
      </c>
      <c r="K8" s="216" t="s">
        <v>17102</v>
      </c>
    </row>
    <row r="9" spans="1:11">
      <c r="A9" s="209" t="s">
        <v>17503</v>
      </c>
      <c r="B9" s="14" t="s">
        <v>15386</v>
      </c>
      <c r="C9" s="14" t="s">
        <v>5629</v>
      </c>
      <c r="D9" s="14" t="s">
        <v>17504</v>
      </c>
      <c r="E9" s="14" t="s">
        <v>17505</v>
      </c>
      <c r="F9" s="14" t="s">
        <v>17506</v>
      </c>
      <c r="G9" s="14" t="s">
        <v>17507</v>
      </c>
      <c r="H9" s="14" t="s">
        <v>17508</v>
      </c>
      <c r="I9" s="14" t="s">
        <v>17509</v>
      </c>
      <c r="J9" s="14" t="s">
        <v>15389</v>
      </c>
      <c r="K9" s="210" t="s">
        <v>512</v>
      </c>
    </row>
    <row r="10" spans="1:11" ht="23.15">
      <c r="A10" s="214" t="s">
        <v>17510</v>
      </c>
      <c r="B10" s="215" t="s">
        <v>17511</v>
      </c>
      <c r="C10" s="215" t="s">
        <v>5629</v>
      </c>
      <c r="D10" s="215" t="s">
        <v>17512</v>
      </c>
      <c r="E10" s="215" t="s">
        <v>17513</v>
      </c>
      <c r="F10" s="215" t="s">
        <v>17514</v>
      </c>
      <c r="G10" s="215" t="s">
        <v>17515</v>
      </c>
      <c r="H10" s="215" t="s">
        <v>17516</v>
      </c>
      <c r="I10" s="215" t="s">
        <v>17517</v>
      </c>
      <c r="J10" s="215" t="s">
        <v>6592</v>
      </c>
      <c r="K10" s="216" t="s">
        <v>508</v>
      </c>
    </row>
    <row r="11" spans="1:11">
      <c r="A11" s="209" t="s">
        <v>17518</v>
      </c>
      <c r="B11" s="14" t="s">
        <v>17519</v>
      </c>
      <c r="C11" s="14" t="s">
        <v>5629</v>
      </c>
      <c r="D11" s="14" t="s">
        <v>17520</v>
      </c>
      <c r="E11" s="14" t="s">
        <v>17521</v>
      </c>
      <c r="F11" s="14" t="s">
        <v>17522</v>
      </c>
      <c r="G11" s="14" t="s">
        <v>17523</v>
      </c>
      <c r="H11" s="14" t="s">
        <v>17524</v>
      </c>
      <c r="I11" s="14" t="s">
        <v>17525</v>
      </c>
      <c r="J11" s="14" t="s">
        <v>6614</v>
      </c>
      <c r="K11" s="210" t="s">
        <v>532</v>
      </c>
    </row>
    <row r="12" spans="1:11" ht="23.15">
      <c r="A12" s="214" t="s">
        <v>17526</v>
      </c>
      <c r="B12" s="215" t="s">
        <v>17527</v>
      </c>
      <c r="C12" s="215" t="s">
        <v>5629</v>
      </c>
      <c r="D12" s="215" t="s">
        <v>17528</v>
      </c>
      <c r="E12" s="215" t="s">
        <v>17529</v>
      </c>
      <c r="F12" s="215" t="s">
        <v>17530</v>
      </c>
      <c r="G12" s="215" t="s">
        <v>17531</v>
      </c>
      <c r="H12" s="215" t="s">
        <v>17532</v>
      </c>
      <c r="I12" s="215" t="s">
        <v>17533</v>
      </c>
      <c r="J12" s="215" t="s">
        <v>6393</v>
      </c>
      <c r="K12" s="216" t="s">
        <v>17534</v>
      </c>
    </row>
    <row r="13" spans="1:11">
      <c r="A13" s="209" t="s">
        <v>17535</v>
      </c>
      <c r="B13" s="14" t="s">
        <v>17536</v>
      </c>
      <c r="C13" s="14" t="s">
        <v>5629</v>
      </c>
      <c r="D13" s="14" t="s">
        <v>17537</v>
      </c>
      <c r="E13" s="14" t="s">
        <v>17538</v>
      </c>
      <c r="F13" s="14" t="s">
        <v>17539</v>
      </c>
      <c r="G13" s="14" t="s">
        <v>17540</v>
      </c>
      <c r="H13" s="14" t="s">
        <v>17541</v>
      </c>
      <c r="I13" s="14" t="s">
        <v>17542</v>
      </c>
      <c r="J13" s="14" t="s">
        <v>4855</v>
      </c>
      <c r="K13" s="210" t="s">
        <v>528</v>
      </c>
    </row>
    <row r="14" spans="1:11" ht="23.15">
      <c r="A14" s="214" t="s">
        <v>17543</v>
      </c>
      <c r="B14" s="215" t="s">
        <v>17544</v>
      </c>
      <c r="C14" s="215" t="s">
        <v>5629</v>
      </c>
      <c r="D14" s="215" t="s">
        <v>17545</v>
      </c>
      <c r="E14" s="215" t="s">
        <v>17546</v>
      </c>
      <c r="F14" s="215" t="s">
        <v>17547</v>
      </c>
      <c r="G14" s="215" t="s">
        <v>17548</v>
      </c>
      <c r="H14" s="215" t="s">
        <v>17549</v>
      </c>
      <c r="I14" s="215" t="s">
        <v>17550</v>
      </c>
      <c r="J14" s="215" t="s">
        <v>16682</v>
      </c>
      <c r="K14" s="216" t="s">
        <v>519</v>
      </c>
    </row>
    <row r="15" spans="1:11" ht="23.15">
      <c r="A15" s="209" t="s">
        <v>17551</v>
      </c>
      <c r="B15" s="14" t="s">
        <v>17552</v>
      </c>
      <c r="C15" s="14" t="s">
        <v>5440</v>
      </c>
      <c r="D15" s="14" t="s">
        <v>17553</v>
      </c>
      <c r="E15" s="14" t="s">
        <v>17554</v>
      </c>
      <c r="F15" s="14" t="s">
        <v>17555</v>
      </c>
      <c r="G15" s="14" t="s">
        <v>17556</v>
      </c>
      <c r="H15" s="14" t="s">
        <v>17557</v>
      </c>
      <c r="I15" s="14" t="s">
        <v>17558</v>
      </c>
      <c r="J15" s="14" t="s">
        <v>17559</v>
      </c>
      <c r="K15" s="210" t="s">
        <v>17560</v>
      </c>
    </row>
    <row r="16" spans="1:11" ht="23.15">
      <c r="A16" s="214" t="s">
        <v>17561</v>
      </c>
      <c r="B16" s="215" t="s">
        <v>17562</v>
      </c>
      <c r="C16" s="215" t="s">
        <v>5629</v>
      </c>
      <c r="D16" s="215" t="s">
        <v>17563</v>
      </c>
      <c r="E16" s="215" t="s">
        <v>17564</v>
      </c>
      <c r="F16" s="215" t="s">
        <v>17565</v>
      </c>
      <c r="G16" s="215" t="s">
        <v>17566</v>
      </c>
      <c r="H16" s="215" t="s">
        <v>17567</v>
      </c>
      <c r="I16" s="215" t="s">
        <v>17568</v>
      </c>
      <c r="J16" s="215" t="s">
        <v>6393</v>
      </c>
      <c r="K16" s="216" t="s">
        <v>540</v>
      </c>
    </row>
    <row r="17" spans="1:11" ht="23.15">
      <c r="A17" s="211" t="s">
        <v>17569</v>
      </c>
      <c r="B17" s="212" t="s">
        <v>17570</v>
      </c>
      <c r="C17" s="212" t="s">
        <v>5629</v>
      </c>
      <c r="D17" s="212" t="s">
        <v>17571</v>
      </c>
      <c r="E17" s="212" t="s">
        <v>17572</v>
      </c>
      <c r="F17" s="212" t="s">
        <v>17573</v>
      </c>
      <c r="G17" s="212" t="s">
        <v>17574</v>
      </c>
      <c r="H17" s="212" t="s">
        <v>17575</v>
      </c>
      <c r="I17" s="212" t="s">
        <v>17576</v>
      </c>
      <c r="J17" s="212" t="s">
        <v>1932</v>
      </c>
      <c r="K17" s="213" t="s">
        <v>519</v>
      </c>
    </row>
  </sheetData>
  <mergeCells count="2">
    <mergeCell ref="A1:K1"/>
    <mergeCell ref="A2:K2"/>
  </mergeCells>
  <dataValidations count="1">
    <dataValidation type="list" sqref="C5:C17" xr:uid="{00000000-0002-0000-8300-000000000000}">
      <formula1>"Proposed,Accepted in principle,Accepted,Rejected,Deferred"</formula1>
    </dataValidation>
  </dataValidation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L18"/>
  <sheetViews>
    <sheetView workbookViewId="0">
      <pane ySplit="4" topLeftCell="A5" activePane="bottomLeft" state="frozen"/>
      <selection pane="bottomLeft"/>
    </sheetView>
  </sheetViews>
  <sheetFormatPr defaultRowHeight="14.15"/>
  <cols>
    <col min="1" max="1" width="12" customWidth="1"/>
    <col min="2" max="2" width="24" customWidth="1"/>
    <col min="3" max="3" width="12" customWidth="1"/>
    <col min="4" max="4" width="64" customWidth="1"/>
    <col min="5" max="5" width="42" customWidth="1"/>
    <col min="6" max="6" width="18" customWidth="1"/>
    <col min="7" max="7" width="12" customWidth="1"/>
    <col min="8" max="8" width="48" customWidth="1"/>
    <col min="9" max="9" width="30" customWidth="1"/>
    <col min="11" max="11" width="28" customWidth="1"/>
    <col min="12" max="12" width="18" customWidth="1"/>
  </cols>
  <sheetData>
    <row r="1" spans="1:12" ht="17.149999999999999" customHeight="1">
      <c r="A1" s="603" t="s">
        <v>17577</v>
      </c>
      <c r="B1" s="603"/>
      <c r="C1" s="603"/>
      <c r="D1" s="603"/>
      <c r="E1" s="603"/>
      <c r="F1" s="603"/>
      <c r="G1" s="603"/>
      <c r="H1" s="603"/>
      <c r="I1" s="603"/>
    </row>
    <row r="2" spans="1:12" ht="20.6" customHeight="1">
      <c r="A2" s="604" t="s">
        <v>17578</v>
      </c>
      <c r="B2" s="604"/>
      <c r="C2" s="604"/>
      <c r="D2" s="604"/>
      <c r="E2" s="604"/>
      <c r="F2" s="604"/>
      <c r="G2" s="604"/>
      <c r="H2" s="604"/>
      <c r="I2" s="604"/>
    </row>
    <row r="4" spans="1:12" ht="17.149999999999999" customHeight="1">
      <c r="A4" s="203" t="s">
        <v>7915</v>
      </c>
      <c r="B4" s="204" t="s">
        <v>1095</v>
      </c>
      <c r="C4" s="204" t="s">
        <v>5683</v>
      </c>
      <c r="D4" s="204" t="s">
        <v>5684</v>
      </c>
      <c r="E4" s="204" t="s">
        <v>2126</v>
      </c>
      <c r="F4" s="204" t="s">
        <v>1818</v>
      </c>
      <c r="G4" s="204" t="s">
        <v>7916</v>
      </c>
      <c r="H4" s="204" t="s">
        <v>5688</v>
      </c>
      <c r="I4" s="205" t="s">
        <v>7917</v>
      </c>
      <c r="K4" s="203" t="s">
        <v>5695</v>
      </c>
      <c r="L4" s="205" t="s">
        <v>2484</v>
      </c>
    </row>
    <row r="5" spans="1:12" ht="23.15">
      <c r="A5" s="206" t="s">
        <v>17579</v>
      </c>
      <c r="B5" s="207" t="s">
        <v>1071</v>
      </c>
      <c r="C5" s="207" t="s">
        <v>1955</v>
      </c>
      <c r="D5" s="207" t="s">
        <v>17580</v>
      </c>
      <c r="E5" s="207" t="s">
        <v>490</v>
      </c>
      <c r="F5" s="207" t="s">
        <v>2136</v>
      </c>
      <c r="G5" s="223">
        <f t="shared" ref="G5:G18" si="0">IF(F5="Met",1,IF(F5="Draft Ready",0.8,IF(F5="In Review",0.6,IF(F5="Owner Input",0.3,IF(F5="Blocked",0,0)))))</f>
        <v>0.8</v>
      </c>
      <c r="H5" s="207" t="s">
        <v>17581</v>
      </c>
      <c r="I5" s="208" t="s">
        <v>3968</v>
      </c>
      <c r="K5" s="206" t="s">
        <v>17582</v>
      </c>
      <c r="L5" s="227">
        <f>AVERAGE(G5:G18)</f>
        <v>0.72857142857142854</v>
      </c>
    </row>
    <row r="6" spans="1:12" ht="23.15">
      <c r="A6" s="214" t="s">
        <v>17583</v>
      </c>
      <c r="B6" s="215" t="s">
        <v>6846</v>
      </c>
      <c r="C6" s="215" t="s">
        <v>1955</v>
      </c>
      <c r="D6" s="215" t="s">
        <v>17584</v>
      </c>
      <c r="E6" s="215" t="s">
        <v>495</v>
      </c>
      <c r="F6" s="215" t="s">
        <v>2136</v>
      </c>
      <c r="G6" s="224">
        <f t="shared" si="0"/>
        <v>0.8</v>
      </c>
      <c r="H6" s="215" t="s">
        <v>17585</v>
      </c>
      <c r="I6" s="216" t="s">
        <v>497</v>
      </c>
      <c r="K6" s="209" t="s">
        <v>7928</v>
      </c>
      <c r="L6" s="210">
        <f>COUNTIFS(C5:C18,"Yes",F5:F18,"Not Started")+COUNTIFS(C5:C18,"Yes",F5:F18,"Blocked")</f>
        <v>1</v>
      </c>
    </row>
    <row r="7" spans="1:12" ht="23.15">
      <c r="A7" s="209" t="s">
        <v>17586</v>
      </c>
      <c r="B7" s="14" t="s">
        <v>17587</v>
      </c>
      <c r="C7" s="14" t="s">
        <v>1955</v>
      </c>
      <c r="D7" s="14" t="s">
        <v>17588</v>
      </c>
      <c r="E7" s="14" t="s">
        <v>499</v>
      </c>
      <c r="F7" s="14" t="s">
        <v>2136</v>
      </c>
      <c r="G7" s="27">
        <f t="shared" si="0"/>
        <v>0.8</v>
      </c>
      <c r="H7" s="14" t="s">
        <v>17589</v>
      </c>
      <c r="I7" s="210" t="s">
        <v>14628</v>
      </c>
      <c r="K7" s="209" t="s">
        <v>9471</v>
      </c>
      <c r="L7" s="210">
        <f>COUNTIF(F5:F18,"Met")+COUNTIF(F5:F18,"Draft Ready")</f>
        <v>12</v>
      </c>
    </row>
    <row r="8" spans="1:12" ht="23.15">
      <c r="A8" s="214" t="s">
        <v>17590</v>
      </c>
      <c r="B8" s="215" t="s">
        <v>7947</v>
      </c>
      <c r="C8" s="215" t="s">
        <v>1955</v>
      </c>
      <c r="D8" s="215" t="s">
        <v>17591</v>
      </c>
      <c r="E8" s="215" t="s">
        <v>504</v>
      </c>
      <c r="F8" s="215" t="s">
        <v>2136</v>
      </c>
      <c r="G8" s="224">
        <f t="shared" si="0"/>
        <v>0.8</v>
      </c>
      <c r="H8" s="215" t="s">
        <v>17592</v>
      </c>
      <c r="I8" s="216" t="s">
        <v>3749</v>
      </c>
      <c r="K8" s="211" t="s">
        <v>7938</v>
      </c>
      <c r="L8" s="213">
        <v>0</v>
      </c>
    </row>
    <row r="9" spans="1:12" ht="23.15">
      <c r="A9" s="209" t="s">
        <v>17593</v>
      </c>
      <c r="B9" s="14" t="s">
        <v>17594</v>
      </c>
      <c r="C9" s="14" t="s">
        <v>1955</v>
      </c>
      <c r="D9" s="14" t="s">
        <v>17595</v>
      </c>
      <c r="E9" s="14" t="s">
        <v>508</v>
      </c>
      <c r="F9" s="14" t="s">
        <v>2136</v>
      </c>
      <c r="G9" s="27">
        <f t="shared" si="0"/>
        <v>0.8</v>
      </c>
      <c r="H9" s="14" t="s">
        <v>17596</v>
      </c>
      <c r="I9" s="210" t="s">
        <v>17597</v>
      </c>
    </row>
    <row r="10" spans="1:12" ht="23.15">
      <c r="A10" s="214" t="s">
        <v>17598</v>
      </c>
      <c r="B10" s="215" t="s">
        <v>17599</v>
      </c>
      <c r="C10" s="215" t="s">
        <v>1955</v>
      </c>
      <c r="D10" s="215" t="s">
        <v>17600</v>
      </c>
      <c r="E10" s="215" t="s">
        <v>512</v>
      </c>
      <c r="F10" s="215" t="s">
        <v>2136</v>
      </c>
      <c r="G10" s="224">
        <f t="shared" si="0"/>
        <v>0.8</v>
      </c>
      <c r="H10" s="215" t="s">
        <v>17601</v>
      </c>
      <c r="I10" s="216" t="s">
        <v>17602</v>
      </c>
    </row>
    <row r="11" spans="1:12" ht="23.15">
      <c r="A11" s="209" t="s">
        <v>17603</v>
      </c>
      <c r="B11" s="14" t="s">
        <v>7969</v>
      </c>
      <c r="C11" s="14" t="s">
        <v>1955</v>
      </c>
      <c r="D11" s="14" t="s">
        <v>17604</v>
      </c>
      <c r="E11" s="14" t="s">
        <v>516</v>
      </c>
      <c r="F11" s="14" t="s">
        <v>2136</v>
      </c>
      <c r="G11" s="27">
        <f t="shared" si="0"/>
        <v>0.8</v>
      </c>
      <c r="H11" s="14" t="s">
        <v>17605</v>
      </c>
      <c r="I11" s="210" t="s">
        <v>17606</v>
      </c>
    </row>
    <row r="12" spans="1:12">
      <c r="A12" s="214" t="s">
        <v>17607</v>
      </c>
      <c r="B12" s="215" t="s">
        <v>17608</v>
      </c>
      <c r="C12" s="215" t="s">
        <v>1955</v>
      </c>
      <c r="D12" s="215" t="s">
        <v>17609</v>
      </c>
      <c r="E12" s="215" t="s">
        <v>17610</v>
      </c>
      <c r="F12" s="215" t="s">
        <v>2136</v>
      </c>
      <c r="G12" s="224">
        <f t="shared" si="0"/>
        <v>0.8</v>
      </c>
      <c r="H12" s="215" t="s">
        <v>17611</v>
      </c>
      <c r="I12" s="216" t="s">
        <v>17612</v>
      </c>
    </row>
    <row r="13" spans="1:12" ht="23.15">
      <c r="A13" s="209" t="s">
        <v>17613</v>
      </c>
      <c r="B13" s="14" t="s">
        <v>7783</v>
      </c>
      <c r="C13" s="14" t="s">
        <v>1955</v>
      </c>
      <c r="D13" s="14" t="s">
        <v>17614</v>
      </c>
      <c r="E13" s="14" t="s">
        <v>17615</v>
      </c>
      <c r="F13" s="14" t="s">
        <v>2136</v>
      </c>
      <c r="G13" s="27">
        <f t="shared" si="0"/>
        <v>0.8</v>
      </c>
      <c r="H13" s="14" t="s">
        <v>17616</v>
      </c>
      <c r="I13" s="210" t="s">
        <v>16656</v>
      </c>
    </row>
    <row r="14" spans="1:12" ht="23.15">
      <c r="A14" s="214" t="s">
        <v>17617</v>
      </c>
      <c r="B14" s="215" t="s">
        <v>14578</v>
      </c>
      <c r="C14" s="215" t="s">
        <v>1955</v>
      </c>
      <c r="D14" s="215" t="s">
        <v>17618</v>
      </c>
      <c r="E14" s="215" t="s">
        <v>549</v>
      </c>
      <c r="F14" s="215" t="s">
        <v>2136</v>
      </c>
      <c r="G14" s="224">
        <f t="shared" si="0"/>
        <v>0.8</v>
      </c>
      <c r="H14" s="215" t="s">
        <v>14860</v>
      </c>
      <c r="I14" s="216" t="s">
        <v>194</v>
      </c>
    </row>
    <row r="15" spans="1:12" ht="23.15">
      <c r="A15" s="209" t="s">
        <v>17619</v>
      </c>
      <c r="B15" s="14" t="s">
        <v>10990</v>
      </c>
      <c r="C15" s="14" t="s">
        <v>1955</v>
      </c>
      <c r="D15" s="14" t="s">
        <v>17620</v>
      </c>
      <c r="E15" s="14" t="s">
        <v>552</v>
      </c>
      <c r="F15" s="14" t="s">
        <v>2136</v>
      </c>
      <c r="G15" s="27">
        <f t="shared" si="0"/>
        <v>0.8</v>
      </c>
      <c r="H15" s="14" t="s">
        <v>17621</v>
      </c>
      <c r="I15" s="210" t="s">
        <v>36</v>
      </c>
    </row>
    <row r="16" spans="1:12" ht="23.15">
      <c r="A16" s="214" t="s">
        <v>17622</v>
      </c>
      <c r="B16" s="215" t="s">
        <v>14659</v>
      </c>
      <c r="C16" s="215" t="s">
        <v>1955</v>
      </c>
      <c r="D16" s="215" t="s">
        <v>17623</v>
      </c>
      <c r="E16" s="215" t="s">
        <v>17624</v>
      </c>
      <c r="F16" s="215" t="s">
        <v>2136</v>
      </c>
      <c r="G16" s="224">
        <f t="shared" si="0"/>
        <v>0.8</v>
      </c>
      <c r="H16" s="215" t="s">
        <v>17625</v>
      </c>
      <c r="I16" s="216" t="s">
        <v>17626</v>
      </c>
    </row>
    <row r="17" spans="1:9" ht="23.15">
      <c r="A17" s="209" t="s">
        <v>17627</v>
      </c>
      <c r="B17" s="14" t="s">
        <v>5810</v>
      </c>
      <c r="C17" s="14" t="s">
        <v>1955</v>
      </c>
      <c r="D17" s="14" t="s">
        <v>17628</v>
      </c>
      <c r="E17" s="14" t="s">
        <v>17629</v>
      </c>
      <c r="F17" s="14" t="s">
        <v>3564</v>
      </c>
      <c r="G17" s="27">
        <f t="shared" si="0"/>
        <v>0.6</v>
      </c>
      <c r="H17" s="14" t="s">
        <v>17630</v>
      </c>
      <c r="I17" s="210" t="s">
        <v>2427</v>
      </c>
    </row>
    <row r="18" spans="1:9" ht="23.15">
      <c r="A18" s="217" t="s">
        <v>17631</v>
      </c>
      <c r="B18" s="218" t="s">
        <v>9516</v>
      </c>
      <c r="C18" s="218" t="s">
        <v>1955</v>
      </c>
      <c r="D18" s="218" t="s">
        <v>17632</v>
      </c>
      <c r="E18" s="218" t="s">
        <v>7979</v>
      </c>
      <c r="F18" s="218" t="s">
        <v>1825</v>
      </c>
      <c r="G18" s="226">
        <f t="shared" si="0"/>
        <v>0</v>
      </c>
      <c r="H18" s="218" t="s">
        <v>5783</v>
      </c>
      <c r="I18" s="219" t="s">
        <v>7980</v>
      </c>
    </row>
  </sheetData>
  <mergeCells count="2">
    <mergeCell ref="A1:I1"/>
    <mergeCell ref="A2:I2"/>
  </mergeCells>
  <dataValidations count="1">
    <dataValidation type="list" sqref="F5:F18" xr:uid="{00000000-0002-0000-8400-000000000000}">
      <formula1>"Met,Draft Ready,In Review,Owner Input,Not Started,Blocked"</formula1>
    </dataValidation>
  </dataValidation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L18"/>
  <sheetViews>
    <sheetView workbookViewId="0">
      <pane ySplit="4" topLeftCell="A5" activePane="bottomLeft" state="frozen"/>
      <selection pane="bottomLeft"/>
    </sheetView>
  </sheetViews>
  <sheetFormatPr defaultRowHeight="14.15"/>
  <cols>
    <col min="1" max="1" width="12" customWidth="1"/>
    <col min="2" max="2" width="24" customWidth="1"/>
    <col min="3" max="3" width="12" customWidth="1"/>
    <col min="4" max="4" width="64" customWidth="1"/>
    <col min="5" max="5" width="42" customWidth="1"/>
    <col min="6" max="6" width="18" customWidth="1"/>
    <col min="7" max="7" width="12" customWidth="1"/>
    <col min="8" max="8" width="48" customWidth="1"/>
    <col min="9" max="9" width="30" customWidth="1"/>
    <col min="11" max="11" width="28" customWidth="1"/>
    <col min="12" max="12" width="18" customWidth="1"/>
  </cols>
  <sheetData>
    <row r="1" spans="1:12" ht="17.149999999999999" customHeight="1">
      <c r="A1" s="603" t="s">
        <v>17633</v>
      </c>
      <c r="B1" s="603"/>
      <c r="C1" s="603"/>
      <c r="D1" s="603"/>
      <c r="E1" s="603"/>
      <c r="F1" s="603"/>
      <c r="G1" s="603"/>
      <c r="H1" s="603"/>
      <c r="I1" s="603"/>
    </row>
    <row r="2" spans="1:12" ht="20.6" customHeight="1">
      <c r="A2" s="604" t="s">
        <v>17634</v>
      </c>
      <c r="B2" s="604"/>
      <c r="C2" s="604"/>
      <c r="D2" s="604"/>
      <c r="E2" s="604"/>
      <c r="F2" s="604"/>
      <c r="G2" s="604"/>
      <c r="H2" s="604"/>
      <c r="I2" s="604"/>
    </row>
    <row r="4" spans="1:12" ht="17.149999999999999" customHeight="1">
      <c r="A4" s="203" t="s">
        <v>7915</v>
      </c>
      <c r="B4" s="204" t="s">
        <v>1095</v>
      </c>
      <c r="C4" s="204" t="s">
        <v>5683</v>
      </c>
      <c r="D4" s="204" t="s">
        <v>5684</v>
      </c>
      <c r="E4" s="204" t="s">
        <v>2126</v>
      </c>
      <c r="F4" s="204" t="s">
        <v>1818</v>
      </c>
      <c r="G4" s="204" t="s">
        <v>7916</v>
      </c>
      <c r="H4" s="204" t="s">
        <v>5688</v>
      </c>
      <c r="I4" s="205" t="s">
        <v>7917</v>
      </c>
      <c r="K4" s="203" t="s">
        <v>5695</v>
      </c>
      <c r="L4" s="205" t="s">
        <v>2484</v>
      </c>
    </row>
    <row r="5" spans="1:12" ht="23.15">
      <c r="A5" s="206" t="s">
        <v>17635</v>
      </c>
      <c r="B5" s="207" t="s">
        <v>1071</v>
      </c>
      <c r="C5" s="207" t="s">
        <v>1955</v>
      </c>
      <c r="D5" s="207" t="s">
        <v>17636</v>
      </c>
      <c r="E5" s="207" t="s">
        <v>519</v>
      </c>
      <c r="F5" s="207" t="s">
        <v>2136</v>
      </c>
      <c r="G5" s="223">
        <f t="shared" ref="G5:G18" si="0">IF(F5="Met",1,IF(F5="Draft Ready",0.8,IF(F5="In Review",0.6,IF(F5="Owner Input",0.3,IF(F5="Blocked",0,0)))))</f>
        <v>0.8</v>
      </c>
      <c r="H5" s="207" t="s">
        <v>17637</v>
      </c>
      <c r="I5" s="208" t="s">
        <v>17638</v>
      </c>
      <c r="K5" s="206" t="s">
        <v>17639</v>
      </c>
      <c r="L5" s="227">
        <f>AVERAGE(G5:G18)</f>
        <v>0.74285714285714288</v>
      </c>
    </row>
    <row r="6" spans="1:12" ht="23.15">
      <c r="A6" s="214" t="s">
        <v>17640</v>
      </c>
      <c r="B6" s="215" t="s">
        <v>17641</v>
      </c>
      <c r="C6" s="215" t="s">
        <v>1955</v>
      </c>
      <c r="D6" s="215" t="s">
        <v>17642</v>
      </c>
      <c r="E6" s="215" t="s">
        <v>524</v>
      </c>
      <c r="F6" s="215" t="s">
        <v>2136</v>
      </c>
      <c r="G6" s="224">
        <f t="shared" si="0"/>
        <v>0.8</v>
      </c>
      <c r="H6" s="215" t="s">
        <v>17643</v>
      </c>
      <c r="I6" s="216" t="s">
        <v>17644</v>
      </c>
      <c r="K6" s="209" t="s">
        <v>7928</v>
      </c>
      <c r="L6" s="210">
        <f>COUNTIFS(C5:C18,"Yes",F5:F18,"Not Started")+COUNTIFS(C5:C18,"Yes",F5:F18,"Blocked")</f>
        <v>1</v>
      </c>
    </row>
    <row r="7" spans="1:12" ht="23.15">
      <c r="A7" s="209" t="s">
        <v>17645</v>
      </c>
      <c r="B7" s="14" t="s">
        <v>17646</v>
      </c>
      <c r="C7" s="14" t="s">
        <v>1955</v>
      </c>
      <c r="D7" s="14" t="s">
        <v>17647</v>
      </c>
      <c r="E7" s="14" t="s">
        <v>528</v>
      </c>
      <c r="F7" s="14" t="s">
        <v>2136</v>
      </c>
      <c r="G7" s="27">
        <f t="shared" si="0"/>
        <v>0.8</v>
      </c>
      <c r="H7" s="14" t="s">
        <v>17648</v>
      </c>
      <c r="I7" s="210" t="s">
        <v>17649</v>
      </c>
      <c r="K7" s="209" t="s">
        <v>9471</v>
      </c>
      <c r="L7" s="210">
        <f>COUNTIF(F5:F18,"Met")+COUNTIF(F5:F18,"Draft Ready")</f>
        <v>13</v>
      </c>
    </row>
    <row r="8" spans="1:12" ht="23.15">
      <c r="A8" s="214" t="s">
        <v>17650</v>
      </c>
      <c r="B8" s="215" t="s">
        <v>17651</v>
      </c>
      <c r="C8" s="215" t="s">
        <v>1955</v>
      </c>
      <c r="D8" s="215" t="s">
        <v>17652</v>
      </c>
      <c r="E8" s="215" t="s">
        <v>17653</v>
      </c>
      <c r="F8" s="215" t="s">
        <v>2136</v>
      </c>
      <c r="G8" s="224">
        <f t="shared" si="0"/>
        <v>0.8</v>
      </c>
      <c r="H8" s="215" t="s">
        <v>17654</v>
      </c>
      <c r="I8" s="216" t="s">
        <v>17655</v>
      </c>
      <c r="K8" s="211" t="s">
        <v>7938</v>
      </c>
      <c r="L8" s="213">
        <v>0</v>
      </c>
    </row>
    <row r="9" spans="1:12" ht="23.15">
      <c r="A9" s="209" t="s">
        <v>17656</v>
      </c>
      <c r="B9" s="14" t="s">
        <v>6864</v>
      </c>
      <c r="C9" s="14" t="s">
        <v>1955</v>
      </c>
      <c r="D9" s="14" t="s">
        <v>17657</v>
      </c>
      <c r="E9" s="14" t="s">
        <v>532</v>
      </c>
      <c r="F9" s="14" t="s">
        <v>2136</v>
      </c>
      <c r="G9" s="27">
        <f t="shared" si="0"/>
        <v>0.8</v>
      </c>
      <c r="H9" s="14" t="s">
        <v>17658</v>
      </c>
      <c r="I9" s="210" t="s">
        <v>6614</v>
      </c>
    </row>
    <row r="10" spans="1:12">
      <c r="A10" s="214" t="s">
        <v>17659</v>
      </c>
      <c r="B10" s="215" t="s">
        <v>17660</v>
      </c>
      <c r="C10" s="215" t="s">
        <v>1955</v>
      </c>
      <c r="D10" s="215" t="s">
        <v>17661</v>
      </c>
      <c r="E10" s="215" t="s">
        <v>536</v>
      </c>
      <c r="F10" s="215" t="s">
        <v>2136</v>
      </c>
      <c r="G10" s="224">
        <f t="shared" si="0"/>
        <v>0.8</v>
      </c>
      <c r="H10" s="215" t="s">
        <v>17662</v>
      </c>
      <c r="I10" s="216" t="s">
        <v>538</v>
      </c>
    </row>
    <row r="11" spans="1:12">
      <c r="A11" s="209" t="s">
        <v>17663</v>
      </c>
      <c r="B11" s="14" t="s">
        <v>17664</v>
      </c>
      <c r="C11" s="14" t="s">
        <v>1955</v>
      </c>
      <c r="D11" s="14" t="s">
        <v>17665</v>
      </c>
      <c r="E11" s="14" t="s">
        <v>17666</v>
      </c>
      <c r="F11" s="14" t="s">
        <v>2136</v>
      </c>
      <c r="G11" s="27">
        <f t="shared" si="0"/>
        <v>0.8</v>
      </c>
      <c r="H11" s="14" t="s">
        <v>17667</v>
      </c>
      <c r="I11" s="210" t="s">
        <v>6789</v>
      </c>
    </row>
    <row r="12" spans="1:12" ht="23.15">
      <c r="A12" s="214" t="s">
        <v>17668</v>
      </c>
      <c r="B12" s="215" t="s">
        <v>2558</v>
      </c>
      <c r="C12" s="215" t="s">
        <v>1955</v>
      </c>
      <c r="D12" s="215" t="s">
        <v>17669</v>
      </c>
      <c r="E12" s="215" t="s">
        <v>540</v>
      </c>
      <c r="F12" s="215" t="s">
        <v>2136</v>
      </c>
      <c r="G12" s="224">
        <f t="shared" si="0"/>
        <v>0.8</v>
      </c>
      <c r="H12" s="215" t="s">
        <v>17670</v>
      </c>
      <c r="I12" s="216" t="s">
        <v>944</v>
      </c>
    </row>
    <row r="13" spans="1:12" ht="23.15">
      <c r="A13" s="209" t="s">
        <v>17671</v>
      </c>
      <c r="B13" s="14" t="s">
        <v>5185</v>
      </c>
      <c r="C13" s="14" t="s">
        <v>1955</v>
      </c>
      <c r="D13" s="14" t="s">
        <v>17672</v>
      </c>
      <c r="E13" s="14" t="s">
        <v>545</v>
      </c>
      <c r="F13" s="14" t="s">
        <v>2136</v>
      </c>
      <c r="G13" s="27">
        <f t="shared" si="0"/>
        <v>0.8</v>
      </c>
      <c r="H13" s="14" t="s">
        <v>17673</v>
      </c>
      <c r="I13" s="210" t="s">
        <v>948</v>
      </c>
    </row>
    <row r="14" spans="1:12" ht="23.15">
      <c r="A14" s="214" t="s">
        <v>17674</v>
      </c>
      <c r="B14" s="215" t="s">
        <v>14578</v>
      </c>
      <c r="C14" s="215" t="s">
        <v>1955</v>
      </c>
      <c r="D14" s="215" t="s">
        <v>17675</v>
      </c>
      <c r="E14" s="215" t="s">
        <v>549</v>
      </c>
      <c r="F14" s="215" t="s">
        <v>2136</v>
      </c>
      <c r="G14" s="224">
        <f t="shared" si="0"/>
        <v>0.8</v>
      </c>
      <c r="H14" s="215" t="s">
        <v>14860</v>
      </c>
      <c r="I14" s="216" t="s">
        <v>194</v>
      </c>
    </row>
    <row r="15" spans="1:12" ht="23.15">
      <c r="A15" s="209" t="s">
        <v>17676</v>
      </c>
      <c r="B15" s="14" t="s">
        <v>10990</v>
      </c>
      <c r="C15" s="14" t="s">
        <v>1955</v>
      </c>
      <c r="D15" s="14" t="s">
        <v>17677</v>
      </c>
      <c r="E15" s="14" t="s">
        <v>555</v>
      </c>
      <c r="F15" s="14" t="s">
        <v>2136</v>
      </c>
      <c r="G15" s="27">
        <f t="shared" si="0"/>
        <v>0.8</v>
      </c>
      <c r="H15" s="14" t="s">
        <v>17621</v>
      </c>
      <c r="I15" s="210" t="s">
        <v>36</v>
      </c>
    </row>
    <row r="16" spans="1:12" ht="23.15">
      <c r="A16" s="214" t="s">
        <v>17678</v>
      </c>
      <c r="B16" s="215" t="s">
        <v>14659</v>
      </c>
      <c r="C16" s="215" t="s">
        <v>1955</v>
      </c>
      <c r="D16" s="215" t="s">
        <v>17679</v>
      </c>
      <c r="E16" s="215" t="s">
        <v>17680</v>
      </c>
      <c r="F16" s="215" t="s">
        <v>2136</v>
      </c>
      <c r="G16" s="224">
        <f t="shared" si="0"/>
        <v>0.8</v>
      </c>
      <c r="H16" s="215" t="s">
        <v>17681</v>
      </c>
      <c r="I16" s="216" t="s">
        <v>16642</v>
      </c>
    </row>
    <row r="17" spans="1:9" ht="23.15">
      <c r="A17" s="209" t="s">
        <v>17682</v>
      </c>
      <c r="B17" s="14" t="s">
        <v>17683</v>
      </c>
      <c r="C17" s="14" t="s">
        <v>1955</v>
      </c>
      <c r="D17" s="14" t="s">
        <v>17684</v>
      </c>
      <c r="E17" s="14" t="s">
        <v>17629</v>
      </c>
      <c r="F17" s="14" t="s">
        <v>2136</v>
      </c>
      <c r="G17" s="27">
        <f t="shared" si="0"/>
        <v>0.8</v>
      </c>
      <c r="H17" s="14" t="s">
        <v>17685</v>
      </c>
      <c r="I17" s="210" t="s">
        <v>6242</v>
      </c>
    </row>
    <row r="18" spans="1:9" ht="23.15">
      <c r="A18" s="217" t="s">
        <v>17686</v>
      </c>
      <c r="B18" s="218" t="s">
        <v>9516</v>
      </c>
      <c r="C18" s="218" t="s">
        <v>1955</v>
      </c>
      <c r="D18" s="218" t="s">
        <v>17687</v>
      </c>
      <c r="E18" s="218" t="s">
        <v>7979</v>
      </c>
      <c r="F18" s="218" t="s">
        <v>1825</v>
      </c>
      <c r="G18" s="226">
        <f t="shared" si="0"/>
        <v>0</v>
      </c>
      <c r="H18" s="218" t="s">
        <v>5783</v>
      </c>
      <c r="I18" s="219" t="s">
        <v>7980</v>
      </c>
    </row>
  </sheetData>
  <mergeCells count="2">
    <mergeCell ref="A1:I1"/>
    <mergeCell ref="A2:I2"/>
  </mergeCells>
  <dataValidations count="1">
    <dataValidation type="list" sqref="F5:F18" xr:uid="{00000000-0002-0000-8500-000000000000}">
      <formula1>"Met,Draft Ready,In Review,Owner Input,Not Started,Blocked"</formula1>
    </dataValidation>
  </dataValidation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G27"/>
  <sheetViews>
    <sheetView workbookViewId="0">
      <pane ySplit="4" topLeftCell="A5" activePane="bottomLeft" state="frozen"/>
      <selection pane="bottomLeft"/>
    </sheetView>
  </sheetViews>
  <sheetFormatPr defaultRowHeight="14.15"/>
  <cols>
    <col min="1" max="1" width="14" customWidth="1"/>
    <col min="2" max="2" width="40" customWidth="1"/>
    <col min="3" max="3" width="26" customWidth="1"/>
    <col min="4" max="4" width="58" customWidth="1"/>
    <col min="5" max="5" width="70" customWidth="1"/>
    <col min="6" max="6" width="12" customWidth="1"/>
    <col min="7" max="7" width="50" customWidth="1"/>
  </cols>
  <sheetData>
    <row r="1" spans="1:7" ht="17.149999999999999" customHeight="1">
      <c r="A1" s="603" t="s">
        <v>17688</v>
      </c>
      <c r="B1" s="603"/>
      <c r="C1" s="603"/>
      <c r="D1" s="603"/>
      <c r="E1" s="603"/>
      <c r="F1" s="603"/>
      <c r="G1" s="603"/>
    </row>
    <row r="2" spans="1:7" ht="20.6" customHeight="1">
      <c r="A2" s="604" t="s">
        <v>17689</v>
      </c>
      <c r="B2" s="604"/>
      <c r="C2" s="604"/>
      <c r="D2" s="604"/>
      <c r="E2" s="604"/>
      <c r="F2" s="604"/>
      <c r="G2" s="604"/>
    </row>
    <row r="4" spans="1:7" ht="17.149999999999999" customHeight="1">
      <c r="A4" s="203" t="s">
        <v>2614</v>
      </c>
      <c r="B4" s="204" t="s">
        <v>7852</v>
      </c>
      <c r="C4" s="204" t="s">
        <v>2616</v>
      </c>
      <c r="D4" s="204" t="s">
        <v>2617</v>
      </c>
      <c r="E4" s="204" t="s">
        <v>1101</v>
      </c>
      <c r="F4" s="204" t="s">
        <v>1509</v>
      </c>
      <c r="G4" s="205" t="s">
        <v>7983</v>
      </c>
    </row>
    <row r="5" spans="1:7" ht="23.15">
      <c r="A5" s="206" t="s">
        <v>17690</v>
      </c>
      <c r="B5" s="207" t="s">
        <v>3144</v>
      </c>
      <c r="C5" s="207" t="s">
        <v>17691</v>
      </c>
      <c r="D5" s="207" t="s">
        <v>17692</v>
      </c>
      <c r="E5" s="207" t="s">
        <v>3146</v>
      </c>
      <c r="F5" s="207" t="s">
        <v>1109</v>
      </c>
      <c r="G5" s="208" t="s">
        <v>17693</v>
      </c>
    </row>
    <row r="6" spans="1:7">
      <c r="A6" s="214" t="s">
        <v>17694</v>
      </c>
      <c r="B6" s="215" t="s">
        <v>17695</v>
      </c>
      <c r="C6" s="215" t="s">
        <v>17696</v>
      </c>
      <c r="D6" s="215" t="s">
        <v>17697</v>
      </c>
      <c r="E6" s="215" t="s">
        <v>17698</v>
      </c>
      <c r="F6" s="215" t="s">
        <v>1109</v>
      </c>
      <c r="G6" s="216" t="s">
        <v>17699</v>
      </c>
    </row>
    <row r="7" spans="1:7" ht="23.15">
      <c r="A7" s="209" t="s">
        <v>17700</v>
      </c>
      <c r="B7" s="14" t="s">
        <v>17701</v>
      </c>
      <c r="C7" s="14" t="s">
        <v>7990</v>
      </c>
      <c r="D7" s="14" t="s">
        <v>17702</v>
      </c>
      <c r="E7" s="14" t="s">
        <v>3035</v>
      </c>
      <c r="F7" s="14" t="s">
        <v>1109</v>
      </c>
      <c r="G7" s="210" t="s">
        <v>17703</v>
      </c>
    </row>
    <row r="8" spans="1:7">
      <c r="A8" s="214" t="s">
        <v>17704</v>
      </c>
      <c r="B8" s="215" t="s">
        <v>17705</v>
      </c>
      <c r="C8" s="215" t="s">
        <v>17706</v>
      </c>
      <c r="D8" s="215" t="s">
        <v>17707</v>
      </c>
      <c r="E8" s="215" t="s">
        <v>3152</v>
      </c>
      <c r="F8" s="215" t="s">
        <v>1109</v>
      </c>
      <c r="G8" s="216" t="s">
        <v>17708</v>
      </c>
    </row>
    <row r="9" spans="1:7" ht="23.15">
      <c r="A9" s="209" t="s">
        <v>17709</v>
      </c>
      <c r="B9" s="14" t="s">
        <v>3155</v>
      </c>
      <c r="C9" s="14" t="s">
        <v>17710</v>
      </c>
      <c r="D9" s="14" t="s">
        <v>17711</v>
      </c>
      <c r="E9" s="14" t="s">
        <v>3158</v>
      </c>
      <c r="F9" s="14" t="s">
        <v>1109</v>
      </c>
      <c r="G9" s="210" t="s">
        <v>17712</v>
      </c>
    </row>
    <row r="10" spans="1:7">
      <c r="A10" s="214" t="s">
        <v>17713</v>
      </c>
      <c r="B10" s="215" t="s">
        <v>17714</v>
      </c>
      <c r="C10" s="215" t="s">
        <v>17715</v>
      </c>
      <c r="D10" s="215" t="s">
        <v>17716</v>
      </c>
      <c r="E10" s="215" t="s">
        <v>17717</v>
      </c>
      <c r="F10" s="215" t="s">
        <v>1141</v>
      </c>
      <c r="G10" s="216" t="s">
        <v>17718</v>
      </c>
    </row>
    <row r="11" spans="1:7">
      <c r="A11" s="209" t="s">
        <v>17719</v>
      </c>
      <c r="B11" s="14" t="s">
        <v>17720</v>
      </c>
      <c r="C11" s="14" t="s">
        <v>3162</v>
      </c>
      <c r="D11" s="14" t="s">
        <v>17721</v>
      </c>
      <c r="E11" s="14" t="s">
        <v>3164</v>
      </c>
      <c r="F11" s="14" t="s">
        <v>1109</v>
      </c>
      <c r="G11" s="210" t="s">
        <v>17722</v>
      </c>
    </row>
    <row r="12" spans="1:7">
      <c r="A12" s="214" t="s">
        <v>17723</v>
      </c>
      <c r="B12" s="215" t="s">
        <v>17724</v>
      </c>
      <c r="C12" s="215" t="s">
        <v>17725</v>
      </c>
      <c r="D12" s="215" t="s">
        <v>17726</v>
      </c>
      <c r="E12" s="215" t="s">
        <v>17727</v>
      </c>
      <c r="F12" s="215" t="s">
        <v>1141</v>
      </c>
      <c r="G12" s="216" t="s">
        <v>17728</v>
      </c>
    </row>
    <row r="13" spans="1:7">
      <c r="A13" s="209" t="s">
        <v>17729</v>
      </c>
      <c r="B13" s="14" t="s">
        <v>3167</v>
      </c>
      <c r="C13" s="14" t="s">
        <v>17730</v>
      </c>
      <c r="D13" s="14" t="s">
        <v>17731</v>
      </c>
      <c r="E13" s="14" t="s">
        <v>3170</v>
      </c>
      <c r="F13" s="14" t="s">
        <v>1109</v>
      </c>
      <c r="G13" s="210" t="s">
        <v>17732</v>
      </c>
    </row>
    <row r="14" spans="1:7">
      <c r="A14" s="214" t="s">
        <v>17733</v>
      </c>
      <c r="B14" s="215" t="s">
        <v>17734</v>
      </c>
      <c r="C14" s="215" t="s">
        <v>17735</v>
      </c>
      <c r="D14" s="215" t="s">
        <v>17736</v>
      </c>
      <c r="E14" s="215" t="s">
        <v>17737</v>
      </c>
      <c r="F14" s="215" t="s">
        <v>1141</v>
      </c>
      <c r="G14" s="216" t="s">
        <v>17738</v>
      </c>
    </row>
    <row r="15" spans="1:7">
      <c r="A15" s="209" t="s">
        <v>17739</v>
      </c>
      <c r="B15" s="14" t="s">
        <v>3173</v>
      </c>
      <c r="C15" s="14" t="s">
        <v>3174</v>
      </c>
      <c r="D15" s="14" t="s">
        <v>17740</v>
      </c>
      <c r="E15" s="14" t="s">
        <v>3176</v>
      </c>
      <c r="F15" s="14" t="s">
        <v>1109</v>
      </c>
      <c r="G15" s="210" t="s">
        <v>17741</v>
      </c>
    </row>
    <row r="16" spans="1:7" ht="23.15">
      <c r="A16" s="214" t="s">
        <v>17742</v>
      </c>
      <c r="B16" s="215" t="s">
        <v>17743</v>
      </c>
      <c r="C16" s="215" t="s">
        <v>3180</v>
      </c>
      <c r="D16" s="215" t="s">
        <v>17744</v>
      </c>
      <c r="E16" s="215" t="s">
        <v>3182</v>
      </c>
      <c r="F16" s="215" t="s">
        <v>1238</v>
      </c>
      <c r="G16" s="216" t="s">
        <v>17745</v>
      </c>
    </row>
    <row r="17" spans="1:7" ht="23.15">
      <c r="A17" s="209" t="s">
        <v>17746</v>
      </c>
      <c r="B17" s="14" t="s">
        <v>17747</v>
      </c>
      <c r="C17" s="14" t="s">
        <v>17748</v>
      </c>
      <c r="D17" s="14" t="s">
        <v>17749</v>
      </c>
      <c r="E17" s="14" t="s">
        <v>17750</v>
      </c>
      <c r="F17" s="14" t="s">
        <v>1141</v>
      </c>
      <c r="G17" s="210" t="s">
        <v>17751</v>
      </c>
    </row>
    <row r="18" spans="1:7" ht="23.15">
      <c r="A18" s="214" t="s">
        <v>17752</v>
      </c>
      <c r="B18" s="215" t="s">
        <v>3185</v>
      </c>
      <c r="C18" s="215" t="s">
        <v>3186</v>
      </c>
      <c r="D18" s="215" t="s">
        <v>17753</v>
      </c>
      <c r="E18" s="215" t="s">
        <v>3188</v>
      </c>
      <c r="F18" s="215" t="s">
        <v>1109</v>
      </c>
      <c r="G18" s="216" t="s">
        <v>17754</v>
      </c>
    </row>
    <row r="19" spans="1:7">
      <c r="A19" s="209" t="s">
        <v>17755</v>
      </c>
      <c r="B19" s="14" t="s">
        <v>3352</v>
      </c>
      <c r="C19" s="14" t="s">
        <v>17756</v>
      </c>
      <c r="D19" s="14" t="s">
        <v>17757</v>
      </c>
      <c r="E19" s="14" t="s">
        <v>2888</v>
      </c>
      <c r="F19" s="14" t="s">
        <v>1109</v>
      </c>
      <c r="G19" s="210" t="s">
        <v>17758</v>
      </c>
    </row>
    <row r="20" spans="1:7">
      <c r="A20" s="214" t="s">
        <v>17759</v>
      </c>
      <c r="B20" s="215" t="s">
        <v>3191</v>
      </c>
      <c r="C20" s="215" t="s">
        <v>3192</v>
      </c>
      <c r="D20" s="215" t="s">
        <v>17760</v>
      </c>
      <c r="E20" s="215" t="s">
        <v>3194</v>
      </c>
      <c r="F20" s="215" t="s">
        <v>1109</v>
      </c>
      <c r="G20" s="216" t="s">
        <v>17761</v>
      </c>
    </row>
    <row r="21" spans="1:7">
      <c r="A21" s="209" t="s">
        <v>17762</v>
      </c>
      <c r="B21" s="14" t="s">
        <v>17763</v>
      </c>
      <c r="C21" s="14" t="s">
        <v>17764</v>
      </c>
      <c r="D21" s="14" t="s">
        <v>17765</v>
      </c>
      <c r="E21" s="14" t="s">
        <v>17766</v>
      </c>
      <c r="F21" s="14" t="s">
        <v>1141</v>
      </c>
      <c r="G21" s="210" t="s">
        <v>17767</v>
      </c>
    </row>
    <row r="22" spans="1:7" ht="23.15">
      <c r="A22" s="214" t="s">
        <v>17768</v>
      </c>
      <c r="B22" s="215" t="s">
        <v>3197</v>
      </c>
      <c r="C22" s="215" t="s">
        <v>2948</v>
      </c>
      <c r="D22" s="215" t="s">
        <v>17769</v>
      </c>
      <c r="E22" s="215" t="s">
        <v>2955</v>
      </c>
      <c r="F22" s="215" t="s">
        <v>1238</v>
      </c>
      <c r="G22" s="216" t="s">
        <v>17770</v>
      </c>
    </row>
    <row r="23" spans="1:7">
      <c r="A23" s="209" t="s">
        <v>17771</v>
      </c>
      <c r="B23" s="14" t="s">
        <v>17772</v>
      </c>
      <c r="C23" s="14" t="s">
        <v>11056</v>
      </c>
      <c r="D23" s="14" t="s">
        <v>17773</v>
      </c>
      <c r="E23" s="14" t="s">
        <v>17774</v>
      </c>
      <c r="F23" s="14" t="s">
        <v>1238</v>
      </c>
      <c r="G23" s="210" t="s">
        <v>17775</v>
      </c>
    </row>
    <row r="24" spans="1:7">
      <c r="A24" s="214" t="s">
        <v>17776</v>
      </c>
      <c r="B24" s="215" t="s">
        <v>17777</v>
      </c>
      <c r="C24" s="215" t="s">
        <v>11056</v>
      </c>
      <c r="D24" s="215" t="s">
        <v>17778</v>
      </c>
      <c r="E24" s="215" t="s">
        <v>17779</v>
      </c>
      <c r="F24" s="215" t="s">
        <v>1238</v>
      </c>
      <c r="G24" s="216" t="s">
        <v>17780</v>
      </c>
    </row>
    <row r="25" spans="1:7">
      <c r="A25" s="209" t="s">
        <v>17781</v>
      </c>
      <c r="B25" s="14" t="s">
        <v>8016</v>
      </c>
      <c r="C25" s="14" t="s">
        <v>9596</v>
      </c>
      <c r="D25" s="14" t="s">
        <v>17782</v>
      </c>
      <c r="E25" s="14" t="s">
        <v>3021</v>
      </c>
      <c r="F25" s="14" t="s">
        <v>1109</v>
      </c>
      <c r="G25" s="210" t="s">
        <v>17783</v>
      </c>
    </row>
    <row r="26" spans="1:7">
      <c r="A26" s="214" t="s">
        <v>17784</v>
      </c>
      <c r="B26" s="215" t="s">
        <v>3024</v>
      </c>
      <c r="C26" s="215" t="s">
        <v>8021</v>
      </c>
      <c r="D26" s="215" t="s">
        <v>17785</v>
      </c>
      <c r="E26" s="215" t="s">
        <v>3026</v>
      </c>
      <c r="F26" s="215" t="s">
        <v>1109</v>
      </c>
      <c r="G26" s="216" t="s">
        <v>17786</v>
      </c>
    </row>
    <row r="27" spans="1:7">
      <c r="A27" s="211" t="s">
        <v>17787</v>
      </c>
      <c r="B27" s="212" t="s">
        <v>2839</v>
      </c>
      <c r="C27" s="212" t="s">
        <v>8025</v>
      </c>
      <c r="D27" s="212" t="s">
        <v>17788</v>
      </c>
      <c r="E27" s="212" t="s">
        <v>2842</v>
      </c>
      <c r="F27" s="212" t="s">
        <v>1109</v>
      </c>
      <c r="G27" s="213" t="s">
        <v>17789</v>
      </c>
    </row>
  </sheetData>
  <mergeCells count="2">
    <mergeCell ref="A1:G1"/>
    <mergeCell ref="A2:G2"/>
  </mergeCells>
  <dataValidations count="1">
    <dataValidation type="list" sqref="F5:F27" xr:uid="{00000000-0002-0000-8600-000000000000}">
      <formula1>"Critical,High,Medium,Low"</formula1>
    </dataValidation>
  </dataValidation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J26"/>
  <sheetViews>
    <sheetView workbookViewId="0">
      <pane ySplit="4" topLeftCell="A5" activePane="bottomLeft" state="frozen"/>
      <selection pane="bottomLeft" activeCell="B17" sqref="B17"/>
    </sheetView>
  </sheetViews>
  <sheetFormatPr defaultRowHeight="14.15"/>
  <cols>
    <col min="1" max="1" width="38" customWidth="1"/>
    <col min="2" max="2" width="18" customWidth="1"/>
    <col min="3" max="3" width="4" customWidth="1"/>
    <col min="4" max="4" width="20" customWidth="1"/>
    <col min="5" max="5" width="18" customWidth="1"/>
    <col min="6" max="6" width="4" customWidth="1"/>
    <col min="7" max="10" width="18" customWidth="1"/>
  </cols>
  <sheetData>
    <row r="1" spans="1:10" ht="17.149999999999999" customHeight="1">
      <c r="A1" s="609" t="s">
        <v>17790</v>
      </c>
      <c r="B1" s="609"/>
      <c r="C1" s="609"/>
      <c r="D1" s="609"/>
      <c r="E1" s="609"/>
      <c r="F1" s="609"/>
      <c r="G1" s="609"/>
      <c r="H1" s="609"/>
      <c r="I1" s="609"/>
      <c r="J1" s="609"/>
    </row>
    <row r="2" spans="1:10" ht="21.75" customHeight="1">
      <c r="A2" s="610" t="s">
        <v>17791</v>
      </c>
      <c r="B2" s="610"/>
      <c r="C2" s="610"/>
      <c r="D2" s="610"/>
      <c r="E2" s="610"/>
      <c r="F2" s="610"/>
      <c r="G2" s="610"/>
      <c r="H2" s="610"/>
      <c r="I2" s="610"/>
      <c r="J2" s="610"/>
    </row>
    <row r="4" spans="1:10" ht="17.149999999999999" customHeight="1">
      <c r="A4" s="250" t="s">
        <v>5695</v>
      </c>
      <c r="B4" s="252" t="s">
        <v>2484</v>
      </c>
      <c r="D4" s="250" t="s">
        <v>3595</v>
      </c>
      <c r="E4" s="252" t="s">
        <v>6525</v>
      </c>
    </row>
    <row r="5" spans="1:10">
      <c r="A5" s="253" t="s">
        <v>2561</v>
      </c>
      <c r="B5" s="270">
        <f>'Stage 10 Gate'!L5</f>
        <v>0.74444444444444458</v>
      </c>
      <c r="D5" s="253" t="s">
        <v>17792</v>
      </c>
      <c r="E5" s="272">
        <f>B5*100</f>
        <v>74.444444444444457</v>
      </c>
    </row>
    <row r="6" spans="1:10">
      <c r="A6" s="256" t="s">
        <v>2563</v>
      </c>
      <c r="B6" s="271">
        <f>'Stage 11 Gate'!L5</f>
        <v>0.74444444444444458</v>
      </c>
      <c r="D6" s="256" t="s">
        <v>6244</v>
      </c>
      <c r="E6" s="273">
        <f>B6*100</f>
        <v>74.444444444444457</v>
      </c>
    </row>
    <row r="7" spans="1:10">
      <c r="A7" s="256" t="s">
        <v>2565</v>
      </c>
      <c r="B7" s="271">
        <f>AVERAGE('Stage 10 Backlog'!J5:J26)</f>
        <v>0</v>
      </c>
      <c r="D7" s="256" t="s">
        <v>17793</v>
      </c>
      <c r="E7" s="273">
        <f>B7*100</f>
        <v>0</v>
      </c>
    </row>
    <row r="8" spans="1:10">
      <c r="A8" s="256" t="s">
        <v>2567</v>
      </c>
      <c r="B8" s="271">
        <f>AVERAGE('Stage 11 Backlog'!J5:J28)</f>
        <v>0</v>
      </c>
      <c r="D8" s="258" t="s">
        <v>17794</v>
      </c>
      <c r="E8" s="274">
        <f>B8*100</f>
        <v>0</v>
      </c>
    </row>
    <row r="9" spans="1:10">
      <c r="A9" s="256" t="s">
        <v>17795</v>
      </c>
      <c r="B9" s="257">
        <f>'Stage 10 Gate'!L6</f>
        <v>1</v>
      </c>
    </row>
    <row r="10" spans="1:10">
      <c r="A10" s="256" t="s">
        <v>17796</v>
      </c>
      <c r="B10" s="257">
        <f>'Stage 11 Gate'!L6</f>
        <v>1</v>
      </c>
    </row>
    <row r="11" spans="1:10">
      <c r="A11" s="256" t="s">
        <v>17797</v>
      </c>
      <c r="B11" s="257">
        <f>COUNTIF('Stage 10-11 Risks'!I5:I34,"Open")+COUNTIF('Stage 10-11 Risks'!I5:I34,"Mitigating")</f>
        <v>30</v>
      </c>
    </row>
    <row r="12" spans="1:10">
      <c r="A12" s="256" t="s">
        <v>17798</v>
      </c>
      <c r="B12" s="257">
        <f>COUNTA('Stage 10-11 Sources'!A5:A100)</f>
        <v>30</v>
      </c>
    </row>
    <row r="13" spans="1:10">
      <c r="A13" s="256" t="s">
        <v>17799</v>
      </c>
      <c r="B13" s="257">
        <f>COUNTIF('Stage 10-11 ADRs'!C5:C100,"Accepted in principle")+COUNTIF('Stage 10-11 ADRs'!C5:C100,"Accepted")</f>
        <v>18</v>
      </c>
    </row>
    <row r="14" spans="1:10">
      <c r="A14" s="256" t="s">
        <v>17800</v>
      </c>
      <c r="B14" s="257">
        <f>COUNTA('Employee Workspace'!A5:A100)</f>
        <v>20</v>
      </c>
    </row>
    <row r="15" spans="1:10">
      <c r="A15" s="256" t="s">
        <v>17801</v>
      </c>
      <c r="B15" s="257">
        <f>COUNTA('Manager Console'!A5:A100)</f>
        <v>16</v>
      </c>
    </row>
    <row r="16" spans="1:10">
      <c r="A16" s="256" t="s">
        <v>17802</v>
      </c>
      <c r="B16" s="257">
        <f>COUNTA('Review and Governance Console'!A5:A100)</f>
        <v>18</v>
      </c>
    </row>
    <row r="17" spans="1:10">
      <c r="A17" s="256" t="s">
        <v>17803</v>
      </c>
      <c r="B17" s="257">
        <f>COUNTA('User Journeys and Acceptance Te'!A5:A100)</f>
        <v>18</v>
      </c>
    </row>
    <row r="18" spans="1:10">
      <c r="A18" s="256" t="s">
        <v>17804</v>
      </c>
      <c r="B18" s="257">
        <f>COUNTA('Skill Observation Model'!A5:A100)</f>
        <v>24</v>
      </c>
    </row>
    <row r="19" spans="1:10">
      <c r="A19" s="256" t="s">
        <v>17805</v>
      </c>
      <c r="B19" s="257">
        <f>COUNTA('Skill Package Contract'!A5:A100)</f>
        <v>40</v>
      </c>
    </row>
    <row r="20" spans="1:10" ht="13.75" customHeight="1">
      <c r="A20" s="256" t="s">
        <v>17806</v>
      </c>
      <c r="B20" s="257">
        <f>COUNTA('Skill Lifecycle'!A5:A100)</f>
        <v>18</v>
      </c>
      <c r="D20" s="611" t="s">
        <v>6537</v>
      </c>
      <c r="E20" s="611"/>
      <c r="F20" s="611"/>
      <c r="G20" s="611"/>
      <c r="H20" s="611"/>
      <c r="I20" s="611"/>
      <c r="J20" s="611"/>
    </row>
    <row r="21" spans="1:10" ht="17.149999999999999" customHeight="1">
      <c r="A21" s="256" t="s">
        <v>17807</v>
      </c>
      <c r="B21" s="257">
        <f>COUNTA('Skill Proposal and Evaluation'!A5:A100)</f>
        <v>36</v>
      </c>
      <c r="D21" s="250" t="s">
        <v>2505</v>
      </c>
      <c r="E21" s="252" t="s">
        <v>2504</v>
      </c>
    </row>
    <row r="22" spans="1:10">
      <c r="A22" s="258" t="s">
        <v>17808</v>
      </c>
      <c r="B22" s="260">
        <f>COUNTA('Canary Promotion and Rollback'!A5:A100)</f>
        <v>28</v>
      </c>
      <c r="D22" s="253" t="s">
        <v>60</v>
      </c>
      <c r="E22" s="612" t="s">
        <v>17809</v>
      </c>
      <c r="F22" s="588"/>
      <c r="G22" s="588"/>
      <c r="H22" s="588"/>
      <c r="I22" s="588"/>
      <c r="J22" s="588"/>
    </row>
    <row r="23" spans="1:10">
      <c r="D23" s="256" t="s">
        <v>158</v>
      </c>
      <c r="E23" s="613" t="s">
        <v>17810</v>
      </c>
      <c r="F23" s="588"/>
      <c r="G23" s="588"/>
      <c r="H23" s="588"/>
      <c r="I23" s="588"/>
      <c r="J23" s="588"/>
    </row>
    <row r="24" spans="1:10">
      <c r="D24" s="256" t="s">
        <v>221</v>
      </c>
      <c r="E24" s="613" t="s">
        <v>17811</v>
      </c>
      <c r="F24" s="588"/>
      <c r="G24" s="588"/>
      <c r="H24" s="588"/>
      <c r="I24" s="588"/>
      <c r="J24" s="588"/>
    </row>
    <row r="25" spans="1:10">
      <c r="D25" s="256" t="s">
        <v>295</v>
      </c>
      <c r="E25" s="613" t="s">
        <v>17812</v>
      </c>
      <c r="F25" s="588"/>
      <c r="G25" s="588"/>
      <c r="H25" s="588"/>
      <c r="I25" s="588"/>
      <c r="J25" s="588"/>
    </row>
    <row r="26" spans="1:10">
      <c r="D26" s="258" t="s">
        <v>340</v>
      </c>
      <c r="E26" s="614" t="s">
        <v>17813</v>
      </c>
      <c r="F26" s="588"/>
      <c r="G26" s="588"/>
      <c r="H26" s="588"/>
      <c r="I26" s="588"/>
      <c r="J26" s="588"/>
    </row>
  </sheetData>
  <mergeCells count="8">
    <mergeCell ref="E24:J24"/>
    <mergeCell ref="E25:J25"/>
    <mergeCell ref="E26:J26"/>
    <mergeCell ref="A1:J1"/>
    <mergeCell ref="A2:J2"/>
    <mergeCell ref="D20:J20"/>
    <mergeCell ref="E22:J22"/>
    <mergeCell ref="E23:J23"/>
  </mergeCells>
  <conditionalFormatting sqref="B5:B8">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{E2E4823A-C295-2C38-50AD-4E52D4DF23A8}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2E4823A-C295-2C38-50AD-4E52D4DF23A8}">
            <x14:dataBar>
              <x14:cfvo type="min"/>
              <x14:cfvo type="max"/>
              <x14:negativeFillColor auto="1"/>
              <x14:axisColor auto="1"/>
            </x14:dataBar>
          </x14:cfRule>
          <xm:sqref>B5:B8</xm:sqref>
        </x14:conditionalFormatting>
      </x14:conditionalFormattings>
    </ext>
  </extLst>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K32"/>
  <sheetViews>
    <sheetView workbookViewId="0">
      <pane ySplit="4" topLeftCell="A5" activePane="bottomLeft" state="frozen"/>
      <selection pane="bottomLeft"/>
    </sheetView>
  </sheetViews>
  <sheetFormatPr defaultRowHeight="14.15"/>
  <cols>
    <col min="1" max="1" width="14" customWidth="1"/>
    <col min="2" max="2" width="32" customWidth="1"/>
    <col min="3" max="3" width="58" customWidth="1"/>
    <col min="4" max="4" width="42" customWidth="1"/>
    <col min="5" max="5" width="48" customWidth="1"/>
    <col min="6" max="6" width="38" customWidth="1"/>
    <col min="7" max="7" width="60" customWidth="1"/>
    <col min="8" max="8" width="12" customWidth="1"/>
    <col min="9" max="9" width="18" customWidth="1"/>
    <col min="10" max="10" width="34" customWidth="1"/>
    <col min="11" max="11" width="44" customWidth="1"/>
  </cols>
  <sheetData>
    <row r="1" spans="1:11" ht="17.149999999999999" customHeight="1">
      <c r="A1" s="609" t="s">
        <v>17814</v>
      </c>
      <c r="B1" s="609"/>
      <c r="C1" s="609"/>
      <c r="D1" s="609"/>
      <c r="E1" s="609"/>
      <c r="F1" s="609"/>
      <c r="G1" s="609"/>
      <c r="H1" s="609"/>
      <c r="I1" s="609"/>
      <c r="J1" s="609"/>
      <c r="K1" s="609"/>
    </row>
    <row r="2" spans="1:11" ht="21.75" customHeight="1">
      <c r="A2" s="610" t="s">
        <v>17815</v>
      </c>
      <c r="B2" s="610"/>
      <c r="C2" s="610"/>
      <c r="D2" s="610"/>
      <c r="E2" s="610"/>
      <c r="F2" s="610"/>
      <c r="G2" s="610"/>
      <c r="H2" s="610"/>
      <c r="I2" s="610"/>
      <c r="J2" s="610"/>
      <c r="K2" s="610"/>
    </row>
    <row r="4" spans="1:11" ht="17.149999999999999" customHeight="1">
      <c r="A4" s="250" t="s">
        <v>3410</v>
      </c>
      <c r="B4" s="251" t="s">
        <v>8043</v>
      </c>
      <c r="C4" s="251" t="s">
        <v>6709</v>
      </c>
      <c r="D4" s="251" t="s">
        <v>8045</v>
      </c>
      <c r="E4" s="251" t="s">
        <v>1594</v>
      </c>
      <c r="F4" s="251" t="s">
        <v>1595</v>
      </c>
      <c r="G4" s="251" t="s">
        <v>17816</v>
      </c>
      <c r="H4" s="251" t="s">
        <v>1509</v>
      </c>
      <c r="I4" s="251" t="s">
        <v>1818</v>
      </c>
      <c r="J4" s="251" t="s">
        <v>4953</v>
      </c>
      <c r="K4" s="252" t="s">
        <v>6900</v>
      </c>
    </row>
    <row r="5" spans="1:11" ht="23.15">
      <c r="A5" s="253" t="s">
        <v>17817</v>
      </c>
      <c r="B5" s="254" t="s">
        <v>17818</v>
      </c>
      <c r="C5" s="254" t="s">
        <v>17819</v>
      </c>
      <c r="D5" s="254" t="s">
        <v>17820</v>
      </c>
      <c r="E5" s="254" t="s">
        <v>17821</v>
      </c>
      <c r="F5" s="254" t="s">
        <v>17822</v>
      </c>
      <c r="G5" s="254" t="s">
        <v>17823</v>
      </c>
      <c r="H5" s="254" t="s">
        <v>1238</v>
      </c>
      <c r="I5" s="254" t="s">
        <v>3637</v>
      </c>
      <c r="J5" s="254" t="s">
        <v>17824</v>
      </c>
      <c r="K5" s="255" t="s">
        <v>17825</v>
      </c>
    </row>
    <row r="6" spans="1:11" ht="23.15">
      <c r="A6" s="261" t="s">
        <v>17826</v>
      </c>
      <c r="B6" s="262" t="s">
        <v>17827</v>
      </c>
      <c r="C6" s="262" t="s">
        <v>17828</v>
      </c>
      <c r="D6" s="262" t="s">
        <v>17829</v>
      </c>
      <c r="E6" s="262" t="s">
        <v>17830</v>
      </c>
      <c r="F6" s="262" t="s">
        <v>17831</v>
      </c>
      <c r="G6" s="262" t="s">
        <v>17832</v>
      </c>
      <c r="H6" s="262" t="s">
        <v>1238</v>
      </c>
      <c r="I6" s="262" t="s">
        <v>3637</v>
      </c>
      <c r="J6" s="262" t="s">
        <v>17833</v>
      </c>
      <c r="K6" s="263" t="s">
        <v>17825</v>
      </c>
    </row>
    <row r="7" spans="1:11" ht="23.15">
      <c r="A7" s="256" t="s">
        <v>17834</v>
      </c>
      <c r="B7" s="14" t="s">
        <v>17835</v>
      </c>
      <c r="C7" s="14" t="s">
        <v>17836</v>
      </c>
      <c r="D7" s="14" t="s">
        <v>17829</v>
      </c>
      <c r="E7" s="14" t="s">
        <v>17837</v>
      </c>
      <c r="F7" s="14" t="s">
        <v>17838</v>
      </c>
      <c r="G7" s="14" t="s">
        <v>17839</v>
      </c>
      <c r="H7" s="14" t="s">
        <v>1238</v>
      </c>
      <c r="I7" s="14" t="s">
        <v>3637</v>
      </c>
      <c r="J7" s="14" t="s">
        <v>3710</v>
      </c>
      <c r="K7" s="257" t="s">
        <v>17825</v>
      </c>
    </row>
    <row r="8" spans="1:11" ht="23.15">
      <c r="A8" s="261" t="s">
        <v>17840</v>
      </c>
      <c r="B8" s="262" t="s">
        <v>17841</v>
      </c>
      <c r="C8" s="262" t="s">
        <v>17842</v>
      </c>
      <c r="D8" s="262" t="s">
        <v>17829</v>
      </c>
      <c r="E8" s="262" t="s">
        <v>17843</v>
      </c>
      <c r="F8" s="262" t="s">
        <v>17844</v>
      </c>
      <c r="G8" s="262" t="s">
        <v>17845</v>
      </c>
      <c r="H8" s="262" t="s">
        <v>1238</v>
      </c>
      <c r="I8" s="262" t="s">
        <v>3637</v>
      </c>
      <c r="J8" s="262" t="s">
        <v>6884</v>
      </c>
      <c r="K8" s="263" t="s">
        <v>17825</v>
      </c>
    </row>
    <row r="9" spans="1:11" ht="23.15">
      <c r="A9" s="256" t="s">
        <v>17846</v>
      </c>
      <c r="B9" s="14" t="s">
        <v>17847</v>
      </c>
      <c r="C9" s="14" t="s">
        <v>17848</v>
      </c>
      <c r="D9" s="14" t="s">
        <v>17829</v>
      </c>
      <c r="E9" s="14" t="s">
        <v>17849</v>
      </c>
      <c r="F9" s="14" t="s">
        <v>17850</v>
      </c>
      <c r="G9" s="14" t="s">
        <v>17851</v>
      </c>
      <c r="H9" s="14" t="s">
        <v>1238</v>
      </c>
      <c r="I9" s="14" t="s">
        <v>3637</v>
      </c>
      <c r="J9" s="14" t="s">
        <v>17852</v>
      </c>
      <c r="K9" s="257" t="s">
        <v>17825</v>
      </c>
    </row>
    <row r="10" spans="1:11" ht="23.15">
      <c r="A10" s="261" t="s">
        <v>17853</v>
      </c>
      <c r="B10" s="262" t="s">
        <v>17854</v>
      </c>
      <c r="C10" s="262" t="s">
        <v>17855</v>
      </c>
      <c r="D10" s="262" t="s">
        <v>17856</v>
      </c>
      <c r="E10" s="262" t="s">
        <v>17857</v>
      </c>
      <c r="F10" s="262" t="s">
        <v>17858</v>
      </c>
      <c r="G10" s="262" t="s">
        <v>17859</v>
      </c>
      <c r="H10" s="262" t="s">
        <v>1238</v>
      </c>
      <c r="I10" s="262" t="s">
        <v>3637</v>
      </c>
      <c r="J10" s="262" t="s">
        <v>17860</v>
      </c>
      <c r="K10" s="263" t="s">
        <v>17825</v>
      </c>
    </row>
    <row r="11" spans="1:11" ht="23.15">
      <c r="A11" s="256" t="s">
        <v>17861</v>
      </c>
      <c r="B11" s="14" t="s">
        <v>17862</v>
      </c>
      <c r="C11" s="14" t="s">
        <v>17863</v>
      </c>
      <c r="D11" s="14" t="s">
        <v>17864</v>
      </c>
      <c r="E11" s="14" t="s">
        <v>17865</v>
      </c>
      <c r="F11" s="14" t="s">
        <v>17866</v>
      </c>
      <c r="G11" s="14" t="s">
        <v>17867</v>
      </c>
      <c r="H11" s="14" t="s">
        <v>1238</v>
      </c>
      <c r="I11" s="14" t="s">
        <v>3637</v>
      </c>
      <c r="J11" s="14" t="s">
        <v>2234</v>
      </c>
      <c r="K11" s="257" t="s">
        <v>17825</v>
      </c>
    </row>
    <row r="12" spans="1:11" ht="23.15">
      <c r="A12" s="261" t="s">
        <v>17868</v>
      </c>
      <c r="B12" s="262" t="s">
        <v>17869</v>
      </c>
      <c r="C12" s="262" t="s">
        <v>17870</v>
      </c>
      <c r="D12" s="262" t="s">
        <v>17871</v>
      </c>
      <c r="E12" s="262" t="s">
        <v>17872</v>
      </c>
      <c r="F12" s="262" t="s">
        <v>17873</v>
      </c>
      <c r="G12" s="262" t="s">
        <v>17874</v>
      </c>
      <c r="H12" s="262" t="s">
        <v>1109</v>
      </c>
      <c r="I12" s="262" t="s">
        <v>3637</v>
      </c>
      <c r="J12" s="262" t="s">
        <v>17875</v>
      </c>
      <c r="K12" s="263" t="s">
        <v>17825</v>
      </c>
    </row>
    <row r="13" spans="1:11" ht="23.15">
      <c r="A13" s="256" t="s">
        <v>17876</v>
      </c>
      <c r="B13" s="14" t="s">
        <v>17877</v>
      </c>
      <c r="C13" s="14" t="s">
        <v>17878</v>
      </c>
      <c r="D13" s="14" t="s">
        <v>17879</v>
      </c>
      <c r="E13" s="14" t="s">
        <v>17880</v>
      </c>
      <c r="F13" s="14" t="s">
        <v>17881</v>
      </c>
      <c r="G13" s="14" t="s">
        <v>17882</v>
      </c>
      <c r="H13" s="14" t="s">
        <v>1238</v>
      </c>
      <c r="I13" s="14" t="s">
        <v>3637</v>
      </c>
      <c r="J13" s="14" t="s">
        <v>17883</v>
      </c>
      <c r="K13" s="257" t="s">
        <v>17825</v>
      </c>
    </row>
    <row r="14" spans="1:11" ht="23.15">
      <c r="A14" s="261" t="s">
        <v>17884</v>
      </c>
      <c r="B14" s="262" t="s">
        <v>17885</v>
      </c>
      <c r="C14" s="262" t="s">
        <v>17886</v>
      </c>
      <c r="D14" s="262" t="s">
        <v>17887</v>
      </c>
      <c r="E14" s="262" t="s">
        <v>17888</v>
      </c>
      <c r="F14" s="262" t="s">
        <v>17889</v>
      </c>
      <c r="G14" s="262" t="s">
        <v>17890</v>
      </c>
      <c r="H14" s="262" t="s">
        <v>1238</v>
      </c>
      <c r="I14" s="262" t="s">
        <v>3637</v>
      </c>
      <c r="J14" s="262" t="s">
        <v>17891</v>
      </c>
      <c r="K14" s="263" t="s">
        <v>17825</v>
      </c>
    </row>
    <row r="15" spans="1:11" ht="23.15">
      <c r="A15" s="256" t="s">
        <v>17892</v>
      </c>
      <c r="B15" s="14" t="s">
        <v>17893</v>
      </c>
      <c r="C15" s="14" t="s">
        <v>17894</v>
      </c>
      <c r="D15" s="14" t="s">
        <v>17895</v>
      </c>
      <c r="E15" s="14" t="s">
        <v>17896</v>
      </c>
      <c r="F15" s="14" t="s">
        <v>17897</v>
      </c>
      <c r="G15" s="14" t="s">
        <v>17898</v>
      </c>
      <c r="H15" s="14" t="s">
        <v>1109</v>
      </c>
      <c r="I15" s="14" t="s">
        <v>3637</v>
      </c>
      <c r="J15" s="14" t="s">
        <v>17899</v>
      </c>
      <c r="K15" s="257" t="s">
        <v>17825</v>
      </c>
    </row>
    <row r="16" spans="1:11" ht="23.15">
      <c r="A16" s="261" t="s">
        <v>17900</v>
      </c>
      <c r="B16" s="262" t="s">
        <v>17901</v>
      </c>
      <c r="C16" s="262" t="s">
        <v>17902</v>
      </c>
      <c r="D16" s="262" t="s">
        <v>17903</v>
      </c>
      <c r="E16" s="262" t="s">
        <v>17904</v>
      </c>
      <c r="F16" s="262" t="s">
        <v>17905</v>
      </c>
      <c r="G16" s="262" t="s">
        <v>17906</v>
      </c>
      <c r="H16" s="262" t="s">
        <v>1109</v>
      </c>
      <c r="I16" s="262" t="s">
        <v>3637</v>
      </c>
      <c r="J16" s="262" t="s">
        <v>8647</v>
      </c>
      <c r="K16" s="263" t="s">
        <v>17825</v>
      </c>
    </row>
    <row r="17" spans="1:11" ht="23.15">
      <c r="A17" s="256" t="s">
        <v>17907</v>
      </c>
      <c r="B17" s="14" t="s">
        <v>17908</v>
      </c>
      <c r="C17" s="14" t="s">
        <v>17909</v>
      </c>
      <c r="D17" s="14" t="s">
        <v>17910</v>
      </c>
      <c r="E17" s="14" t="s">
        <v>17911</v>
      </c>
      <c r="F17" s="14" t="s">
        <v>17912</v>
      </c>
      <c r="G17" s="14" t="s">
        <v>17913</v>
      </c>
      <c r="H17" s="14" t="s">
        <v>1109</v>
      </c>
      <c r="I17" s="14" t="s">
        <v>3637</v>
      </c>
      <c r="J17" s="14" t="s">
        <v>17914</v>
      </c>
      <c r="K17" s="257" t="s">
        <v>17825</v>
      </c>
    </row>
    <row r="18" spans="1:11" ht="23.15">
      <c r="A18" s="261" t="s">
        <v>17915</v>
      </c>
      <c r="B18" s="262" t="s">
        <v>17916</v>
      </c>
      <c r="C18" s="262" t="s">
        <v>17917</v>
      </c>
      <c r="D18" s="262" t="s">
        <v>17918</v>
      </c>
      <c r="E18" s="262" t="s">
        <v>17919</v>
      </c>
      <c r="F18" s="262" t="s">
        <v>17920</v>
      </c>
      <c r="G18" s="262" t="s">
        <v>17921</v>
      </c>
      <c r="H18" s="262" t="s">
        <v>1238</v>
      </c>
      <c r="I18" s="262" t="s">
        <v>3637</v>
      </c>
      <c r="J18" s="262" t="s">
        <v>17922</v>
      </c>
      <c r="K18" s="263" t="s">
        <v>17825</v>
      </c>
    </row>
    <row r="19" spans="1:11" ht="23.15">
      <c r="A19" s="256" t="s">
        <v>17923</v>
      </c>
      <c r="B19" s="14" t="s">
        <v>17924</v>
      </c>
      <c r="C19" s="14" t="s">
        <v>17925</v>
      </c>
      <c r="D19" s="14" t="s">
        <v>17926</v>
      </c>
      <c r="E19" s="14" t="s">
        <v>17927</v>
      </c>
      <c r="F19" s="14" t="s">
        <v>17928</v>
      </c>
      <c r="G19" s="14" t="s">
        <v>17929</v>
      </c>
      <c r="H19" s="14" t="s">
        <v>1109</v>
      </c>
      <c r="I19" s="14" t="s">
        <v>3637</v>
      </c>
      <c r="J19" s="14" t="s">
        <v>17930</v>
      </c>
      <c r="K19" s="257" t="s">
        <v>17825</v>
      </c>
    </row>
    <row r="20" spans="1:11" ht="23.15">
      <c r="A20" s="261" t="s">
        <v>17931</v>
      </c>
      <c r="B20" s="262" t="s">
        <v>17932</v>
      </c>
      <c r="C20" s="262" t="s">
        <v>17933</v>
      </c>
      <c r="D20" s="262" t="s">
        <v>17934</v>
      </c>
      <c r="E20" s="262" t="s">
        <v>17935</v>
      </c>
      <c r="F20" s="262" t="s">
        <v>17936</v>
      </c>
      <c r="G20" s="262" t="s">
        <v>17937</v>
      </c>
      <c r="H20" s="262" t="s">
        <v>1238</v>
      </c>
      <c r="I20" s="262" t="s">
        <v>3637</v>
      </c>
      <c r="J20" s="262" t="s">
        <v>17938</v>
      </c>
      <c r="K20" s="263" t="s">
        <v>17825</v>
      </c>
    </row>
    <row r="21" spans="1:11" ht="23.15">
      <c r="A21" s="256" t="s">
        <v>17939</v>
      </c>
      <c r="B21" s="14" t="s">
        <v>17940</v>
      </c>
      <c r="C21" s="14" t="s">
        <v>17941</v>
      </c>
      <c r="D21" s="14" t="s">
        <v>17942</v>
      </c>
      <c r="E21" s="14" t="s">
        <v>17943</v>
      </c>
      <c r="F21" s="14" t="s">
        <v>17944</v>
      </c>
      <c r="G21" s="14" t="s">
        <v>17945</v>
      </c>
      <c r="H21" s="14" t="s">
        <v>1109</v>
      </c>
      <c r="I21" s="14" t="s">
        <v>3637</v>
      </c>
      <c r="J21" s="14" t="s">
        <v>17946</v>
      </c>
      <c r="K21" s="257" t="s">
        <v>17825</v>
      </c>
    </row>
    <row r="22" spans="1:11" ht="23.15">
      <c r="A22" s="261" t="s">
        <v>17947</v>
      </c>
      <c r="B22" s="262" t="s">
        <v>17948</v>
      </c>
      <c r="C22" s="262" t="s">
        <v>17949</v>
      </c>
      <c r="D22" s="262" t="s">
        <v>17950</v>
      </c>
      <c r="E22" s="262" t="s">
        <v>17951</v>
      </c>
      <c r="F22" s="262" t="s">
        <v>17952</v>
      </c>
      <c r="G22" s="262" t="s">
        <v>17953</v>
      </c>
      <c r="H22" s="262" t="s">
        <v>1238</v>
      </c>
      <c r="I22" s="262" t="s">
        <v>3637</v>
      </c>
      <c r="J22" s="262" t="s">
        <v>9761</v>
      </c>
      <c r="K22" s="263" t="s">
        <v>17825</v>
      </c>
    </row>
    <row r="23" spans="1:11" ht="23.15">
      <c r="A23" s="256" t="s">
        <v>17954</v>
      </c>
      <c r="B23" s="14" t="s">
        <v>17955</v>
      </c>
      <c r="C23" s="14" t="s">
        <v>17956</v>
      </c>
      <c r="D23" s="14" t="s">
        <v>17957</v>
      </c>
      <c r="E23" s="14" t="s">
        <v>17958</v>
      </c>
      <c r="F23" s="14" t="s">
        <v>17959</v>
      </c>
      <c r="G23" s="14" t="s">
        <v>17960</v>
      </c>
      <c r="H23" s="14" t="s">
        <v>1109</v>
      </c>
      <c r="I23" s="14" t="s">
        <v>3637</v>
      </c>
      <c r="J23" s="14" t="s">
        <v>17961</v>
      </c>
      <c r="K23" s="257" t="s">
        <v>17825</v>
      </c>
    </row>
    <row r="24" spans="1:11" ht="23.15">
      <c r="A24" s="264" t="s">
        <v>17962</v>
      </c>
      <c r="B24" s="265" t="s">
        <v>17963</v>
      </c>
      <c r="C24" s="265" t="s">
        <v>17964</v>
      </c>
      <c r="D24" s="265" t="s">
        <v>17965</v>
      </c>
      <c r="E24" s="265" t="s">
        <v>17966</v>
      </c>
      <c r="F24" s="265" t="s">
        <v>17967</v>
      </c>
      <c r="G24" s="265" t="s">
        <v>17968</v>
      </c>
      <c r="H24" s="265" t="s">
        <v>1109</v>
      </c>
      <c r="I24" s="265" t="s">
        <v>3637</v>
      </c>
      <c r="J24" s="265" t="s">
        <v>17969</v>
      </c>
      <c r="K24" s="266" t="s">
        <v>17825</v>
      </c>
    </row>
    <row r="28" spans="1:11" ht="13.75" customHeight="1">
      <c r="A28" s="580" t="s">
        <v>17970</v>
      </c>
      <c r="B28" s="580"/>
      <c r="C28" s="580"/>
      <c r="D28" s="580"/>
      <c r="E28" s="580"/>
      <c r="F28" s="580"/>
      <c r="G28" s="580"/>
      <c r="H28" s="580"/>
      <c r="I28" s="580"/>
      <c r="J28" s="580"/>
      <c r="K28" s="580"/>
    </row>
    <row r="29" spans="1:11" ht="17.149999999999999" customHeight="1">
      <c r="A29" s="293" t="s">
        <v>3410</v>
      </c>
      <c r="B29" s="294" t="s">
        <v>8043</v>
      </c>
      <c r="C29" s="294" t="s">
        <v>6709</v>
      </c>
      <c r="D29" s="294" t="s">
        <v>8045</v>
      </c>
      <c r="E29" s="294" t="s">
        <v>1594</v>
      </c>
      <c r="F29" s="294" t="s">
        <v>1595</v>
      </c>
      <c r="G29" s="294" t="s">
        <v>17816</v>
      </c>
      <c r="H29" s="294" t="s">
        <v>1509</v>
      </c>
      <c r="I29" s="294" t="s">
        <v>1818</v>
      </c>
      <c r="J29" s="294" t="s">
        <v>4953</v>
      </c>
      <c r="K29" s="295" t="s">
        <v>6900</v>
      </c>
    </row>
    <row r="30" spans="1:11" ht="23.15">
      <c r="A30" s="326" t="s">
        <v>17971</v>
      </c>
      <c r="B30" s="327" t="s">
        <v>17972</v>
      </c>
      <c r="C30" s="327" t="s">
        <v>17973</v>
      </c>
      <c r="D30" s="327" t="s">
        <v>17974</v>
      </c>
      <c r="E30" s="327" t="s">
        <v>17975</v>
      </c>
      <c r="F30" s="327" t="s">
        <v>17976</v>
      </c>
      <c r="G30" s="327" t="s">
        <v>17977</v>
      </c>
      <c r="H30" s="327" t="s">
        <v>1109</v>
      </c>
      <c r="I30" s="327" t="s">
        <v>3637</v>
      </c>
      <c r="J30" s="327" t="s">
        <v>17978</v>
      </c>
      <c r="K30" s="328" t="s">
        <v>17979</v>
      </c>
    </row>
    <row r="31" spans="1:11" ht="23.15">
      <c r="A31" s="329" t="s">
        <v>17980</v>
      </c>
      <c r="B31" s="330" t="s">
        <v>17981</v>
      </c>
      <c r="C31" s="330" t="s">
        <v>17982</v>
      </c>
      <c r="D31" s="330" t="s">
        <v>17983</v>
      </c>
      <c r="E31" s="330" t="s">
        <v>17984</v>
      </c>
      <c r="F31" s="330" t="s">
        <v>17985</v>
      </c>
      <c r="G31" s="330" t="s">
        <v>17986</v>
      </c>
      <c r="H31" s="330" t="s">
        <v>1238</v>
      </c>
      <c r="I31" s="330" t="s">
        <v>3637</v>
      </c>
      <c r="J31" s="330" t="s">
        <v>17987</v>
      </c>
      <c r="K31" s="331" t="s">
        <v>17988</v>
      </c>
    </row>
    <row r="32" spans="1:11" ht="23.15">
      <c r="A32" s="335" t="s">
        <v>17989</v>
      </c>
      <c r="B32" s="336" t="s">
        <v>17990</v>
      </c>
      <c r="C32" s="336" t="s">
        <v>17991</v>
      </c>
      <c r="D32" s="336" t="s">
        <v>17992</v>
      </c>
      <c r="E32" s="336" t="s">
        <v>17993</v>
      </c>
      <c r="F32" s="336" t="s">
        <v>17994</v>
      </c>
      <c r="G32" s="336" t="s">
        <v>17995</v>
      </c>
      <c r="H32" s="336" t="s">
        <v>1109</v>
      </c>
      <c r="I32" s="336" t="s">
        <v>3637</v>
      </c>
      <c r="J32" s="336" t="s">
        <v>9806</v>
      </c>
      <c r="K32" s="337" t="s">
        <v>17996</v>
      </c>
    </row>
  </sheetData>
  <mergeCells count="3">
    <mergeCell ref="A1:K1"/>
    <mergeCell ref="A2:K2"/>
    <mergeCell ref="A28:K28"/>
  </mergeCells>
  <dataValidations count="2">
    <dataValidation type="list" sqref="H5:H24" xr:uid="{00000000-0002-0000-8800-000000000000}">
      <formula1>"Critical,High,Medium,Low"</formula1>
    </dataValidation>
    <dataValidation type="list" sqref="I5:I24" xr:uid="{00000000-0002-0000-8800-000001000000}">
      <formula1>"Draft Complete,Needs Review,Approved,Deferred"</formula1>
    </dataValidation>
  </dataValidation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K24"/>
  <sheetViews>
    <sheetView workbookViewId="0">
      <pane ySplit="4" topLeftCell="A5" activePane="bottomLeft" state="frozen"/>
      <selection pane="bottomLeft"/>
    </sheetView>
  </sheetViews>
  <sheetFormatPr defaultRowHeight="14.15"/>
  <cols>
    <col min="1" max="1" width="12" customWidth="1"/>
    <col min="2" max="2" width="30" customWidth="1"/>
    <col min="3" max="3" width="16" customWidth="1"/>
    <col min="4" max="4" width="54" customWidth="1"/>
    <col min="5" max="5" width="34" customWidth="1"/>
    <col min="6" max="6" width="48" customWidth="1"/>
    <col min="7" max="7" width="30" customWidth="1"/>
    <col min="8" max="8" width="44" customWidth="1"/>
    <col min="9" max="9" width="48" customWidth="1"/>
    <col min="10" max="10" width="52" customWidth="1"/>
    <col min="11" max="11" width="18" customWidth="1"/>
  </cols>
  <sheetData>
    <row r="1" spans="1:11" ht="17.149999999999999" customHeight="1">
      <c r="A1" s="609" t="s">
        <v>17997</v>
      </c>
      <c r="B1" s="609"/>
      <c r="C1" s="609"/>
      <c r="D1" s="609"/>
      <c r="E1" s="609"/>
      <c r="F1" s="609"/>
      <c r="G1" s="609"/>
      <c r="H1" s="609"/>
      <c r="I1" s="609"/>
      <c r="J1" s="609"/>
      <c r="K1" s="609"/>
    </row>
    <row r="2" spans="1:11" ht="21.75" customHeight="1">
      <c r="A2" s="610" t="s">
        <v>17998</v>
      </c>
      <c r="B2" s="610"/>
      <c r="C2" s="610"/>
      <c r="D2" s="610"/>
      <c r="E2" s="610"/>
      <c r="F2" s="610"/>
      <c r="G2" s="610"/>
      <c r="H2" s="610"/>
      <c r="I2" s="610"/>
      <c r="J2" s="610"/>
      <c r="K2" s="610"/>
    </row>
    <row r="4" spans="1:11" ht="17.149999999999999" customHeight="1">
      <c r="A4" s="250" t="s">
        <v>3410</v>
      </c>
      <c r="B4" s="251" t="s">
        <v>17999</v>
      </c>
      <c r="C4" s="251" t="s">
        <v>16687</v>
      </c>
      <c r="D4" s="251" t="s">
        <v>16688</v>
      </c>
      <c r="E4" s="251" t="s">
        <v>18000</v>
      </c>
      <c r="F4" s="251" t="s">
        <v>18001</v>
      </c>
      <c r="G4" s="251" t="s">
        <v>18002</v>
      </c>
      <c r="H4" s="251" t="s">
        <v>18003</v>
      </c>
      <c r="I4" s="251" t="s">
        <v>18004</v>
      </c>
      <c r="J4" s="251" t="s">
        <v>18005</v>
      </c>
      <c r="K4" s="252" t="s">
        <v>1818</v>
      </c>
    </row>
    <row r="5" spans="1:11">
      <c r="A5" s="253" t="s">
        <v>18006</v>
      </c>
      <c r="B5" s="254" t="s">
        <v>18007</v>
      </c>
      <c r="C5" s="254" t="s">
        <v>16914</v>
      </c>
      <c r="D5" s="254" t="s">
        <v>18008</v>
      </c>
      <c r="E5" s="254" t="s">
        <v>18009</v>
      </c>
      <c r="F5" s="254" t="s">
        <v>18010</v>
      </c>
      <c r="G5" s="254" t="s">
        <v>18011</v>
      </c>
      <c r="H5" s="254" t="s">
        <v>18012</v>
      </c>
      <c r="I5" s="254" t="s">
        <v>18013</v>
      </c>
      <c r="J5" s="254" t="s">
        <v>18014</v>
      </c>
      <c r="K5" s="255" t="s">
        <v>3637</v>
      </c>
    </row>
    <row r="6" spans="1:11" ht="23.15">
      <c r="A6" s="261" t="s">
        <v>18015</v>
      </c>
      <c r="B6" s="262" t="s">
        <v>18016</v>
      </c>
      <c r="C6" s="262" t="s">
        <v>16914</v>
      </c>
      <c r="D6" s="262" t="s">
        <v>18017</v>
      </c>
      <c r="E6" s="262" t="s">
        <v>18018</v>
      </c>
      <c r="F6" s="262" t="s">
        <v>18019</v>
      </c>
      <c r="G6" s="262" t="s">
        <v>18020</v>
      </c>
      <c r="H6" s="262" t="s">
        <v>18021</v>
      </c>
      <c r="I6" s="262" t="s">
        <v>18022</v>
      </c>
      <c r="J6" s="262" t="s">
        <v>18023</v>
      </c>
      <c r="K6" s="263" t="s">
        <v>3637</v>
      </c>
    </row>
    <row r="7" spans="1:11" ht="23.15">
      <c r="A7" s="256" t="s">
        <v>18024</v>
      </c>
      <c r="B7" s="14" t="s">
        <v>18025</v>
      </c>
      <c r="C7" s="14" t="s">
        <v>16914</v>
      </c>
      <c r="D7" s="14" t="s">
        <v>18026</v>
      </c>
      <c r="E7" s="14" t="s">
        <v>18027</v>
      </c>
      <c r="F7" s="14" t="s">
        <v>18028</v>
      </c>
      <c r="G7" s="14" t="s">
        <v>18029</v>
      </c>
      <c r="H7" s="14" t="s">
        <v>18030</v>
      </c>
      <c r="I7" s="14" t="s">
        <v>18031</v>
      </c>
      <c r="J7" s="14" t="s">
        <v>18032</v>
      </c>
      <c r="K7" s="257" t="s">
        <v>3637</v>
      </c>
    </row>
    <row r="8" spans="1:11">
      <c r="A8" s="261" t="s">
        <v>18033</v>
      </c>
      <c r="B8" s="262" t="s">
        <v>18034</v>
      </c>
      <c r="C8" s="262" t="s">
        <v>16914</v>
      </c>
      <c r="D8" s="262" t="s">
        <v>18035</v>
      </c>
      <c r="E8" s="262" t="s">
        <v>18036</v>
      </c>
      <c r="F8" s="262" t="s">
        <v>18037</v>
      </c>
      <c r="G8" s="262" t="s">
        <v>18038</v>
      </c>
      <c r="H8" s="262" t="s">
        <v>18039</v>
      </c>
      <c r="I8" s="262" t="s">
        <v>18040</v>
      </c>
      <c r="J8" s="262" t="s">
        <v>18041</v>
      </c>
      <c r="K8" s="263" t="s">
        <v>3637</v>
      </c>
    </row>
    <row r="9" spans="1:11" ht="23.15">
      <c r="A9" s="256" t="s">
        <v>18042</v>
      </c>
      <c r="B9" s="14" t="s">
        <v>18043</v>
      </c>
      <c r="C9" s="14" t="s">
        <v>16914</v>
      </c>
      <c r="D9" s="14" t="s">
        <v>18044</v>
      </c>
      <c r="E9" s="14" t="s">
        <v>18045</v>
      </c>
      <c r="F9" s="14" t="s">
        <v>18046</v>
      </c>
      <c r="G9" s="14" t="s">
        <v>18047</v>
      </c>
      <c r="H9" s="14" t="s">
        <v>18048</v>
      </c>
      <c r="I9" s="14" t="s">
        <v>18049</v>
      </c>
      <c r="J9" s="14" t="s">
        <v>18050</v>
      </c>
      <c r="K9" s="257" t="s">
        <v>3637</v>
      </c>
    </row>
    <row r="10" spans="1:11" ht="23.15">
      <c r="A10" s="261" t="s">
        <v>18051</v>
      </c>
      <c r="B10" s="262" t="s">
        <v>18052</v>
      </c>
      <c r="C10" s="262" t="s">
        <v>16914</v>
      </c>
      <c r="D10" s="262" t="s">
        <v>18053</v>
      </c>
      <c r="E10" s="262" t="s">
        <v>18054</v>
      </c>
      <c r="F10" s="262" t="s">
        <v>18055</v>
      </c>
      <c r="G10" s="262" t="s">
        <v>18056</v>
      </c>
      <c r="H10" s="262" t="s">
        <v>18057</v>
      </c>
      <c r="I10" s="262" t="s">
        <v>18058</v>
      </c>
      <c r="J10" s="262" t="s">
        <v>18059</v>
      </c>
      <c r="K10" s="263" t="s">
        <v>3637</v>
      </c>
    </row>
    <row r="11" spans="1:11">
      <c r="A11" s="256" t="s">
        <v>18060</v>
      </c>
      <c r="B11" s="14" t="s">
        <v>18061</v>
      </c>
      <c r="C11" s="14" t="s">
        <v>16914</v>
      </c>
      <c r="D11" s="14" t="s">
        <v>18062</v>
      </c>
      <c r="E11" s="14" t="s">
        <v>18063</v>
      </c>
      <c r="F11" s="14" t="s">
        <v>18064</v>
      </c>
      <c r="G11" s="14" t="s">
        <v>18065</v>
      </c>
      <c r="H11" s="14" t="s">
        <v>18066</v>
      </c>
      <c r="I11" s="14" t="s">
        <v>18067</v>
      </c>
      <c r="J11" s="14" t="s">
        <v>18068</v>
      </c>
      <c r="K11" s="257" t="s">
        <v>3637</v>
      </c>
    </row>
    <row r="12" spans="1:11" ht="23.15">
      <c r="A12" s="261" t="s">
        <v>18069</v>
      </c>
      <c r="B12" s="262" t="s">
        <v>18070</v>
      </c>
      <c r="C12" s="262" t="s">
        <v>16914</v>
      </c>
      <c r="D12" s="262" t="s">
        <v>18071</v>
      </c>
      <c r="E12" s="262" t="s">
        <v>18072</v>
      </c>
      <c r="F12" s="262" t="s">
        <v>18073</v>
      </c>
      <c r="G12" s="262" t="s">
        <v>18074</v>
      </c>
      <c r="H12" s="262" t="s">
        <v>18075</v>
      </c>
      <c r="I12" s="262" t="s">
        <v>18076</v>
      </c>
      <c r="J12" s="262" t="s">
        <v>18077</v>
      </c>
      <c r="K12" s="263" t="s">
        <v>3637</v>
      </c>
    </row>
    <row r="13" spans="1:11" ht="23.15">
      <c r="A13" s="256" t="s">
        <v>18078</v>
      </c>
      <c r="B13" s="14" t="s">
        <v>18079</v>
      </c>
      <c r="C13" s="14" t="s">
        <v>16914</v>
      </c>
      <c r="D13" s="14" t="s">
        <v>18080</v>
      </c>
      <c r="E13" s="14" t="s">
        <v>18081</v>
      </c>
      <c r="F13" s="14" t="s">
        <v>18082</v>
      </c>
      <c r="G13" s="14" t="s">
        <v>18083</v>
      </c>
      <c r="H13" s="14" t="s">
        <v>18084</v>
      </c>
      <c r="I13" s="14" t="s">
        <v>18085</v>
      </c>
      <c r="J13" s="14" t="s">
        <v>18086</v>
      </c>
      <c r="K13" s="257" t="s">
        <v>3637</v>
      </c>
    </row>
    <row r="14" spans="1:11" ht="23.15">
      <c r="A14" s="261" t="s">
        <v>18087</v>
      </c>
      <c r="B14" s="262" t="s">
        <v>18088</v>
      </c>
      <c r="C14" s="262" t="s">
        <v>16914</v>
      </c>
      <c r="D14" s="262" t="s">
        <v>18089</v>
      </c>
      <c r="E14" s="262" t="s">
        <v>18090</v>
      </c>
      <c r="F14" s="262" t="s">
        <v>18091</v>
      </c>
      <c r="G14" s="262" t="s">
        <v>18092</v>
      </c>
      <c r="H14" s="262" t="s">
        <v>18093</v>
      </c>
      <c r="I14" s="262" t="s">
        <v>18094</v>
      </c>
      <c r="J14" s="262" t="s">
        <v>18095</v>
      </c>
      <c r="K14" s="263" t="s">
        <v>3637</v>
      </c>
    </row>
    <row r="15" spans="1:11">
      <c r="A15" s="256" t="s">
        <v>18096</v>
      </c>
      <c r="B15" s="14" t="s">
        <v>18097</v>
      </c>
      <c r="C15" s="14" t="s">
        <v>16914</v>
      </c>
      <c r="D15" s="14" t="s">
        <v>18098</v>
      </c>
      <c r="E15" s="14" t="s">
        <v>18099</v>
      </c>
      <c r="F15" s="14" t="s">
        <v>18100</v>
      </c>
      <c r="G15" s="14" t="s">
        <v>18101</v>
      </c>
      <c r="H15" s="14" t="s">
        <v>18102</v>
      </c>
      <c r="I15" s="14" t="s">
        <v>18103</v>
      </c>
      <c r="J15" s="14" t="s">
        <v>18104</v>
      </c>
      <c r="K15" s="257" t="s">
        <v>3637</v>
      </c>
    </row>
    <row r="16" spans="1:11" ht="23.15">
      <c r="A16" s="261" t="s">
        <v>18105</v>
      </c>
      <c r="B16" s="262" t="s">
        <v>18106</v>
      </c>
      <c r="C16" s="262" t="s">
        <v>16914</v>
      </c>
      <c r="D16" s="262" t="s">
        <v>18107</v>
      </c>
      <c r="E16" s="262" t="s">
        <v>18108</v>
      </c>
      <c r="F16" s="262" t="s">
        <v>18109</v>
      </c>
      <c r="G16" s="262" t="s">
        <v>18110</v>
      </c>
      <c r="H16" s="262" t="s">
        <v>18111</v>
      </c>
      <c r="I16" s="262" t="s">
        <v>18112</v>
      </c>
      <c r="J16" s="262" t="s">
        <v>18113</v>
      </c>
      <c r="K16" s="263" t="s">
        <v>3637</v>
      </c>
    </row>
    <row r="17" spans="1:11">
      <c r="A17" s="256" t="s">
        <v>18114</v>
      </c>
      <c r="B17" s="14" t="s">
        <v>15635</v>
      </c>
      <c r="C17" s="14" t="s">
        <v>16914</v>
      </c>
      <c r="D17" s="14" t="s">
        <v>18115</v>
      </c>
      <c r="E17" s="14" t="s">
        <v>18116</v>
      </c>
      <c r="F17" s="14" t="s">
        <v>18117</v>
      </c>
      <c r="G17" s="14" t="s">
        <v>18118</v>
      </c>
      <c r="H17" s="14" t="s">
        <v>18119</v>
      </c>
      <c r="I17" s="14" t="s">
        <v>18120</v>
      </c>
      <c r="J17" s="14" t="s">
        <v>18121</v>
      </c>
      <c r="K17" s="257" t="s">
        <v>3637</v>
      </c>
    </row>
    <row r="18" spans="1:11">
      <c r="A18" s="261" t="s">
        <v>18122</v>
      </c>
      <c r="B18" s="262" t="s">
        <v>18123</v>
      </c>
      <c r="C18" s="262" t="s">
        <v>16914</v>
      </c>
      <c r="D18" s="262" t="s">
        <v>18124</v>
      </c>
      <c r="E18" s="262" t="s">
        <v>18081</v>
      </c>
      <c r="F18" s="262" t="s">
        <v>18125</v>
      </c>
      <c r="G18" s="262" t="s">
        <v>18126</v>
      </c>
      <c r="H18" s="262" t="s">
        <v>18127</v>
      </c>
      <c r="I18" s="262" t="s">
        <v>18128</v>
      </c>
      <c r="J18" s="262" t="s">
        <v>18129</v>
      </c>
      <c r="K18" s="263" t="s">
        <v>3637</v>
      </c>
    </row>
    <row r="19" spans="1:11">
      <c r="A19" s="256" t="s">
        <v>18130</v>
      </c>
      <c r="B19" s="14" t="s">
        <v>18131</v>
      </c>
      <c r="C19" s="14" t="s">
        <v>16914</v>
      </c>
      <c r="D19" s="14" t="s">
        <v>18132</v>
      </c>
      <c r="E19" s="14" t="s">
        <v>18133</v>
      </c>
      <c r="F19" s="14" t="s">
        <v>18134</v>
      </c>
      <c r="G19" s="14" t="s">
        <v>18135</v>
      </c>
      <c r="H19" s="14" t="s">
        <v>18136</v>
      </c>
      <c r="I19" s="14" t="s">
        <v>18137</v>
      </c>
      <c r="J19" s="14" t="s">
        <v>18138</v>
      </c>
      <c r="K19" s="257" t="s">
        <v>3637</v>
      </c>
    </row>
    <row r="20" spans="1:11">
      <c r="A20" s="261" t="s">
        <v>18139</v>
      </c>
      <c r="B20" s="262" t="s">
        <v>18140</v>
      </c>
      <c r="C20" s="262" t="s">
        <v>16914</v>
      </c>
      <c r="D20" s="262" t="s">
        <v>18141</v>
      </c>
      <c r="E20" s="262" t="s">
        <v>18142</v>
      </c>
      <c r="F20" s="262" t="s">
        <v>18143</v>
      </c>
      <c r="G20" s="262" t="s">
        <v>18144</v>
      </c>
      <c r="H20" s="262" t="s">
        <v>18145</v>
      </c>
      <c r="I20" s="262" t="s">
        <v>18146</v>
      </c>
      <c r="J20" s="262" t="s">
        <v>18147</v>
      </c>
      <c r="K20" s="263" t="s">
        <v>3637</v>
      </c>
    </row>
    <row r="21" spans="1:11">
      <c r="A21" s="256" t="s">
        <v>18148</v>
      </c>
      <c r="B21" s="14" t="s">
        <v>18149</v>
      </c>
      <c r="C21" s="14" t="s">
        <v>16914</v>
      </c>
      <c r="D21" s="14" t="s">
        <v>18150</v>
      </c>
      <c r="E21" s="14" t="s">
        <v>18151</v>
      </c>
      <c r="F21" s="14" t="s">
        <v>18152</v>
      </c>
      <c r="G21" s="14" t="s">
        <v>18153</v>
      </c>
      <c r="H21" s="14" t="s">
        <v>18154</v>
      </c>
      <c r="I21" s="14" t="s">
        <v>18155</v>
      </c>
      <c r="J21" s="14" t="s">
        <v>18156</v>
      </c>
      <c r="K21" s="257" t="s">
        <v>3637</v>
      </c>
    </row>
    <row r="22" spans="1:11">
      <c r="A22" s="261" t="s">
        <v>18157</v>
      </c>
      <c r="B22" s="262" t="s">
        <v>18158</v>
      </c>
      <c r="C22" s="262" t="s">
        <v>16914</v>
      </c>
      <c r="D22" s="262" t="s">
        <v>18159</v>
      </c>
      <c r="E22" s="262" t="s">
        <v>18160</v>
      </c>
      <c r="F22" s="262" t="s">
        <v>18161</v>
      </c>
      <c r="G22" s="262" t="s">
        <v>18162</v>
      </c>
      <c r="H22" s="262" t="s">
        <v>18163</v>
      </c>
      <c r="I22" s="262" t="s">
        <v>18164</v>
      </c>
      <c r="J22" s="262" t="s">
        <v>18165</v>
      </c>
      <c r="K22" s="263" t="s">
        <v>3637</v>
      </c>
    </row>
    <row r="23" spans="1:11">
      <c r="A23" s="256" t="s">
        <v>18166</v>
      </c>
      <c r="B23" s="14" t="s">
        <v>18167</v>
      </c>
      <c r="C23" s="14" t="s">
        <v>16914</v>
      </c>
      <c r="D23" s="14" t="s">
        <v>18168</v>
      </c>
      <c r="E23" s="14" t="s">
        <v>18169</v>
      </c>
      <c r="F23" s="14" t="s">
        <v>18170</v>
      </c>
      <c r="G23" s="14" t="s">
        <v>18171</v>
      </c>
      <c r="H23" s="14" t="s">
        <v>18172</v>
      </c>
      <c r="I23" s="14" t="s">
        <v>18173</v>
      </c>
      <c r="J23" s="14" t="s">
        <v>18174</v>
      </c>
      <c r="K23" s="257" t="s">
        <v>3637</v>
      </c>
    </row>
    <row r="24" spans="1:11" ht="23.15">
      <c r="A24" s="264" t="s">
        <v>18175</v>
      </c>
      <c r="B24" s="265" t="s">
        <v>18176</v>
      </c>
      <c r="C24" s="265" t="s">
        <v>16914</v>
      </c>
      <c r="D24" s="265" t="s">
        <v>18177</v>
      </c>
      <c r="E24" s="265" t="s">
        <v>18178</v>
      </c>
      <c r="F24" s="265" t="s">
        <v>18179</v>
      </c>
      <c r="G24" s="265" t="s">
        <v>18180</v>
      </c>
      <c r="H24" s="265" t="s">
        <v>18181</v>
      </c>
      <c r="I24" s="265" t="s">
        <v>18182</v>
      </c>
      <c r="J24" s="265" t="s">
        <v>18183</v>
      </c>
      <c r="K24" s="266" t="s">
        <v>3637</v>
      </c>
    </row>
  </sheetData>
  <mergeCells count="2">
    <mergeCell ref="A1:K1"/>
    <mergeCell ref="A2:K2"/>
  </mergeCells>
  <dataValidations count="1">
    <dataValidation type="list" sqref="K5:K24" xr:uid="{00000000-0002-0000-8900-000000000000}">
      <formula1>"Draft Complete,Needs Review,Approved,Deferred"</formula1>
    </dataValidation>
  </dataValidation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J20"/>
  <sheetViews>
    <sheetView workbookViewId="0">
      <pane ySplit="4" topLeftCell="A5" activePane="bottomLeft" state="frozen"/>
      <selection pane="bottomLeft"/>
    </sheetView>
  </sheetViews>
  <sheetFormatPr defaultRowHeight="14.15"/>
  <cols>
    <col min="1" max="1" width="12" customWidth="1"/>
    <col min="2" max="2" width="32" customWidth="1"/>
    <col min="3" max="3" width="22" customWidth="1"/>
    <col min="4" max="4" width="58" customWidth="1"/>
    <col min="5" max="5" width="36" customWidth="1"/>
    <col min="6" max="6" width="46" customWidth="1"/>
    <col min="7" max="7" width="32" customWidth="1"/>
    <col min="8" max="8" width="42" customWidth="1"/>
    <col min="9" max="9" width="60" customWidth="1"/>
    <col min="10" max="10" width="18" customWidth="1"/>
  </cols>
  <sheetData>
    <row r="1" spans="1:10" ht="17.149999999999999" customHeight="1">
      <c r="A1" s="609" t="s">
        <v>18184</v>
      </c>
      <c r="B1" s="609"/>
      <c r="C1" s="609"/>
      <c r="D1" s="609"/>
      <c r="E1" s="609"/>
      <c r="F1" s="609"/>
      <c r="G1" s="609"/>
      <c r="H1" s="609"/>
      <c r="I1" s="609"/>
      <c r="J1" s="609"/>
    </row>
    <row r="2" spans="1:10" ht="21.75" customHeight="1">
      <c r="A2" s="610" t="s">
        <v>18185</v>
      </c>
      <c r="B2" s="610"/>
      <c r="C2" s="610"/>
      <c r="D2" s="610"/>
      <c r="E2" s="610"/>
      <c r="F2" s="610"/>
      <c r="G2" s="610"/>
      <c r="H2" s="610"/>
      <c r="I2" s="610"/>
      <c r="J2" s="610"/>
    </row>
    <row r="4" spans="1:10" ht="17.149999999999999" customHeight="1">
      <c r="A4" s="250" t="s">
        <v>3410</v>
      </c>
      <c r="B4" s="251" t="s">
        <v>18186</v>
      </c>
      <c r="C4" s="251" t="s">
        <v>16687</v>
      </c>
      <c r="D4" s="251" t="s">
        <v>16688</v>
      </c>
      <c r="E4" s="251" t="s">
        <v>18000</v>
      </c>
      <c r="F4" s="251" t="s">
        <v>18001</v>
      </c>
      <c r="G4" s="251" t="s">
        <v>18002</v>
      </c>
      <c r="H4" s="251" t="s">
        <v>18187</v>
      </c>
      <c r="I4" s="251" t="s">
        <v>18188</v>
      </c>
      <c r="J4" s="252" t="s">
        <v>1818</v>
      </c>
    </row>
    <row r="5" spans="1:10" ht="23.15">
      <c r="A5" s="253" t="s">
        <v>18189</v>
      </c>
      <c r="B5" s="254" t="s">
        <v>18190</v>
      </c>
      <c r="C5" s="254" t="s">
        <v>18191</v>
      </c>
      <c r="D5" s="254" t="s">
        <v>18192</v>
      </c>
      <c r="E5" s="254" t="s">
        <v>18193</v>
      </c>
      <c r="F5" s="254" t="s">
        <v>18194</v>
      </c>
      <c r="G5" s="254" t="s">
        <v>18195</v>
      </c>
      <c r="H5" s="254" t="s">
        <v>18196</v>
      </c>
      <c r="I5" s="254" t="s">
        <v>18197</v>
      </c>
      <c r="J5" s="255" t="s">
        <v>3637</v>
      </c>
    </row>
    <row r="6" spans="1:10" ht="23.15">
      <c r="A6" s="261" t="s">
        <v>18198</v>
      </c>
      <c r="B6" s="262" t="s">
        <v>18199</v>
      </c>
      <c r="C6" s="262" t="s">
        <v>18200</v>
      </c>
      <c r="D6" s="262" t="s">
        <v>18201</v>
      </c>
      <c r="E6" s="262" t="s">
        <v>18202</v>
      </c>
      <c r="F6" s="262" t="s">
        <v>18203</v>
      </c>
      <c r="G6" s="262" t="s">
        <v>18204</v>
      </c>
      <c r="H6" s="262" t="s">
        <v>18205</v>
      </c>
      <c r="I6" s="262" t="s">
        <v>18206</v>
      </c>
      <c r="J6" s="263" t="s">
        <v>3637</v>
      </c>
    </row>
    <row r="7" spans="1:10" ht="23.15">
      <c r="A7" s="256" t="s">
        <v>18207</v>
      </c>
      <c r="B7" s="14" t="s">
        <v>18208</v>
      </c>
      <c r="C7" s="14" t="s">
        <v>18200</v>
      </c>
      <c r="D7" s="14" t="s">
        <v>18209</v>
      </c>
      <c r="E7" s="14" t="s">
        <v>15195</v>
      </c>
      <c r="F7" s="14" t="s">
        <v>18210</v>
      </c>
      <c r="G7" s="14" t="s">
        <v>18211</v>
      </c>
      <c r="H7" s="14" t="s">
        <v>18212</v>
      </c>
      <c r="I7" s="14" t="s">
        <v>18213</v>
      </c>
      <c r="J7" s="257" t="s">
        <v>3637</v>
      </c>
    </row>
    <row r="8" spans="1:10">
      <c r="A8" s="261" t="s">
        <v>18214</v>
      </c>
      <c r="B8" s="262" t="s">
        <v>18215</v>
      </c>
      <c r="C8" s="262" t="s">
        <v>18216</v>
      </c>
      <c r="D8" s="262" t="s">
        <v>18217</v>
      </c>
      <c r="E8" s="262" t="s">
        <v>18218</v>
      </c>
      <c r="F8" s="262" t="s">
        <v>18219</v>
      </c>
      <c r="G8" s="262" t="s">
        <v>18220</v>
      </c>
      <c r="H8" s="262" t="s">
        <v>18221</v>
      </c>
      <c r="I8" s="262" t="s">
        <v>18222</v>
      </c>
      <c r="J8" s="263" t="s">
        <v>3637</v>
      </c>
    </row>
    <row r="9" spans="1:10">
      <c r="A9" s="256" t="s">
        <v>18223</v>
      </c>
      <c r="B9" s="14" t="s">
        <v>18224</v>
      </c>
      <c r="C9" s="14" t="s">
        <v>18225</v>
      </c>
      <c r="D9" s="14" t="s">
        <v>18226</v>
      </c>
      <c r="E9" s="14" t="s">
        <v>18133</v>
      </c>
      <c r="F9" s="14" t="s">
        <v>18227</v>
      </c>
      <c r="G9" s="14" t="s">
        <v>18228</v>
      </c>
      <c r="H9" s="14" t="s">
        <v>18229</v>
      </c>
      <c r="I9" s="14" t="s">
        <v>18230</v>
      </c>
      <c r="J9" s="257" t="s">
        <v>3637</v>
      </c>
    </row>
    <row r="10" spans="1:10">
      <c r="A10" s="261" t="s">
        <v>18231</v>
      </c>
      <c r="B10" s="262" t="s">
        <v>18232</v>
      </c>
      <c r="C10" s="262" t="s">
        <v>18200</v>
      </c>
      <c r="D10" s="262" t="s">
        <v>18233</v>
      </c>
      <c r="E10" s="262" t="s">
        <v>18234</v>
      </c>
      <c r="F10" s="262" t="s">
        <v>18235</v>
      </c>
      <c r="G10" s="262" t="s">
        <v>18236</v>
      </c>
      <c r="H10" s="262" t="s">
        <v>18237</v>
      </c>
      <c r="I10" s="262" t="s">
        <v>18238</v>
      </c>
      <c r="J10" s="263" t="s">
        <v>3637</v>
      </c>
    </row>
    <row r="11" spans="1:10">
      <c r="A11" s="256" t="s">
        <v>18239</v>
      </c>
      <c r="B11" s="14" t="s">
        <v>18240</v>
      </c>
      <c r="C11" s="14" t="s">
        <v>18200</v>
      </c>
      <c r="D11" s="14" t="s">
        <v>18241</v>
      </c>
      <c r="E11" s="14" t="s">
        <v>18242</v>
      </c>
      <c r="F11" s="14" t="s">
        <v>18243</v>
      </c>
      <c r="G11" s="14" t="s">
        <v>18244</v>
      </c>
      <c r="H11" s="14" t="s">
        <v>18245</v>
      </c>
      <c r="I11" s="14" t="s">
        <v>18246</v>
      </c>
      <c r="J11" s="257" t="s">
        <v>3637</v>
      </c>
    </row>
    <row r="12" spans="1:10">
      <c r="A12" s="261" t="s">
        <v>18247</v>
      </c>
      <c r="B12" s="262" t="s">
        <v>18248</v>
      </c>
      <c r="C12" s="262" t="s">
        <v>18249</v>
      </c>
      <c r="D12" s="262" t="s">
        <v>18250</v>
      </c>
      <c r="E12" s="262" t="s">
        <v>18090</v>
      </c>
      <c r="F12" s="262" t="s">
        <v>18251</v>
      </c>
      <c r="G12" s="262" t="s">
        <v>18252</v>
      </c>
      <c r="H12" s="262" t="s">
        <v>18253</v>
      </c>
      <c r="I12" s="262" t="s">
        <v>18254</v>
      </c>
      <c r="J12" s="263" t="s">
        <v>3637</v>
      </c>
    </row>
    <row r="13" spans="1:10" ht="23.15">
      <c r="A13" s="256" t="s">
        <v>18255</v>
      </c>
      <c r="B13" s="14" t="s">
        <v>18256</v>
      </c>
      <c r="C13" s="14" t="s">
        <v>18257</v>
      </c>
      <c r="D13" s="14" t="s">
        <v>18258</v>
      </c>
      <c r="E13" s="14" t="s">
        <v>18116</v>
      </c>
      <c r="F13" s="14" t="s">
        <v>18259</v>
      </c>
      <c r="G13" s="14" t="s">
        <v>18244</v>
      </c>
      <c r="H13" s="14" t="s">
        <v>18260</v>
      </c>
      <c r="I13" s="14" t="s">
        <v>18261</v>
      </c>
      <c r="J13" s="257" t="s">
        <v>3637</v>
      </c>
    </row>
    <row r="14" spans="1:10">
      <c r="A14" s="261" t="s">
        <v>18262</v>
      </c>
      <c r="B14" s="262" t="s">
        <v>18263</v>
      </c>
      <c r="C14" s="262" t="s">
        <v>18200</v>
      </c>
      <c r="D14" s="262" t="s">
        <v>18264</v>
      </c>
      <c r="E14" s="262" t="s">
        <v>18265</v>
      </c>
      <c r="F14" s="262" t="s">
        <v>18266</v>
      </c>
      <c r="G14" s="262" t="s">
        <v>18267</v>
      </c>
      <c r="H14" s="262" t="s">
        <v>18268</v>
      </c>
      <c r="I14" s="262" t="s">
        <v>18269</v>
      </c>
      <c r="J14" s="263" t="s">
        <v>3637</v>
      </c>
    </row>
    <row r="15" spans="1:10">
      <c r="A15" s="256" t="s">
        <v>18270</v>
      </c>
      <c r="B15" s="14" t="s">
        <v>18271</v>
      </c>
      <c r="C15" s="14" t="s">
        <v>18200</v>
      </c>
      <c r="D15" s="14" t="s">
        <v>18272</v>
      </c>
      <c r="E15" s="14" t="s">
        <v>9730</v>
      </c>
      <c r="F15" s="14" t="s">
        <v>18273</v>
      </c>
      <c r="G15" s="14" t="s">
        <v>18274</v>
      </c>
      <c r="H15" s="14" t="s">
        <v>18275</v>
      </c>
      <c r="I15" s="14" t="s">
        <v>18276</v>
      </c>
      <c r="J15" s="257" t="s">
        <v>3637</v>
      </c>
    </row>
    <row r="16" spans="1:10">
      <c r="A16" s="261" t="s">
        <v>18277</v>
      </c>
      <c r="B16" s="262" t="s">
        <v>18278</v>
      </c>
      <c r="C16" s="262" t="s">
        <v>18200</v>
      </c>
      <c r="D16" s="262" t="s">
        <v>18279</v>
      </c>
      <c r="E16" s="262" t="s">
        <v>18151</v>
      </c>
      <c r="F16" s="262" t="s">
        <v>18280</v>
      </c>
      <c r="G16" s="262" t="s">
        <v>18281</v>
      </c>
      <c r="H16" s="262" t="s">
        <v>18282</v>
      </c>
      <c r="I16" s="262" t="s">
        <v>18283</v>
      </c>
      <c r="J16" s="263" t="s">
        <v>3637</v>
      </c>
    </row>
    <row r="17" spans="1:10" ht="23.15">
      <c r="A17" s="256" t="s">
        <v>18284</v>
      </c>
      <c r="B17" s="14" t="s">
        <v>18285</v>
      </c>
      <c r="C17" s="14" t="s">
        <v>18200</v>
      </c>
      <c r="D17" s="14" t="s">
        <v>18286</v>
      </c>
      <c r="E17" s="14" t="s">
        <v>18287</v>
      </c>
      <c r="F17" s="14" t="s">
        <v>18288</v>
      </c>
      <c r="G17" s="14" t="s">
        <v>18289</v>
      </c>
      <c r="H17" s="14" t="s">
        <v>18290</v>
      </c>
      <c r="I17" s="14" t="s">
        <v>18291</v>
      </c>
      <c r="J17" s="257" t="s">
        <v>3637</v>
      </c>
    </row>
    <row r="18" spans="1:10">
      <c r="A18" s="261" t="s">
        <v>18292</v>
      </c>
      <c r="B18" s="262" t="s">
        <v>18293</v>
      </c>
      <c r="C18" s="262" t="s">
        <v>18200</v>
      </c>
      <c r="D18" s="262" t="s">
        <v>18294</v>
      </c>
      <c r="E18" s="262" t="s">
        <v>18295</v>
      </c>
      <c r="F18" s="262" t="s">
        <v>18296</v>
      </c>
      <c r="G18" s="262" t="s">
        <v>18267</v>
      </c>
      <c r="H18" s="262" t="s">
        <v>18297</v>
      </c>
      <c r="I18" s="262" t="s">
        <v>18298</v>
      </c>
      <c r="J18" s="263" t="s">
        <v>3637</v>
      </c>
    </row>
    <row r="19" spans="1:10">
      <c r="A19" s="256" t="s">
        <v>18299</v>
      </c>
      <c r="B19" s="14" t="s">
        <v>18300</v>
      </c>
      <c r="C19" s="14" t="s">
        <v>18200</v>
      </c>
      <c r="D19" s="14" t="s">
        <v>18301</v>
      </c>
      <c r="E19" s="14" t="s">
        <v>18169</v>
      </c>
      <c r="F19" s="14" t="s">
        <v>18302</v>
      </c>
      <c r="G19" s="14" t="s">
        <v>18303</v>
      </c>
      <c r="H19" s="14" t="s">
        <v>18304</v>
      </c>
      <c r="I19" s="14" t="s">
        <v>18305</v>
      </c>
      <c r="J19" s="257" t="s">
        <v>3637</v>
      </c>
    </row>
    <row r="20" spans="1:10">
      <c r="A20" s="264" t="s">
        <v>18306</v>
      </c>
      <c r="B20" s="265" t="s">
        <v>18307</v>
      </c>
      <c r="C20" s="265" t="s">
        <v>18200</v>
      </c>
      <c r="D20" s="265" t="s">
        <v>18308</v>
      </c>
      <c r="E20" s="265" t="s">
        <v>18309</v>
      </c>
      <c r="F20" s="265" t="s">
        <v>18310</v>
      </c>
      <c r="G20" s="265" t="s">
        <v>18311</v>
      </c>
      <c r="H20" s="265" t="s">
        <v>18312</v>
      </c>
      <c r="I20" s="265" t="s">
        <v>18313</v>
      </c>
      <c r="J20" s="266" t="s">
        <v>3637</v>
      </c>
    </row>
  </sheetData>
  <mergeCells count="2">
    <mergeCell ref="A1:J1"/>
    <mergeCell ref="A2:J2"/>
  </mergeCells>
  <dataValidations count="1">
    <dataValidation type="list" sqref="J5:J20" xr:uid="{00000000-0002-0000-8A00-000000000000}">
      <formula1>"Draft Complete,Needs Review,Approved,Deferred"</formula1>
    </dataValidation>
  </dataValidation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J22"/>
  <sheetViews>
    <sheetView workbookViewId="0">
      <pane ySplit="4" topLeftCell="A5" activePane="bottomLeft" state="frozen"/>
      <selection pane="bottomLeft"/>
    </sheetView>
  </sheetViews>
  <sheetFormatPr defaultRowHeight="14.15"/>
  <cols>
    <col min="1" max="1" width="12" customWidth="1"/>
    <col min="2" max="2" width="32" customWidth="1"/>
    <col min="3" max="3" width="30" customWidth="1"/>
    <col min="4" max="4" width="58" customWidth="1"/>
    <col min="5" max="5" width="38" customWidth="1"/>
    <col min="6" max="6" width="48" customWidth="1"/>
    <col min="7" max="7" width="32" customWidth="1"/>
    <col min="8" max="8" width="42" customWidth="1"/>
    <col min="9" max="9" width="58" customWidth="1"/>
    <col min="10" max="10" width="18" customWidth="1"/>
  </cols>
  <sheetData>
    <row r="1" spans="1:10" ht="17.149999999999999" customHeight="1">
      <c r="A1" s="609" t="s">
        <v>18314</v>
      </c>
      <c r="B1" s="609"/>
      <c r="C1" s="609"/>
      <c r="D1" s="609"/>
      <c r="E1" s="609"/>
      <c r="F1" s="609"/>
      <c r="G1" s="609"/>
      <c r="H1" s="609"/>
      <c r="I1" s="609"/>
      <c r="J1" s="609"/>
    </row>
    <row r="2" spans="1:10" ht="21.75" customHeight="1">
      <c r="A2" s="610" t="s">
        <v>18315</v>
      </c>
      <c r="B2" s="610"/>
      <c r="C2" s="610"/>
      <c r="D2" s="610"/>
      <c r="E2" s="610"/>
      <c r="F2" s="610"/>
      <c r="G2" s="610"/>
      <c r="H2" s="610"/>
      <c r="I2" s="610"/>
      <c r="J2" s="610"/>
    </row>
    <row r="4" spans="1:10" ht="17.149999999999999" customHeight="1">
      <c r="A4" s="250" t="s">
        <v>3410</v>
      </c>
      <c r="B4" s="251" t="s">
        <v>18186</v>
      </c>
      <c r="C4" s="251" t="s">
        <v>16687</v>
      </c>
      <c r="D4" s="251" t="s">
        <v>16688</v>
      </c>
      <c r="E4" s="251" t="s">
        <v>18000</v>
      </c>
      <c r="F4" s="251" t="s">
        <v>18001</v>
      </c>
      <c r="G4" s="251" t="s">
        <v>18002</v>
      </c>
      <c r="H4" s="251" t="s">
        <v>18187</v>
      </c>
      <c r="I4" s="251" t="s">
        <v>18188</v>
      </c>
      <c r="J4" s="252" t="s">
        <v>1818</v>
      </c>
    </row>
    <row r="5" spans="1:10" ht="23.15">
      <c r="A5" s="253" t="s">
        <v>18316</v>
      </c>
      <c r="B5" s="254" t="s">
        <v>18317</v>
      </c>
      <c r="C5" s="254" t="s">
        <v>18318</v>
      </c>
      <c r="D5" s="254" t="s">
        <v>18319</v>
      </c>
      <c r="E5" s="254" t="s">
        <v>18320</v>
      </c>
      <c r="F5" s="254" t="s">
        <v>18321</v>
      </c>
      <c r="G5" s="254" t="s">
        <v>18322</v>
      </c>
      <c r="H5" s="254" t="s">
        <v>18323</v>
      </c>
      <c r="I5" s="254" t="s">
        <v>18324</v>
      </c>
      <c r="J5" s="255" t="s">
        <v>3637</v>
      </c>
    </row>
    <row r="6" spans="1:10" ht="23.15">
      <c r="A6" s="261" t="s">
        <v>18325</v>
      </c>
      <c r="B6" s="262" t="s">
        <v>14195</v>
      </c>
      <c r="C6" s="262" t="s">
        <v>18326</v>
      </c>
      <c r="D6" s="262" t="s">
        <v>18327</v>
      </c>
      <c r="E6" s="262" t="s">
        <v>18328</v>
      </c>
      <c r="F6" s="262" t="s">
        <v>18329</v>
      </c>
      <c r="G6" s="262" t="s">
        <v>18330</v>
      </c>
      <c r="H6" s="262" t="s">
        <v>18331</v>
      </c>
      <c r="I6" s="262" t="s">
        <v>18332</v>
      </c>
      <c r="J6" s="263" t="s">
        <v>3637</v>
      </c>
    </row>
    <row r="7" spans="1:10">
      <c r="A7" s="256" t="s">
        <v>18333</v>
      </c>
      <c r="B7" s="14" t="s">
        <v>18334</v>
      </c>
      <c r="C7" s="14" t="s">
        <v>18335</v>
      </c>
      <c r="D7" s="14" t="s">
        <v>18336</v>
      </c>
      <c r="E7" s="14" t="s">
        <v>14351</v>
      </c>
      <c r="F7" s="14" t="s">
        <v>18337</v>
      </c>
      <c r="G7" s="14" t="s">
        <v>18338</v>
      </c>
      <c r="H7" s="14" t="s">
        <v>18339</v>
      </c>
      <c r="I7" s="14" t="s">
        <v>18340</v>
      </c>
      <c r="J7" s="257" t="s">
        <v>3637</v>
      </c>
    </row>
    <row r="8" spans="1:10">
      <c r="A8" s="261" t="s">
        <v>18341</v>
      </c>
      <c r="B8" s="262" t="s">
        <v>18342</v>
      </c>
      <c r="C8" s="262" t="s">
        <v>18335</v>
      </c>
      <c r="D8" s="262" t="s">
        <v>18343</v>
      </c>
      <c r="E8" s="262" t="s">
        <v>15188</v>
      </c>
      <c r="F8" s="262" t="s">
        <v>18344</v>
      </c>
      <c r="G8" s="262" t="s">
        <v>18345</v>
      </c>
      <c r="H8" s="262" t="s">
        <v>18346</v>
      </c>
      <c r="I8" s="262" t="s">
        <v>18347</v>
      </c>
      <c r="J8" s="263" t="s">
        <v>3637</v>
      </c>
    </row>
    <row r="9" spans="1:10">
      <c r="A9" s="256" t="s">
        <v>18348</v>
      </c>
      <c r="B9" s="14" t="s">
        <v>18349</v>
      </c>
      <c r="C9" s="14" t="s">
        <v>18335</v>
      </c>
      <c r="D9" s="14" t="s">
        <v>18350</v>
      </c>
      <c r="E9" s="14" t="s">
        <v>18063</v>
      </c>
      <c r="F9" s="14" t="s">
        <v>18351</v>
      </c>
      <c r="G9" s="14" t="s">
        <v>18330</v>
      </c>
      <c r="H9" s="14" t="s">
        <v>18352</v>
      </c>
      <c r="I9" s="14" t="s">
        <v>18353</v>
      </c>
      <c r="J9" s="257" t="s">
        <v>3637</v>
      </c>
    </row>
    <row r="10" spans="1:10">
      <c r="A10" s="261" t="s">
        <v>18354</v>
      </c>
      <c r="B10" s="262" t="s">
        <v>18355</v>
      </c>
      <c r="C10" s="262" t="s">
        <v>18356</v>
      </c>
      <c r="D10" s="262" t="s">
        <v>18357</v>
      </c>
      <c r="E10" s="262" t="s">
        <v>18358</v>
      </c>
      <c r="F10" s="262" t="s">
        <v>18359</v>
      </c>
      <c r="G10" s="262" t="s">
        <v>18360</v>
      </c>
      <c r="H10" s="262" t="s">
        <v>18361</v>
      </c>
      <c r="I10" s="262" t="s">
        <v>18362</v>
      </c>
      <c r="J10" s="263" t="s">
        <v>3637</v>
      </c>
    </row>
    <row r="11" spans="1:10">
      <c r="A11" s="256" t="s">
        <v>18363</v>
      </c>
      <c r="B11" s="14" t="s">
        <v>18364</v>
      </c>
      <c r="C11" s="14" t="s">
        <v>18335</v>
      </c>
      <c r="D11" s="14" t="s">
        <v>18365</v>
      </c>
      <c r="E11" s="14" t="s">
        <v>18366</v>
      </c>
      <c r="F11" s="14" t="s">
        <v>18367</v>
      </c>
      <c r="G11" s="14" t="s">
        <v>18330</v>
      </c>
      <c r="H11" s="14" t="s">
        <v>18368</v>
      </c>
      <c r="I11" s="14" t="s">
        <v>18369</v>
      </c>
      <c r="J11" s="257" t="s">
        <v>3637</v>
      </c>
    </row>
    <row r="12" spans="1:10">
      <c r="A12" s="261" t="s">
        <v>18370</v>
      </c>
      <c r="B12" s="262" t="s">
        <v>18371</v>
      </c>
      <c r="C12" s="262" t="s">
        <v>18372</v>
      </c>
      <c r="D12" s="262" t="s">
        <v>18373</v>
      </c>
      <c r="E12" s="262" t="s">
        <v>18063</v>
      </c>
      <c r="F12" s="262" t="s">
        <v>18374</v>
      </c>
      <c r="G12" s="262" t="s">
        <v>18375</v>
      </c>
      <c r="H12" s="262" t="s">
        <v>18376</v>
      </c>
      <c r="I12" s="262" t="s">
        <v>18377</v>
      </c>
      <c r="J12" s="263" t="s">
        <v>3637</v>
      </c>
    </row>
    <row r="13" spans="1:10">
      <c r="A13" s="256" t="s">
        <v>18378</v>
      </c>
      <c r="B13" s="14" t="s">
        <v>18379</v>
      </c>
      <c r="C13" s="14" t="s">
        <v>18380</v>
      </c>
      <c r="D13" s="14" t="s">
        <v>18381</v>
      </c>
      <c r="E13" s="14" t="s">
        <v>9730</v>
      </c>
      <c r="F13" s="14" t="s">
        <v>18382</v>
      </c>
      <c r="G13" s="14" t="s">
        <v>18383</v>
      </c>
      <c r="H13" s="14" t="s">
        <v>18384</v>
      </c>
      <c r="I13" s="14" t="s">
        <v>18385</v>
      </c>
      <c r="J13" s="257" t="s">
        <v>3637</v>
      </c>
    </row>
    <row r="14" spans="1:10">
      <c r="A14" s="261" t="s">
        <v>18386</v>
      </c>
      <c r="B14" s="262" t="s">
        <v>18387</v>
      </c>
      <c r="C14" s="262" t="s">
        <v>18388</v>
      </c>
      <c r="D14" s="262" t="s">
        <v>18389</v>
      </c>
      <c r="E14" s="262" t="s">
        <v>9730</v>
      </c>
      <c r="F14" s="262" t="s">
        <v>18390</v>
      </c>
      <c r="G14" s="262" t="s">
        <v>18391</v>
      </c>
      <c r="H14" s="262" t="s">
        <v>18392</v>
      </c>
      <c r="I14" s="262" t="s">
        <v>18393</v>
      </c>
      <c r="J14" s="263" t="s">
        <v>3637</v>
      </c>
    </row>
    <row r="15" spans="1:10">
      <c r="A15" s="256" t="s">
        <v>18394</v>
      </c>
      <c r="B15" s="14" t="s">
        <v>18395</v>
      </c>
      <c r="C15" s="14" t="s">
        <v>18396</v>
      </c>
      <c r="D15" s="14" t="s">
        <v>18397</v>
      </c>
      <c r="E15" s="14" t="s">
        <v>18398</v>
      </c>
      <c r="F15" s="14" t="s">
        <v>18399</v>
      </c>
      <c r="G15" s="14" t="s">
        <v>18400</v>
      </c>
      <c r="H15" s="14" t="s">
        <v>18401</v>
      </c>
      <c r="I15" s="14" t="s">
        <v>18402</v>
      </c>
      <c r="J15" s="257" t="s">
        <v>3637</v>
      </c>
    </row>
    <row r="16" spans="1:10">
      <c r="A16" s="261" t="s">
        <v>18403</v>
      </c>
      <c r="B16" s="262" t="s">
        <v>18404</v>
      </c>
      <c r="C16" s="262" t="s">
        <v>18405</v>
      </c>
      <c r="D16" s="262" t="s">
        <v>18406</v>
      </c>
      <c r="E16" s="262" t="s">
        <v>18407</v>
      </c>
      <c r="F16" s="262" t="s">
        <v>18408</v>
      </c>
      <c r="G16" s="262" t="s">
        <v>18409</v>
      </c>
      <c r="H16" s="262" t="s">
        <v>18410</v>
      </c>
      <c r="I16" s="262" t="s">
        <v>18411</v>
      </c>
      <c r="J16" s="263" t="s">
        <v>3637</v>
      </c>
    </row>
    <row r="17" spans="1:10">
      <c r="A17" s="256" t="s">
        <v>18412</v>
      </c>
      <c r="B17" s="14" t="s">
        <v>18413</v>
      </c>
      <c r="C17" s="14" t="s">
        <v>18414</v>
      </c>
      <c r="D17" s="14" t="s">
        <v>18415</v>
      </c>
      <c r="E17" s="14" t="s">
        <v>18416</v>
      </c>
      <c r="F17" s="14" t="s">
        <v>18417</v>
      </c>
      <c r="G17" s="14" t="s">
        <v>18418</v>
      </c>
      <c r="H17" s="14" t="s">
        <v>18419</v>
      </c>
      <c r="I17" s="14" t="s">
        <v>18420</v>
      </c>
      <c r="J17" s="257" t="s">
        <v>3637</v>
      </c>
    </row>
    <row r="18" spans="1:10">
      <c r="A18" s="261" t="s">
        <v>18421</v>
      </c>
      <c r="B18" s="262" t="s">
        <v>18422</v>
      </c>
      <c r="C18" s="262" t="s">
        <v>18423</v>
      </c>
      <c r="D18" s="262" t="s">
        <v>18424</v>
      </c>
      <c r="E18" s="262" t="s">
        <v>18425</v>
      </c>
      <c r="F18" s="262" t="s">
        <v>18426</v>
      </c>
      <c r="G18" s="262" t="s">
        <v>18427</v>
      </c>
      <c r="H18" s="262" t="s">
        <v>18428</v>
      </c>
      <c r="I18" s="262" t="s">
        <v>18429</v>
      </c>
      <c r="J18" s="263" t="s">
        <v>3637</v>
      </c>
    </row>
    <row r="19" spans="1:10" ht="23.15">
      <c r="A19" s="256" t="s">
        <v>18430</v>
      </c>
      <c r="B19" s="14" t="s">
        <v>18431</v>
      </c>
      <c r="C19" s="14" t="s">
        <v>18432</v>
      </c>
      <c r="D19" s="14" t="s">
        <v>18433</v>
      </c>
      <c r="E19" s="14" t="s">
        <v>18434</v>
      </c>
      <c r="F19" s="14" t="s">
        <v>18435</v>
      </c>
      <c r="G19" s="14" t="s">
        <v>18436</v>
      </c>
      <c r="H19" s="14" t="s">
        <v>18437</v>
      </c>
      <c r="I19" s="14" t="s">
        <v>18438</v>
      </c>
      <c r="J19" s="257" t="s">
        <v>3637</v>
      </c>
    </row>
    <row r="20" spans="1:10">
      <c r="A20" s="261" t="s">
        <v>18439</v>
      </c>
      <c r="B20" s="262" t="s">
        <v>18440</v>
      </c>
      <c r="C20" s="262" t="s">
        <v>18441</v>
      </c>
      <c r="D20" s="262" t="s">
        <v>18442</v>
      </c>
      <c r="E20" s="262" t="s">
        <v>18443</v>
      </c>
      <c r="F20" s="262" t="s">
        <v>18444</v>
      </c>
      <c r="G20" s="262" t="s">
        <v>18445</v>
      </c>
      <c r="H20" s="262" t="s">
        <v>18446</v>
      </c>
      <c r="I20" s="262" t="s">
        <v>18447</v>
      </c>
      <c r="J20" s="263" t="s">
        <v>3637</v>
      </c>
    </row>
    <row r="21" spans="1:10" ht="23.15">
      <c r="A21" s="256" t="s">
        <v>18448</v>
      </c>
      <c r="B21" s="14" t="s">
        <v>18449</v>
      </c>
      <c r="C21" s="14" t="s">
        <v>18450</v>
      </c>
      <c r="D21" s="14" t="s">
        <v>18451</v>
      </c>
      <c r="E21" s="14" t="s">
        <v>18234</v>
      </c>
      <c r="F21" s="14" t="s">
        <v>18452</v>
      </c>
      <c r="G21" s="14" t="s">
        <v>18427</v>
      </c>
      <c r="H21" s="14" t="s">
        <v>18453</v>
      </c>
      <c r="I21" s="14" t="s">
        <v>17062</v>
      </c>
      <c r="J21" s="257" t="s">
        <v>3637</v>
      </c>
    </row>
    <row r="22" spans="1:10">
      <c r="A22" s="264" t="s">
        <v>18454</v>
      </c>
      <c r="B22" s="265" t="s">
        <v>18455</v>
      </c>
      <c r="C22" s="265" t="s">
        <v>18456</v>
      </c>
      <c r="D22" s="265" t="s">
        <v>18457</v>
      </c>
      <c r="E22" s="265" t="s">
        <v>18458</v>
      </c>
      <c r="F22" s="265" t="s">
        <v>18459</v>
      </c>
      <c r="G22" s="265" t="s">
        <v>18460</v>
      </c>
      <c r="H22" s="265" t="s">
        <v>18461</v>
      </c>
      <c r="I22" s="265" t="s">
        <v>18462</v>
      </c>
      <c r="J22" s="266" t="s">
        <v>3637</v>
      </c>
    </row>
  </sheetData>
  <mergeCells count="2">
    <mergeCell ref="A1:J1"/>
    <mergeCell ref="A2:J2"/>
  </mergeCells>
  <dataValidations count="1">
    <dataValidation type="list" sqref="J5:J22" xr:uid="{00000000-0002-0000-8B00-000000000000}">
      <formula1>"Draft Complete,Needs Review,Approved,Deferred"</formula1>
    </dataValidation>
  </dataValidation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J20"/>
  <sheetViews>
    <sheetView workbookViewId="0">
      <pane ySplit="4" topLeftCell="A5" activePane="bottomLeft" state="frozen"/>
      <selection pane="bottomLeft"/>
    </sheetView>
  </sheetViews>
  <sheetFormatPr defaultRowHeight="14.15"/>
  <cols>
    <col min="1" max="1" width="12" customWidth="1"/>
    <col min="2" max="2" width="30" customWidth="1"/>
    <col min="3" max="3" width="16" customWidth="1"/>
    <col min="4" max="4" width="56" customWidth="1"/>
    <col min="5" max="5" width="38" customWidth="1"/>
    <col min="6" max="6" width="30" customWidth="1"/>
    <col min="7" max="7" width="44" customWidth="1"/>
    <col min="8" max="8" width="48" customWidth="1"/>
    <col min="9" max="9" width="56" customWidth="1"/>
    <col min="10" max="10" width="18" customWidth="1"/>
  </cols>
  <sheetData>
    <row r="1" spans="1:10" ht="17.149999999999999" customHeight="1">
      <c r="A1" s="609" t="s">
        <v>18463</v>
      </c>
      <c r="B1" s="609"/>
      <c r="C1" s="609"/>
      <c r="D1" s="609"/>
      <c r="E1" s="609"/>
      <c r="F1" s="609"/>
      <c r="G1" s="609"/>
      <c r="H1" s="609"/>
      <c r="I1" s="609"/>
      <c r="J1" s="609"/>
    </row>
    <row r="2" spans="1:10" ht="21.75" customHeight="1">
      <c r="A2" s="610" t="s">
        <v>18464</v>
      </c>
      <c r="B2" s="610"/>
      <c r="C2" s="610"/>
      <c r="D2" s="610"/>
      <c r="E2" s="610"/>
      <c r="F2" s="610"/>
      <c r="G2" s="610"/>
      <c r="H2" s="610"/>
      <c r="I2" s="610"/>
      <c r="J2" s="610"/>
    </row>
    <row r="4" spans="1:10" ht="17.149999999999999" customHeight="1">
      <c r="A4" s="250" t="s">
        <v>3410</v>
      </c>
      <c r="B4" s="251" t="s">
        <v>18465</v>
      </c>
      <c r="C4" s="251" t="s">
        <v>16687</v>
      </c>
      <c r="D4" s="251" t="s">
        <v>16688</v>
      </c>
      <c r="E4" s="251" t="s">
        <v>18000</v>
      </c>
      <c r="F4" s="251" t="s">
        <v>18002</v>
      </c>
      <c r="G4" s="251" t="s">
        <v>18466</v>
      </c>
      <c r="H4" s="251" t="s">
        <v>18004</v>
      </c>
      <c r="I4" s="251" t="s">
        <v>18188</v>
      </c>
      <c r="J4" s="252" t="s">
        <v>1818</v>
      </c>
    </row>
    <row r="5" spans="1:10">
      <c r="A5" s="253" t="s">
        <v>18467</v>
      </c>
      <c r="B5" s="254" t="s">
        <v>18468</v>
      </c>
      <c r="C5" s="254" t="s">
        <v>16914</v>
      </c>
      <c r="D5" s="254" t="s">
        <v>18469</v>
      </c>
      <c r="E5" s="254" t="s">
        <v>17873</v>
      </c>
      <c r="F5" s="254" t="s">
        <v>18470</v>
      </c>
      <c r="G5" s="254" t="s">
        <v>18471</v>
      </c>
      <c r="H5" s="254" t="s">
        <v>18472</v>
      </c>
      <c r="I5" s="254" t="s">
        <v>18473</v>
      </c>
      <c r="J5" s="255" t="s">
        <v>3637</v>
      </c>
    </row>
    <row r="6" spans="1:10" ht="23.15">
      <c r="A6" s="261" t="s">
        <v>18474</v>
      </c>
      <c r="B6" s="262" t="s">
        <v>18475</v>
      </c>
      <c r="C6" s="262" t="s">
        <v>16914</v>
      </c>
      <c r="D6" s="262" t="s">
        <v>18476</v>
      </c>
      <c r="E6" s="262" t="s">
        <v>18477</v>
      </c>
      <c r="F6" s="262" t="s">
        <v>18478</v>
      </c>
      <c r="G6" s="262" t="s">
        <v>18479</v>
      </c>
      <c r="H6" s="262" t="s">
        <v>18480</v>
      </c>
      <c r="I6" s="262" t="s">
        <v>18481</v>
      </c>
      <c r="J6" s="263" t="s">
        <v>3637</v>
      </c>
    </row>
    <row r="7" spans="1:10">
      <c r="A7" s="256" t="s">
        <v>18482</v>
      </c>
      <c r="B7" s="14" t="s">
        <v>18483</v>
      </c>
      <c r="C7" s="14" t="s">
        <v>16914</v>
      </c>
      <c r="D7" s="14" t="s">
        <v>18484</v>
      </c>
      <c r="E7" s="14" t="s">
        <v>18485</v>
      </c>
      <c r="F7" s="14" t="s">
        <v>18486</v>
      </c>
      <c r="G7" s="14" t="s">
        <v>18487</v>
      </c>
      <c r="H7" s="14" t="s">
        <v>18488</v>
      </c>
      <c r="I7" s="14" t="s">
        <v>18489</v>
      </c>
      <c r="J7" s="257" t="s">
        <v>3637</v>
      </c>
    </row>
    <row r="8" spans="1:10" ht="23.15">
      <c r="A8" s="261" t="s">
        <v>18490</v>
      </c>
      <c r="B8" s="262" t="s">
        <v>18491</v>
      </c>
      <c r="C8" s="262" t="s">
        <v>16914</v>
      </c>
      <c r="D8" s="262" t="s">
        <v>18492</v>
      </c>
      <c r="E8" s="262" t="s">
        <v>18493</v>
      </c>
      <c r="F8" s="262" t="s">
        <v>18486</v>
      </c>
      <c r="G8" s="262" t="s">
        <v>18494</v>
      </c>
      <c r="H8" s="262" t="s">
        <v>18495</v>
      </c>
      <c r="I8" s="262" t="s">
        <v>18496</v>
      </c>
      <c r="J8" s="263" t="s">
        <v>3637</v>
      </c>
    </row>
    <row r="9" spans="1:10">
      <c r="A9" s="256" t="s">
        <v>18497</v>
      </c>
      <c r="B9" s="14" t="s">
        <v>18498</v>
      </c>
      <c r="C9" s="14" t="s">
        <v>16914</v>
      </c>
      <c r="D9" s="14" t="s">
        <v>18499</v>
      </c>
      <c r="E9" s="14" t="s">
        <v>18500</v>
      </c>
      <c r="F9" s="14" t="s">
        <v>18501</v>
      </c>
      <c r="G9" s="14" t="s">
        <v>18502</v>
      </c>
      <c r="H9" s="14" t="s">
        <v>18503</v>
      </c>
      <c r="I9" s="14" t="s">
        <v>18504</v>
      </c>
      <c r="J9" s="257" t="s">
        <v>3637</v>
      </c>
    </row>
    <row r="10" spans="1:10" ht="23.15">
      <c r="A10" s="261" t="s">
        <v>18505</v>
      </c>
      <c r="B10" s="262" t="s">
        <v>18506</v>
      </c>
      <c r="C10" s="262" t="s">
        <v>16914</v>
      </c>
      <c r="D10" s="262" t="s">
        <v>18507</v>
      </c>
      <c r="E10" s="262" t="s">
        <v>18508</v>
      </c>
      <c r="F10" s="262" t="s">
        <v>18486</v>
      </c>
      <c r="G10" s="262" t="s">
        <v>18509</v>
      </c>
      <c r="H10" s="262" t="s">
        <v>18510</v>
      </c>
      <c r="I10" s="262" t="s">
        <v>18511</v>
      </c>
      <c r="J10" s="263" t="s">
        <v>3637</v>
      </c>
    </row>
    <row r="11" spans="1:10">
      <c r="A11" s="256" t="s">
        <v>18512</v>
      </c>
      <c r="B11" s="14" t="s">
        <v>18513</v>
      </c>
      <c r="C11" s="14" t="s">
        <v>16914</v>
      </c>
      <c r="D11" s="14" t="s">
        <v>18514</v>
      </c>
      <c r="E11" s="14" t="s">
        <v>2264</v>
      </c>
      <c r="F11" s="14" t="s">
        <v>18486</v>
      </c>
      <c r="G11" s="14" t="s">
        <v>18515</v>
      </c>
      <c r="H11" s="14" t="s">
        <v>18516</v>
      </c>
      <c r="I11" s="14" t="s">
        <v>18517</v>
      </c>
      <c r="J11" s="257" t="s">
        <v>3637</v>
      </c>
    </row>
    <row r="12" spans="1:10">
      <c r="A12" s="261" t="s">
        <v>18518</v>
      </c>
      <c r="B12" s="262" t="s">
        <v>18519</v>
      </c>
      <c r="C12" s="262" t="s">
        <v>16914</v>
      </c>
      <c r="D12" s="262" t="s">
        <v>18520</v>
      </c>
      <c r="E12" s="262" t="s">
        <v>18521</v>
      </c>
      <c r="F12" s="262" t="s">
        <v>18522</v>
      </c>
      <c r="G12" s="262" t="s">
        <v>18523</v>
      </c>
      <c r="H12" s="262" t="s">
        <v>18524</v>
      </c>
      <c r="I12" s="262" t="s">
        <v>18525</v>
      </c>
      <c r="J12" s="263" t="s">
        <v>3637</v>
      </c>
    </row>
    <row r="13" spans="1:10">
      <c r="A13" s="256" t="s">
        <v>18526</v>
      </c>
      <c r="B13" s="14" t="s">
        <v>18527</v>
      </c>
      <c r="C13" s="14" t="s">
        <v>16914</v>
      </c>
      <c r="D13" s="14" t="s">
        <v>18528</v>
      </c>
      <c r="E13" s="14" t="s">
        <v>18529</v>
      </c>
      <c r="F13" s="14" t="s">
        <v>18522</v>
      </c>
      <c r="G13" s="14" t="s">
        <v>18530</v>
      </c>
      <c r="H13" s="14" t="s">
        <v>18531</v>
      </c>
      <c r="I13" s="14" t="s">
        <v>18532</v>
      </c>
      <c r="J13" s="257" t="s">
        <v>3637</v>
      </c>
    </row>
    <row r="14" spans="1:10" ht="23.15">
      <c r="A14" s="261" t="s">
        <v>18533</v>
      </c>
      <c r="B14" s="262" t="s">
        <v>18534</v>
      </c>
      <c r="C14" s="262" t="s">
        <v>16914</v>
      </c>
      <c r="D14" s="262" t="s">
        <v>18535</v>
      </c>
      <c r="E14" s="262" t="s">
        <v>18536</v>
      </c>
      <c r="F14" s="262" t="s">
        <v>18537</v>
      </c>
      <c r="G14" s="262" t="s">
        <v>18538</v>
      </c>
      <c r="H14" s="262" t="s">
        <v>18539</v>
      </c>
      <c r="I14" s="262" t="s">
        <v>18540</v>
      </c>
      <c r="J14" s="263" t="s">
        <v>3637</v>
      </c>
    </row>
    <row r="15" spans="1:10" ht="23.15">
      <c r="A15" s="256" t="s">
        <v>18541</v>
      </c>
      <c r="B15" s="14" t="s">
        <v>18542</v>
      </c>
      <c r="C15" s="14" t="s">
        <v>16914</v>
      </c>
      <c r="D15" s="14" t="s">
        <v>18543</v>
      </c>
      <c r="E15" s="14" t="s">
        <v>15635</v>
      </c>
      <c r="F15" s="14" t="s">
        <v>18118</v>
      </c>
      <c r="G15" s="14" t="s">
        <v>18544</v>
      </c>
      <c r="H15" s="14" t="s">
        <v>18545</v>
      </c>
      <c r="I15" s="14" t="s">
        <v>18546</v>
      </c>
      <c r="J15" s="257" t="s">
        <v>3637</v>
      </c>
    </row>
    <row r="16" spans="1:10">
      <c r="A16" s="261" t="s">
        <v>18547</v>
      </c>
      <c r="B16" s="262" t="s">
        <v>18548</v>
      </c>
      <c r="C16" s="262" t="s">
        <v>16914</v>
      </c>
      <c r="D16" s="262" t="s">
        <v>18549</v>
      </c>
      <c r="E16" s="262" t="s">
        <v>18550</v>
      </c>
      <c r="F16" s="262" t="s">
        <v>18551</v>
      </c>
      <c r="G16" s="262" t="s">
        <v>18552</v>
      </c>
      <c r="H16" s="262" t="s">
        <v>18553</v>
      </c>
      <c r="I16" s="262" t="s">
        <v>18554</v>
      </c>
      <c r="J16" s="263" t="s">
        <v>3637</v>
      </c>
    </row>
    <row r="17" spans="1:10">
      <c r="A17" s="256" t="s">
        <v>18555</v>
      </c>
      <c r="B17" s="14" t="s">
        <v>18556</v>
      </c>
      <c r="C17" s="14" t="s">
        <v>16914</v>
      </c>
      <c r="D17" s="14" t="s">
        <v>18557</v>
      </c>
      <c r="E17" s="14" t="s">
        <v>7005</v>
      </c>
      <c r="F17" s="14" t="s">
        <v>18558</v>
      </c>
      <c r="G17" s="14" t="s">
        <v>18559</v>
      </c>
      <c r="H17" s="14" t="s">
        <v>18560</v>
      </c>
      <c r="I17" s="14" t="s">
        <v>18561</v>
      </c>
      <c r="J17" s="257" t="s">
        <v>3637</v>
      </c>
    </row>
    <row r="18" spans="1:10">
      <c r="A18" s="261" t="s">
        <v>18562</v>
      </c>
      <c r="B18" s="262" t="s">
        <v>18563</v>
      </c>
      <c r="C18" s="262" t="s">
        <v>16914</v>
      </c>
      <c r="D18" s="262" t="s">
        <v>18564</v>
      </c>
      <c r="E18" s="262" t="s">
        <v>18565</v>
      </c>
      <c r="F18" s="262" t="s">
        <v>18566</v>
      </c>
      <c r="G18" s="262" t="s">
        <v>18567</v>
      </c>
      <c r="H18" s="262" t="s">
        <v>18568</v>
      </c>
      <c r="I18" s="262" t="s">
        <v>18569</v>
      </c>
      <c r="J18" s="263" t="s">
        <v>3637</v>
      </c>
    </row>
    <row r="19" spans="1:10" ht="23.15">
      <c r="A19" s="256" t="s">
        <v>18570</v>
      </c>
      <c r="B19" s="14" t="s">
        <v>18571</v>
      </c>
      <c r="C19" s="14" t="s">
        <v>16914</v>
      </c>
      <c r="D19" s="14" t="s">
        <v>18572</v>
      </c>
      <c r="E19" s="14" t="s">
        <v>18573</v>
      </c>
      <c r="F19" s="14" t="s">
        <v>18522</v>
      </c>
      <c r="G19" s="14" t="s">
        <v>18574</v>
      </c>
      <c r="H19" s="14" t="s">
        <v>18575</v>
      </c>
      <c r="I19" s="14" t="s">
        <v>18576</v>
      </c>
      <c r="J19" s="257" t="s">
        <v>3637</v>
      </c>
    </row>
    <row r="20" spans="1:10">
      <c r="A20" s="264" t="s">
        <v>18577</v>
      </c>
      <c r="B20" s="265" t="s">
        <v>18578</v>
      </c>
      <c r="C20" s="265" t="s">
        <v>16914</v>
      </c>
      <c r="D20" s="265" t="s">
        <v>18579</v>
      </c>
      <c r="E20" s="265" t="s">
        <v>18580</v>
      </c>
      <c r="F20" s="265" t="s">
        <v>18162</v>
      </c>
      <c r="G20" s="265" t="s">
        <v>18581</v>
      </c>
      <c r="H20" s="265" t="s">
        <v>18582</v>
      </c>
      <c r="I20" s="265" t="s">
        <v>18583</v>
      </c>
      <c r="J20" s="266" t="s">
        <v>3637</v>
      </c>
    </row>
  </sheetData>
  <mergeCells count="2">
    <mergeCell ref="A1:J1"/>
    <mergeCell ref="A2:J2"/>
  </mergeCells>
  <dataValidations count="1">
    <dataValidation type="list" sqref="J5:J20" xr:uid="{00000000-0002-0000-8C00-000000000000}">
      <formula1>"Draft Complete,Needs Review,Approved,Deferred"</formula1>
    </dataValidation>
  </dataValidation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J20"/>
  <sheetViews>
    <sheetView workbookViewId="0">
      <pane ySplit="4" topLeftCell="A5" activePane="bottomLeft" state="frozen"/>
      <selection pane="bottomLeft"/>
    </sheetView>
  </sheetViews>
  <sheetFormatPr defaultRowHeight="14.15"/>
  <cols>
    <col min="1" max="1" width="12" customWidth="1"/>
    <col min="2" max="2" width="30" customWidth="1"/>
    <col min="3" max="3" width="22" customWidth="1"/>
    <col min="4" max="4" width="58" customWidth="1"/>
    <col min="5" max="5" width="38" customWidth="1"/>
    <col min="6" max="6" width="32" customWidth="1"/>
    <col min="7" max="7" width="46" customWidth="1"/>
    <col min="8" max="8" width="48" customWidth="1"/>
    <col min="9" max="9" width="56" customWidth="1"/>
    <col min="10" max="10" width="18" customWidth="1"/>
  </cols>
  <sheetData>
    <row r="1" spans="1:10" ht="17.149999999999999" customHeight="1">
      <c r="A1" s="609" t="s">
        <v>18584</v>
      </c>
      <c r="B1" s="609"/>
      <c r="C1" s="609"/>
      <c r="D1" s="609"/>
      <c r="E1" s="609"/>
      <c r="F1" s="609"/>
      <c r="G1" s="609"/>
      <c r="H1" s="609"/>
      <c r="I1" s="609"/>
      <c r="J1" s="609"/>
    </row>
    <row r="2" spans="1:10" ht="21.75" customHeight="1">
      <c r="A2" s="610" t="s">
        <v>18585</v>
      </c>
      <c r="B2" s="610"/>
      <c r="C2" s="610"/>
      <c r="D2" s="610"/>
      <c r="E2" s="610"/>
      <c r="F2" s="610"/>
      <c r="G2" s="610"/>
      <c r="H2" s="610"/>
      <c r="I2" s="610"/>
      <c r="J2" s="610"/>
    </row>
    <row r="4" spans="1:10" ht="17.149999999999999" customHeight="1">
      <c r="A4" s="250" t="s">
        <v>3410</v>
      </c>
      <c r="B4" s="251" t="s">
        <v>18586</v>
      </c>
      <c r="C4" s="251" t="s">
        <v>16687</v>
      </c>
      <c r="D4" s="251" t="s">
        <v>16688</v>
      </c>
      <c r="E4" s="251" t="s">
        <v>18000</v>
      </c>
      <c r="F4" s="251" t="s">
        <v>18002</v>
      </c>
      <c r="G4" s="251" t="s">
        <v>18466</v>
      </c>
      <c r="H4" s="251" t="s">
        <v>18004</v>
      </c>
      <c r="I4" s="251" t="s">
        <v>18188</v>
      </c>
      <c r="J4" s="252" t="s">
        <v>1818</v>
      </c>
    </row>
    <row r="5" spans="1:10" ht="23.15">
      <c r="A5" s="253" t="s">
        <v>18587</v>
      </c>
      <c r="B5" s="254" t="s">
        <v>18588</v>
      </c>
      <c r="C5" s="254" t="s">
        <v>18589</v>
      </c>
      <c r="D5" s="254" t="s">
        <v>18590</v>
      </c>
      <c r="E5" s="254" t="s">
        <v>18591</v>
      </c>
      <c r="F5" s="254" t="s">
        <v>18592</v>
      </c>
      <c r="G5" s="254" t="s">
        <v>18593</v>
      </c>
      <c r="H5" s="254" t="s">
        <v>18594</v>
      </c>
      <c r="I5" s="254" t="s">
        <v>18595</v>
      </c>
      <c r="J5" s="255" t="s">
        <v>3637</v>
      </c>
    </row>
    <row r="6" spans="1:10">
      <c r="A6" s="261" t="s">
        <v>18596</v>
      </c>
      <c r="B6" s="262" t="s">
        <v>18597</v>
      </c>
      <c r="C6" s="262" t="s">
        <v>18589</v>
      </c>
      <c r="D6" s="262" t="s">
        <v>18598</v>
      </c>
      <c r="E6" s="262" t="s">
        <v>18599</v>
      </c>
      <c r="F6" s="262" t="s">
        <v>18600</v>
      </c>
      <c r="G6" s="262" t="s">
        <v>18601</v>
      </c>
      <c r="H6" s="262" t="s">
        <v>18602</v>
      </c>
      <c r="I6" s="262" t="s">
        <v>18603</v>
      </c>
      <c r="J6" s="263" t="s">
        <v>3637</v>
      </c>
    </row>
    <row r="7" spans="1:10" ht="23.15">
      <c r="A7" s="256" t="s">
        <v>18604</v>
      </c>
      <c r="B7" s="14" t="s">
        <v>18605</v>
      </c>
      <c r="C7" s="14" t="s">
        <v>18589</v>
      </c>
      <c r="D7" s="14" t="s">
        <v>18606</v>
      </c>
      <c r="E7" s="14" t="s">
        <v>18607</v>
      </c>
      <c r="F7" s="14" t="s">
        <v>18608</v>
      </c>
      <c r="G7" s="14" t="s">
        <v>18609</v>
      </c>
      <c r="H7" s="14" t="s">
        <v>18610</v>
      </c>
      <c r="I7" s="14" t="s">
        <v>18611</v>
      </c>
      <c r="J7" s="257" t="s">
        <v>3637</v>
      </c>
    </row>
    <row r="8" spans="1:10">
      <c r="A8" s="261" t="s">
        <v>18612</v>
      </c>
      <c r="B8" s="262" t="s">
        <v>18613</v>
      </c>
      <c r="C8" s="262" t="s">
        <v>18589</v>
      </c>
      <c r="D8" s="262" t="s">
        <v>18614</v>
      </c>
      <c r="E8" s="262" t="s">
        <v>18615</v>
      </c>
      <c r="F8" s="262" t="s">
        <v>18616</v>
      </c>
      <c r="G8" s="262" t="s">
        <v>18617</v>
      </c>
      <c r="H8" s="262" t="s">
        <v>18618</v>
      </c>
      <c r="I8" s="262" t="s">
        <v>18619</v>
      </c>
      <c r="J8" s="263" t="s">
        <v>3637</v>
      </c>
    </row>
    <row r="9" spans="1:10">
      <c r="A9" s="256" t="s">
        <v>18620</v>
      </c>
      <c r="B9" s="14" t="s">
        <v>18621</v>
      </c>
      <c r="C9" s="14" t="s">
        <v>18589</v>
      </c>
      <c r="D9" s="14" t="s">
        <v>18622</v>
      </c>
      <c r="E9" s="14" t="s">
        <v>18623</v>
      </c>
      <c r="F9" s="14" t="s">
        <v>18608</v>
      </c>
      <c r="G9" s="14" t="s">
        <v>18624</v>
      </c>
      <c r="H9" s="14" t="s">
        <v>18625</v>
      </c>
      <c r="I9" s="14" t="s">
        <v>18626</v>
      </c>
      <c r="J9" s="257" t="s">
        <v>3637</v>
      </c>
    </row>
    <row r="10" spans="1:10">
      <c r="A10" s="261" t="s">
        <v>18627</v>
      </c>
      <c r="B10" s="262" t="s">
        <v>18628</v>
      </c>
      <c r="C10" s="262" t="s">
        <v>18629</v>
      </c>
      <c r="D10" s="262" t="s">
        <v>18630</v>
      </c>
      <c r="E10" s="262" t="s">
        <v>18631</v>
      </c>
      <c r="F10" s="262" t="s">
        <v>18632</v>
      </c>
      <c r="G10" s="262" t="s">
        <v>18633</v>
      </c>
      <c r="H10" s="262" t="s">
        <v>18634</v>
      </c>
      <c r="I10" s="262" t="s">
        <v>18635</v>
      </c>
      <c r="J10" s="263" t="s">
        <v>3637</v>
      </c>
    </row>
    <row r="11" spans="1:10">
      <c r="A11" s="256" t="s">
        <v>18636</v>
      </c>
      <c r="B11" s="14" t="s">
        <v>18637</v>
      </c>
      <c r="C11" s="14" t="s">
        <v>18589</v>
      </c>
      <c r="D11" s="14" t="s">
        <v>18638</v>
      </c>
      <c r="E11" s="14" t="s">
        <v>2234</v>
      </c>
      <c r="F11" s="14" t="s">
        <v>18639</v>
      </c>
      <c r="G11" s="14" t="s">
        <v>18640</v>
      </c>
      <c r="H11" s="14" t="s">
        <v>18641</v>
      </c>
      <c r="I11" s="14" t="s">
        <v>18642</v>
      </c>
      <c r="J11" s="257" t="s">
        <v>3637</v>
      </c>
    </row>
    <row r="12" spans="1:10" ht="23.15">
      <c r="A12" s="261" t="s">
        <v>18643</v>
      </c>
      <c r="B12" s="262" t="s">
        <v>18644</v>
      </c>
      <c r="C12" s="262" t="s">
        <v>18589</v>
      </c>
      <c r="D12" s="262" t="s">
        <v>18645</v>
      </c>
      <c r="E12" s="262" t="s">
        <v>12624</v>
      </c>
      <c r="F12" s="262" t="s">
        <v>18646</v>
      </c>
      <c r="G12" s="262" t="s">
        <v>18647</v>
      </c>
      <c r="H12" s="262" t="s">
        <v>18648</v>
      </c>
      <c r="I12" s="262" t="s">
        <v>18649</v>
      </c>
      <c r="J12" s="263" t="s">
        <v>3637</v>
      </c>
    </row>
    <row r="13" spans="1:10">
      <c r="A13" s="256" t="s">
        <v>18650</v>
      </c>
      <c r="B13" s="14" t="s">
        <v>18651</v>
      </c>
      <c r="C13" s="14" t="s">
        <v>18589</v>
      </c>
      <c r="D13" s="14" t="s">
        <v>18652</v>
      </c>
      <c r="E13" s="14" t="s">
        <v>18653</v>
      </c>
      <c r="F13" s="14" t="s">
        <v>18608</v>
      </c>
      <c r="G13" s="14" t="s">
        <v>18654</v>
      </c>
      <c r="H13" s="14" t="s">
        <v>18655</v>
      </c>
      <c r="I13" s="14" t="s">
        <v>18656</v>
      </c>
      <c r="J13" s="257" t="s">
        <v>3637</v>
      </c>
    </row>
    <row r="14" spans="1:10">
      <c r="A14" s="261" t="s">
        <v>18657</v>
      </c>
      <c r="B14" s="262" t="s">
        <v>18658</v>
      </c>
      <c r="C14" s="262" t="s">
        <v>18589</v>
      </c>
      <c r="D14" s="262" t="s">
        <v>18659</v>
      </c>
      <c r="E14" s="262" t="s">
        <v>18660</v>
      </c>
      <c r="F14" s="262" t="s">
        <v>18608</v>
      </c>
      <c r="G14" s="262" t="s">
        <v>18661</v>
      </c>
      <c r="H14" s="262" t="s">
        <v>18662</v>
      </c>
      <c r="I14" s="262" t="s">
        <v>18663</v>
      </c>
      <c r="J14" s="263" t="s">
        <v>3637</v>
      </c>
    </row>
    <row r="15" spans="1:10">
      <c r="A15" s="256" t="s">
        <v>18664</v>
      </c>
      <c r="B15" s="14" t="s">
        <v>18665</v>
      </c>
      <c r="C15" s="14" t="s">
        <v>18589</v>
      </c>
      <c r="D15" s="14" t="s">
        <v>18666</v>
      </c>
      <c r="E15" s="14" t="s">
        <v>18667</v>
      </c>
      <c r="F15" s="14" t="s">
        <v>18608</v>
      </c>
      <c r="G15" s="14" t="s">
        <v>18668</v>
      </c>
      <c r="H15" s="14" t="s">
        <v>18669</v>
      </c>
      <c r="I15" s="14" t="s">
        <v>18670</v>
      </c>
      <c r="J15" s="257" t="s">
        <v>3637</v>
      </c>
    </row>
    <row r="16" spans="1:10">
      <c r="A16" s="261" t="s">
        <v>18671</v>
      </c>
      <c r="B16" s="262" t="s">
        <v>18672</v>
      </c>
      <c r="C16" s="262" t="s">
        <v>18589</v>
      </c>
      <c r="D16" s="262" t="s">
        <v>18673</v>
      </c>
      <c r="E16" s="262" t="s">
        <v>18674</v>
      </c>
      <c r="F16" s="262" t="s">
        <v>18646</v>
      </c>
      <c r="G16" s="262" t="s">
        <v>18675</v>
      </c>
      <c r="H16" s="262" t="s">
        <v>18676</v>
      </c>
      <c r="I16" s="262" t="s">
        <v>18677</v>
      </c>
      <c r="J16" s="263" t="s">
        <v>3637</v>
      </c>
    </row>
    <row r="17" spans="1:10">
      <c r="A17" s="256" t="s">
        <v>18678</v>
      </c>
      <c r="B17" s="14" t="s">
        <v>18679</v>
      </c>
      <c r="C17" s="14" t="s">
        <v>18589</v>
      </c>
      <c r="D17" s="14" t="s">
        <v>18680</v>
      </c>
      <c r="E17" s="14" t="s">
        <v>18681</v>
      </c>
      <c r="F17" s="14" t="s">
        <v>18682</v>
      </c>
      <c r="G17" s="14" t="s">
        <v>18683</v>
      </c>
      <c r="H17" s="14" t="s">
        <v>18684</v>
      </c>
      <c r="I17" s="14" t="s">
        <v>18685</v>
      </c>
      <c r="J17" s="257" t="s">
        <v>3637</v>
      </c>
    </row>
    <row r="18" spans="1:10" ht="23.15">
      <c r="A18" s="261" t="s">
        <v>18686</v>
      </c>
      <c r="B18" s="262" t="s">
        <v>18687</v>
      </c>
      <c r="C18" s="262" t="s">
        <v>18688</v>
      </c>
      <c r="D18" s="262" t="s">
        <v>18689</v>
      </c>
      <c r="E18" s="262" t="s">
        <v>10718</v>
      </c>
      <c r="F18" s="262" t="s">
        <v>18690</v>
      </c>
      <c r="G18" s="262" t="s">
        <v>18691</v>
      </c>
      <c r="H18" s="262" t="s">
        <v>18692</v>
      </c>
      <c r="I18" s="262" t="s">
        <v>18693</v>
      </c>
      <c r="J18" s="263" t="s">
        <v>3637</v>
      </c>
    </row>
    <row r="19" spans="1:10">
      <c r="A19" s="256" t="s">
        <v>18694</v>
      </c>
      <c r="B19" s="14" t="s">
        <v>18695</v>
      </c>
      <c r="C19" s="14" t="s">
        <v>18589</v>
      </c>
      <c r="D19" s="14" t="s">
        <v>18696</v>
      </c>
      <c r="E19" s="14" t="s">
        <v>18697</v>
      </c>
      <c r="F19" s="14" t="s">
        <v>18698</v>
      </c>
      <c r="G19" s="14" t="s">
        <v>18699</v>
      </c>
      <c r="H19" s="14" t="s">
        <v>18700</v>
      </c>
      <c r="I19" s="14" t="s">
        <v>18701</v>
      </c>
      <c r="J19" s="257" t="s">
        <v>3637</v>
      </c>
    </row>
    <row r="20" spans="1:10">
      <c r="A20" s="264" t="s">
        <v>18702</v>
      </c>
      <c r="B20" s="265" t="s">
        <v>18703</v>
      </c>
      <c r="C20" s="265" t="s">
        <v>37</v>
      </c>
      <c r="D20" s="265" t="s">
        <v>18704</v>
      </c>
      <c r="E20" s="265" t="s">
        <v>18705</v>
      </c>
      <c r="F20" s="265" t="s">
        <v>18706</v>
      </c>
      <c r="G20" s="265" t="s">
        <v>18707</v>
      </c>
      <c r="H20" s="265" t="s">
        <v>18708</v>
      </c>
      <c r="I20" s="265" t="s">
        <v>18709</v>
      </c>
      <c r="J20" s="266" t="s">
        <v>3637</v>
      </c>
    </row>
  </sheetData>
  <mergeCells count="2">
    <mergeCell ref="A1:J1"/>
    <mergeCell ref="A2:J2"/>
  </mergeCells>
  <dataValidations count="1">
    <dataValidation type="list" sqref="J5:J20" xr:uid="{00000000-0002-0000-8D00-000000000000}">
      <formula1>"Draft Complete,Needs Review,Approved,Deferred"</formula1>
    </dataValidation>
  </dataValidation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J19"/>
  <sheetViews>
    <sheetView workbookViewId="0">
      <pane ySplit="4" topLeftCell="A5" activePane="bottomLeft" state="frozen"/>
      <selection pane="bottomLeft"/>
    </sheetView>
  </sheetViews>
  <sheetFormatPr defaultRowHeight="14.15"/>
  <cols>
    <col min="1" max="1" width="12" customWidth="1"/>
    <col min="2" max="2" width="30" customWidth="1"/>
    <col min="3" max="3" width="22" customWidth="1"/>
    <col min="4" max="4" width="58" customWidth="1"/>
    <col min="5" max="5" width="38" customWidth="1"/>
    <col min="6" max="6" width="32" customWidth="1"/>
    <col min="7" max="7" width="46" customWidth="1"/>
    <col min="8" max="8" width="48" customWidth="1"/>
    <col min="9" max="9" width="58" customWidth="1"/>
    <col min="10" max="10" width="18" customWidth="1"/>
  </cols>
  <sheetData>
    <row r="1" spans="1:10" ht="17.149999999999999" customHeight="1">
      <c r="A1" s="609" t="s">
        <v>18710</v>
      </c>
      <c r="B1" s="609"/>
      <c r="C1" s="609"/>
      <c r="D1" s="609"/>
      <c r="E1" s="609"/>
      <c r="F1" s="609"/>
      <c r="G1" s="609"/>
      <c r="H1" s="609"/>
      <c r="I1" s="609"/>
      <c r="J1" s="609"/>
    </row>
    <row r="2" spans="1:10" ht="21.75" customHeight="1">
      <c r="A2" s="610" t="s">
        <v>18711</v>
      </c>
      <c r="B2" s="610"/>
      <c r="C2" s="610"/>
      <c r="D2" s="610"/>
      <c r="E2" s="610"/>
      <c r="F2" s="610"/>
      <c r="G2" s="610"/>
      <c r="H2" s="610"/>
      <c r="I2" s="610"/>
      <c r="J2" s="610"/>
    </row>
    <row r="4" spans="1:10" ht="17.149999999999999" customHeight="1">
      <c r="A4" s="250" t="s">
        <v>3410</v>
      </c>
      <c r="B4" s="251" t="s">
        <v>18465</v>
      </c>
      <c r="C4" s="251" t="s">
        <v>16687</v>
      </c>
      <c r="D4" s="251" t="s">
        <v>16688</v>
      </c>
      <c r="E4" s="251" t="s">
        <v>18000</v>
      </c>
      <c r="F4" s="251" t="s">
        <v>18002</v>
      </c>
      <c r="G4" s="251" t="s">
        <v>18466</v>
      </c>
      <c r="H4" s="251" t="s">
        <v>18004</v>
      </c>
      <c r="I4" s="251" t="s">
        <v>18188</v>
      </c>
      <c r="J4" s="252" t="s">
        <v>1818</v>
      </c>
    </row>
    <row r="5" spans="1:10">
      <c r="A5" s="253" t="s">
        <v>18712</v>
      </c>
      <c r="B5" s="254" t="s">
        <v>18097</v>
      </c>
      <c r="C5" s="254" t="s">
        <v>16914</v>
      </c>
      <c r="D5" s="254" t="s">
        <v>18713</v>
      </c>
      <c r="E5" s="254" t="s">
        <v>18714</v>
      </c>
      <c r="F5" s="254" t="s">
        <v>18101</v>
      </c>
      <c r="G5" s="254" t="s">
        <v>18715</v>
      </c>
      <c r="H5" s="254" t="s">
        <v>18716</v>
      </c>
      <c r="I5" s="254" t="s">
        <v>18717</v>
      </c>
      <c r="J5" s="255" t="s">
        <v>3637</v>
      </c>
    </row>
    <row r="6" spans="1:10" ht="23.15">
      <c r="A6" s="261" t="s">
        <v>18718</v>
      </c>
      <c r="B6" s="262" t="s">
        <v>18719</v>
      </c>
      <c r="C6" s="262" t="s">
        <v>16914</v>
      </c>
      <c r="D6" s="262" t="s">
        <v>18720</v>
      </c>
      <c r="E6" s="262" t="s">
        <v>18721</v>
      </c>
      <c r="F6" s="262" t="s">
        <v>18722</v>
      </c>
      <c r="G6" s="262" t="s">
        <v>18723</v>
      </c>
      <c r="H6" s="262" t="s">
        <v>18724</v>
      </c>
      <c r="I6" s="262" t="s">
        <v>18725</v>
      </c>
      <c r="J6" s="263" t="s">
        <v>3637</v>
      </c>
    </row>
    <row r="7" spans="1:10">
      <c r="A7" s="256" t="s">
        <v>18726</v>
      </c>
      <c r="B7" s="14" t="s">
        <v>18727</v>
      </c>
      <c r="C7" s="14" t="s">
        <v>16914</v>
      </c>
      <c r="D7" s="14" t="s">
        <v>18728</v>
      </c>
      <c r="E7" s="14" t="s">
        <v>18729</v>
      </c>
      <c r="F7" s="14" t="s">
        <v>18722</v>
      </c>
      <c r="G7" s="14" t="s">
        <v>18730</v>
      </c>
      <c r="H7" s="14" t="s">
        <v>18731</v>
      </c>
      <c r="I7" s="14" t="s">
        <v>18732</v>
      </c>
      <c r="J7" s="257" t="s">
        <v>3637</v>
      </c>
    </row>
    <row r="8" spans="1:10">
      <c r="A8" s="261" t="s">
        <v>18733</v>
      </c>
      <c r="B8" s="262" t="s">
        <v>18734</v>
      </c>
      <c r="C8" s="262" t="s">
        <v>16914</v>
      </c>
      <c r="D8" s="262" t="s">
        <v>18735</v>
      </c>
      <c r="E8" s="262" t="s">
        <v>18736</v>
      </c>
      <c r="F8" s="262" t="s">
        <v>18737</v>
      </c>
      <c r="G8" s="262" t="s">
        <v>18738</v>
      </c>
      <c r="H8" s="262" t="s">
        <v>18739</v>
      </c>
      <c r="I8" s="262" t="s">
        <v>18740</v>
      </c>
      <c r="J8" s="263" t="s">
        <v>3637</v>
      </c>
    </row>
    <row r="9" spans="1:10">
      <c r="A9" s="256" t="s">
        <v>18741</v>
      </c>
      <c r="B9" s="14" t="s">
        <v>16426</v>
      </c>
      <c r="C9" s="14" t="s">
        <v>16914</v>
      </c>
      <c r="D9" s="14" t="s">
        <v>18742</v>
      </c>
      <c r="E9" s="14" t="s">
        <v>18743</v>
      </c>
      <c r="F9" s="14" t="s">
        <v>18744</v>
      </c>
      <c r="G9" s="14" t="s">
        <v>18745</v>
      </c>
      <c r="H9" s="14" t="s">
        <v>18746</v>
      </c>
      <c r="I9" s="14" t="s">
        <v>18747</v>
      </c>
      <c r="J9" s="257" t="s">
        <v>3637</v>
      </c>
    </row>
    <row r="10" spans="1:10">
      <c r="A10" s="261" t="s">
        <v>18748</v>
      </c>
      <c r="B10" s="262" t="s">
        <v>18749</v>
      </c>
      <c r="C10" s="262" t="s">
        <v>16914</v>
      </c>
      <c r="D10" s="262" t="s">
        <v>18750</v>
      </c>
      <c r="E10" s="262" t="s">
        <v>18751</v>
      </c>
      <c r="F10" s="262" t="s">
        <v>18752</v>
      </c>
      <c r="G10" s="262" t="s">
        <v>18753</v>
      </c>
      <c r="H10" s="262" t="s">
        <v>18754</v>
      </c>
      <c r="I10" s="262" t="s">
        <v>18755</v>
      </c>
      <c r="J10" s="263" t="s">
        <v>3637</v>
      </c>
    </row>
    <row r="11" spans="1:10" ht="23.15">
      <c r="A11" s="256" t="s">
        <v>18756</v>
      </c>
      <c r="B11" s="14" t="s">
        <v>18757</v>
      </c>
      <c r="C11" s="14" t="s">
        <v>18758</v>
      </c>
      <c r="D11" s="14" t="s">
        <v>18759</v>
      </c>
      <c r="E11" s="14" t="s">
        <v>18760</v>
      </c>
      <c r="F11" s="14" t="s">
        <v>18761</v>
      </c>
      <c r="G11" s="14" t="s">
        <v>18762</v>
      </c>
      <c r="H11" s="14" t="s">
        <v>18763</v>
      </c>
      <c r="I11" s="14" t="s">
        <v>18764</v>
      </c>
      <c r="J11" s="257" t="s">
        <v>3637</v>
      </c>
    </row>
    <row r="12" spans="1:10">
      <c r="A12" s="261" t="s">
        <v>18765</v>
      </c>
      <c r="B12" s="262" t="s">
        <v>18766</v>
      </c>
      <c r="C12" s="262" t="s">
        <v>16914</v>
      </c>
      <c r="D12" s="262" t="s">
        <v>18767</v>
      </c>
      <c r="E12" s="262" t="s">
        <v>18768</v>
      </c>
      <c r="F12" s="262" t="s">
        <v>18126</v>
      </c>
      <c r="G12" s="262" t="s">
        <v>18769</v>
      </c>
      <c r="H12" s="262" t="s">
        <v>18770</v>
      </c>
      <c r="I12" s="262" t="s">
        <v>18771</v>
      </c>
      <c r="J12" s="263" t="s">
        <v>3637</v>
      </c>
    </row>
    <row r="13" spans="1:10">
      <c r="A13" s="256" t="s">
        <v>18772</v>
      </c>
      <c r="B13" s="14" t="s">
        <v>18131</v>
      </c>
      <c r="C13" s="14" t="s">
        <v>18773</v>
      </c>
      <c r="D13" s="14" t="s">
        <v>18774</v>
      </c>
      <c r="E13" s="14" t="s">
        <v>18133</v>
      </c>
      <c r="F13" s="14" t="s">
        <v>18775</v>
      </c>
      <c r="G13" s="14" t="s">
        <v>18776</v>
      </c>
      <c r="H13" s="14" t="s">
        <v>18777</v>
      </c>
      <c r="I13" s="14" t="s">
        <v>18778</v>
      </c>
      <c r="J13" s="257" t="s">
        <v>3637</v>
      </c>
    </row>
    <row r="14" spans="1:10">
      <c r="A14" s="261" t="s">
        <v>18779</v>
      </c>
      <c r="B14" s="262" t="s">
        <v>18780</v>
      </c>
      <c r="C14" s="262" t="s">
        <v>16914</v>
      </c>
      <c r="D14" s="262" t="s">
        <v>18781</v>
      </c>
      <c r="E14" s="262" t="s">
        <v>18782</v>
      </c>
      <c r="F14" s="262" t="s">
        <v>18783</v>
      </c>
      <c r="G14" s="262" t="s">
        <v>18784</v>
      </c>
      <c r="H14" s="262" t="s">
        <v>18785</v>
      </c>
      <c r="I14" s="262" t="s">
        <v>18786</v>
      </c>
      <c r="J14" s="263" t="s">
        <v>3637</v>
      </c>
    </row>
    <row r="15" spans="1:10">
      <c r="A15" s="256" t="s">
        <v>18787</v>
      </c>
      <c r="B15" s="14" t="s">
        <v>18788</v>
      </c>
      <c r="C15" s="14" t="s">
        <v>16914</v>
      </c>
      <c r="D15" s="14" t="s">
        <v>18789</v>
      </c>
      <c r="E15" s="14" t="s">
        <v>18790</v>
      </c>
      <c r="F15" s="14" t="s">
        <v>18722</v>
      </c>
      <c r="G15" s="14" t="s">
        <v>18419</v>
      </c>
      <c r="H15" s="14" t="s">
        <v>18791</v>
      </c>
      <c r="I15" s="14" t="s">
        <v>18792</v>
      </c>
      <c r="J15" s="257" t="s">
        <v>3637</v>
      </c>
    </row>
    <row r="16" spans="1:10">
      <c r="A16" s="261" t="s">
        <v>18793</v>
      </c>
      <c r="B16" s="262" t="s">
        <v>18794</v>
      </c>
      <c r="C16" s="262" t="s">
        <v>16914</v>
      </c>
      <c r="D16" s="262" t="s">
        <v>18795</v>
      </c>
      <c r="E16" s="262" t="s">
        <v>18796</v>
      </c>
      <c r="F16" s="262" t="s">
        <v>18797</v>
      </c>
      <c r="G16" s="262" t="s">
        <v>18798</v>
      </c>
      <c r="H16" s="262" t="s">
        <v>18575</v>
      </c>
      <c r="I16" s="262" t="s">
        <v>18799</v>
      </c>
      <c r="J16" s="263" t="s">
        <v>3637</v>
      </c>
    </row>
    <row r="17" spans="1:10">
      <c r="A17" s="256" t="s">
        <v>18800</v>
      </c>
      <c r="B17" s="14" t="s">
        <v>18801</v>
      </c>
      <c r="C17" s="14" t="s">
        <v>18802</v>
      </c>
      <c r="D17" s="14" t="s">
        <v>18803</v>
      </c>
      <c r="E17" s="14" t="s">
        <v>18804</v>
      </c>
      <c r="F17" s="14" t="s">
        <v>18805</v>
      </c>
      <c r="G17" s="14" t="s">
        <v>18806</v>
      </c>
      <c r="H17" s="14" t="s">
        <v>18807</v>
      </c>
      <c r="I17" s="14" t="s">
        <v>18808</v>
      </c>
      <c r="J17" s="257" t="s">
        <v>3637</v>
      </c>
    </row>
    <row r="18" spans="1:10">
      <c r="A18" s="261" t="s">
        <v>18809</v>
      </c>
      <c r="B18" s="262" t="s">
        <v>18810</v>
      </c>
      <c r="C18" s="262" t="s">
        <v>16914</v>
      </c>
      <c r="D18" s="262" t="s">
        <v>18811</v>
      </c>
      <c r="E18" s="262" t="s">
        <v>18812</v>
      </c>
      <c r="F18" s="262" t="s">
        <v>18813</v>
      </c>
      <c r="G18" s="262" t="s">
        <v>18814</v>
      </c>
      <c r="H18" s="262" t="s">
        <v>18815</v>
      </c>
      <c r="I18" s="262" t="s">
        <v>18816</v>
      </c>
      <c r="J18" s="263" t="s">
        <v>3637</v>
      </c>
    </row>
    <row r="19" spans="1:10" ht="23.15">
      <c r="A19" s="258" t="s">
        <v>18817</v>
      </c>
      <c r="B19" s="259" t="s">
        <v>18818</v>
      </c>
      <c r="C19" s="259" t="s">
        <v>16914</v>
      </c>
      <c r="D19" s="259" t="s">
        <v>18819</v>
      </c>
      <c r="E19" s="259" t="s">
        <v>18820</v>
      </c>
      <c r="F19" s="259" t="s">
        <v>18522</v>
      </c>
      <c r="G19" s="259" t="s">
        <v>18821</v>
      </c>
      <c r="H19" s="259" t="s">
        <v>18822</v>
      </c>
      <c r="I19" s="259" t="s">
        <v>18823</v>
      </c>
      <c r="J19" s="260" t="s">
        <v>3637</v>
      </c>
    </row>
  </sheetData>
  <mergeCells count="2">
    <mergeCell ref="A1:J1"/>
    <mergeCell ref="A2:J2"/>
  </mergeCells>
  <dataValidations count="1">
    <dataValidation type="list" sqref="J5:J19" xr:uid="{00000000-0002-0000-8E00-000000000000}">
      <formula1>"Draft Complete,Needs Review,Approved,Deferred"</formula1>
    </dataValidation>
  </dataValidation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I22"/>
  <sheetViews>
    <sheetView workbookViewId="0">
      <pane ySplit="4" topLeftCell="A5" activePane="bottomLeft" state="frozen"/>
      <selection pane="bottomLeft"/>
    </sheetView>
  </sheetViews>
  <sheetFormatPr defaultRowHeight="14.15"/>
  <cols>
    <col min="1" max="1" width="12" customWidth="1"/>
    <col min="2" max="2" width="32" customWidth="1"/>
    <col min="3" max="3" width="16" customWidth="1"/>
    <col min="4" max="4" width="38" customWidth="1"/>
    <col min="5" max="5" width="50" customWidth="1"/>
    <col min="6" max="6" width="46" customWidth="1"/>
    <col min="7" max="7" width="30" customWidth="1"/>
    <col min="8" max="8" width="58" customWidth="1"/>
    <col min="9" max="9" width="18" customWidth="1"/>
  </cols>
  <sheetData>
    <row r="1" spans="1:9" ht="17.149999999999999" customHeight="1">
      <c r="A1" s="609" t="s">
        <v>18824</v>
      </c>
      <c r="B1" s="609"/>
      <c r="C1" s="609"/>
      <c r="D1" s="609"/>
      <c r="E1" s="609"/>
      <c r="F1" s="609"/>
      <c r="G1" s="609"/>
      <c r="H1" s="609"/>
      <c r="I1" s="609"/>
    </row>
    <row r="2" spans="1:9" ht="21.75" customHeight="1">
      <c r="A2" s="610" t="s">
        <v>18825</v>
      </c>
      <c r="B2" s="610"/>
      <c r="C2" s="610"/>
      <c r="D2" s="610"/>
      <c r="E2" s="610"/>
      <c r="F2" s="610"/>
      <c r="G2" s="610"/>
      <c r="H2" s="610"/>
      <c r="I2" s="610"/>
    </row>
    <row r="4" spans="1:9" ht="17.149999999999999" customHeight="1">
      <c r="A4" s="250" t="s">
        <v>3410</v>
      </c>
      <c r="B4" s="251" t="s">
        <v>18826</v>
      </c>
      <c r="C4" s="251" t="s">
        <v>1509</v>
      </c>
      <c r="D4" s="251" t="s">
        <v>18827</v>
      </c>
      <c r="E4" s="251" t="s">
        <v>3</v>
      </c>
      <c r="F4" s="251" t="s">
        <v>18828</v>
      </c>
      <c r="G4" s="251" t="s">
        <v>16687</v>
      </c>
      <c r="H4" s="251" t="s">
        <v>18829</v>
      </c>
      <c r="I4" s="252" t="s">
        <v>1818</v>
      </c>
    </row>
    <row r="5" spans="1:9" ht="23.15">
      <c r="A5" s="253" t="s">
        <v>18830</v>
      </c>
      <c r="B5" s="254" t="s">
        <v>18831</v>
      </c>
      <c r="C5" s="254" t="s">
        <v>18832</v>
      </c>
      <c r="D5" s="254" t="s">
        <v>18833</v>
      </c>
      <c r="E5" s="254" t="s">
        <v>18834</v>
      </c>
      <c r="F5" s="254" t="s">
        <v>18835</v>
      </c>
      <c r="G5" s="254" t="s">
        <v>18836</v>
      </c>
      <c r="H5" s="254" t="s">
        <v>18837</v>
      </c>
      <c r="I5" s="255" t="s">
        <v>3637</v>
      </c>
    </row>
    <row r="6" spans="1:9">
      <c r="A6" s="261" t="s">
        <v>18838</v>
      </c>
      <c r="B6" s="262" t="s">
        <v>18839</v>
      </c>
      <c r="C6" s="262" t="s">
        <v>1109</v>
      </c>
      <c r="D6" s="262" t="s">
        <v>18840</v>
      </c>
      <c r="E6" s="262" t="s">
        <v>18841</v>
      </c>
      <c r="F6" s="262" t="s">
        <v>18842</v>
      </c>
      <c r="G6" s="262" t="s">
        <v>18843</v>
      </c>
      <c r="H6" s="262" t="s">
        <v>18844</v>
      </c>
      <c r="I6" s="263" t="s">
        <v>3637</v>
      </c>
    </row>
    <row r="7" spans="1:9">
      <c r="A7" s="256" t="s">
        <v>18845</v>
      </c>
      <c r="B7" s="14" t="s">
        <v>18846</v>
      </c>
      <c r="C7" s="14" t="s">
        <v>1109</v>
      </c>
      <c r="D7" s="14" t="s">
        <v>18847</v>
      </c>
      <c r="E7" s="14" t="s">
        <v>18848</v>
      </c>
      <c r="F7" s="14" t="s">
        <v>18849</v>
      </c>
      <c r="G7" s="14" t="s">
        <v>18850</v>
      </c>
      <c r="H7" s="14" t="s">
        <v>18851</v>
      </c>
      <c r="I7" s="257" t="s">
        <v>3637</v>
      </c>
    </row>
    <row r="8" spans="1:9">
      <c r="A8" s="261" t="s">
        <v>18852</v>
      </c>
      <c r="B8" s="262" t="s">
        <v>18853</v>
      </c>
      <c r="C8" s="262" t="s">
        <v>1109</v>
      </c>
      <c r="D8" s="262" t="s">
        <v>18854</v>
      </c>
      <c r="E8" s="262" t="s">
        <v>18855</v>
      </c>
      <c r="F8" s="262" t="s">
        <v>18856</v>
      </c>
      <c r="G8" s="262" t="s">
        <v>18857</v>
      </c>
      <c r="H8" s="262" t="s">
        <v>18858</v>
      </c>
      <c r="I8" s="263" t="s">
        <v>3637</v>
      </c>
    </row>
    <row r="9" spans="1:9">
      <c r="A9" s="256" t="s">
        <v>18859</v>
      </c>
      <c r="B9" s="14" t="s">
        <v>18860</v>
      </c>
      <c r="C9" s="14" t="s">
        <v>18861</v>
      </c>
      <c r="D9" s="14" t="s">
        <v>18862</v>
      </c>
      <c r="E9" s="14" t="s">
        <v>18863</v>
      </c>
      <c r="F9" s="14" t="s">
        <v>18864</v>
      </c>
      <c r="G9" s="14" t="s">
        <v>18865</v>
      </c>
      <c r="H9" s="14" t="s">
        <v>18866</v>
      </c>
      <c r="I9" s="257" t="s">
        <v>3637</v>
      </c>
    </row>
    <row r="10" spans="1:9">
      <c r="A10" s="261" t="s">
        <v>18867</v>
      </c>
      <c r="B10" s="262" t="s">
        <v>18868</v>
      </c>
      <c r="C10" s="262" t="s">
        <v>18869</v>
      </c>
      <c r="D10" s="262" t="s">
        <v>18870</v>
      </c>
      <c r="E10" s="262" t="s">
        <v>18871</v>
      </c>
      <c r="F10" s="262" t="s">
        <v>18872</v>
      </c>
      <c r="G10" s="262" t="s">
        <v>18873</v>
      </c>
      <c r="H10" s="262" t="s">
        <v>18874</v>
      </c>
      <c r="I10" s="263" t="s">
        <v>3637</v>
      </c>
    </row>
    <row r="11" spans="1:9">
      <c r="A11" s="256" t="s">
        <v>18875</v>
      </c>
      <c r="B11" s="14" t="s">
        <v>18876</v>
      </c>
      <c r="C11" s="14" t="s">
        <v>18877</v>
      </c>
      <c r="D11" s="14" t="s">
        <v>18878</v>
      </c>
      <c r="E11" s="14" t="s">
        <v>18879</v>
      </c>
      <c r="F11" s="14" t="s">
        <v>18880</v>
      </c>
      <c r="G11" s="14" t="s">
        <v>16914</v>
      </c>
      <c r="H11" s="14" t="s">
        <v>18881</v>
      </c>
      <c r="I11" s="257" t="s">
        <v>3637</v>
      </c>
    </row>
    <row r="12" spans="1:9">
      <c r="A12" s="261" t="s">
        <v>18882</v>
      </c>
      <c r="B12" s="262" t="s">
        <v>16143</v>
      </c>
      <c r="C12" s="262" t="s">
        <v>18883</v>
      </c>
      <c r="D12" s="262" t="s">
        <v>18884</v>
      </c>
      <c r="E12" s="262" t="s">
        <v>18885</v>
      </c>
      <c r="F12" s="262" t="s">
        <v>18886</v>
      </c>
      <c r="G12" s="262" t="s">
        <v>18887</v>
      </c>
      <c r="H12" s="262" t="s">
        <v>18888</v>
      </c>
      <c r="I12" s="263" t="s">
        <v>3637</v>
      </c>
    </row>
    <row r="13" spans="1:9">
      <c r="A13" s="256" t="s">
        <v>18889</v>
      </c>
      <c r="B13" s="14" t="s">
        <v>18890</v>
      </c>
      <c r="C13" s="14" t="s">
        <v>18891</v>
      </c>
      <c r="D13" s="14" t="s">
        <v>18892</v>
      </c>
      <c r="E13" s="14" t="s">
        <v>18893</v>
      </c>
      <c r="F13" s="14" t="s">
        <v>18894</v>
      </c>
      <c r="G13" s="14" t="s">
        <v>18895</v>
      </c>
      <c r="H13" s="14" t="s">
        <v>18896</v>
      </c>
      <c r="I13" s="257" t="s">
        <v>3637</v>
      </c>
    </row>
    <row r="14" spans="1:9">
      <c r="A14" s="261" t="s">
        <v>18897</v>
      </c>
      <c r="B14" s="262" t="s">
        <v>18898</v>
      </c>
      <c r="C14" s="262" t="s">
        <v>18869</v>
      </c>
      <c r="D14" s="262" t="s">
        <v>18899</v>
      </c>
      <c r="E14" s="262" t="s">
        <v>18900</v>
      </c>
      <c r="F14" s="262" t="s">
        <v>18901</v>
      </c>
      <c r="G14" s="262" t="s">
        <v>18902</v>
      </c>
      <c r="H14" s="262" t="s">
        <v>18903</v>
      </c>
      <c r="I14" s="263" t="s">
        <v>3637</v>
      </c>
    </row>
    <row r="15" spans="1:9" ht="23.15">
      <c r="A15" s="256" t="s">
        <v>18904</v>
      </c>
      <c r="B15" s="14" t="s">
        <v>18905</v>
      </c>
      <c r="C15" s="14" t="s">
        <v>27</v>
      </c>
      <c r="D15" s="14" t="s">
        <v>18906</v>
      </c>
      <c r="E15" s="14" t="s">
        <v>18907</v>
      </c>
      <c r="F15" s="14" t="s">
        <v>18908</v>
      </c>
      <c r="G15" s="14" t="s">
        <v>18909</v>
      </c>
      <c r="H15" s="14" t="s">
        <v>18910</v>
      </c>
      <c r="I15" s="257" t="s">
        <v>3637</v>
      </c>
    </row>
    <row r="16" spans="1:9">
      <c r="A16" s="261" t="s">
        <v>18911</v>
      </c>
      <c r="B16" s="262" t="s">
        <v>18912</v>
      </c>
      <c r="C16" s="262" t="s">
        <v>18891</v>
      </c>
      <c r="D16" s="262" t="s">
        <v>18913</v>
      </c>
      <c r="E16" s="262" t="s">
        <v>18914</v>
      </c>
      <c r="F16" s="262" t="s">
        <v>18915</v>
      </c>
      <c r="G16" s="262" t="s">
        <v>18916</v>
      </c>
      <c r="H16" s="262" t="s">
        <v>18917</v>
      </c>
      <c r="I16" s="263" t="s">
        <v>3637</v>
      </c>
    </row>
    <row r="17" spans="1:9">
      <c r="A17" s="256" t="s">
        <v>18918</v>
      </c>
      <c r="B17" s="14" t="s">
        <v>18919</v>
      </c>
      <c r="C17" s="14" t="s">
        <v>27</v>
      </c>
      <c r="D17" s="14" t="s">
        <v>18920</v>
      </c>
      <c r="E17" s="14" t="s">
        <v>18921</v>
      </c>
      <c r="F17" s="14" t="s">
        <v>18922</v>
      </c>
      <c r="G17" s="14" t="s">
        <v>37</v>
      </c>
      <c r="H17" s="14" t="s">
        <v>18923</v>
      </c>
      <c r="I17" s="257" t="s">
        <v>3637</v>
      </c>
    </row>
    <row r="18" spans="1:9">
      <c r="A18" s="261" t="s">
        <v>18924</v>
      </c>
      <c r="B18" s="262" t="s">
        <v>18925</v>
      </c>
      <c r="C18" s="262" t="s">
        <v>27</v>
      </c>
      <c r="D18" s="262" t="s">
        <v>18926</v>
      </c>
      <c r="E18" s="262" t="s">
        <v>18927</v>
      </c>
      <c r="F18" s="262" t="s">
        <v>18928</v>
      </c>
      <c r="G18" s="262" t="s">
        <v>37</v>
      </c>
      <c r="H18" s="262" t="s">
        <v>18929</v>
      </c>
      <c r="I18" s="263" t="s">
        <v>3637</v>
      </c>
    </row>
    <row r="19" spans="1:9">
      <c r="A19" s="256" t="s">
        <v>18930</v>
      </c>
      <c r="B19" s="14" t="s">
        <v>18931</v>
      </c>
      <c r="C19" s="14" t="s">
        <v>27</v>
      </c>
      <c r="D19" s="14" t="s">
        <v>18932</v>
      </c>
      <c r="E19" s="14" t="s">
        <v>18933</v>
      </c>
      <c r="F19" s="14" t="s">
        <v>18934</v>
      </c>
      <c r="G19" s="14" t="s">
        <v>16914</v>
      </c>
      <c r="H19" s="14" t="s">
        <v>18935</v>
      </c>
      <c r="I19" s="257" t="s">
        <v>3637</v>
      </c>
    </row>
    <row r="20" spans="1:9">
      <c r="A20" s="261" t="s">
        <v>18936</v>
      </c>
      <c r="B20" s="262" t="s">
        <v>18937</v>
      </c>
      <c r="C20" s="262" t="s">
        <v>27</v>
      </c>
      <c r="D20" s="262" t="s">
        <v>18938</v>
      </c>
      <c r="E20" s="262" t="s">
        <v>18939</v>
      </c>
      <c r="F20" s="262" t="s">
        <v>18940</v>
      </c>
      <c r="G20" s="262" t="s">
        <v>37</v>
      </c>
      <c r="H20" s="262" t="s">
        <v>18941</v>
      </c>
      <c r="I20" s="263" t="s">
        <v>3637</v>
      </c>
    </row>
    <row r="21" spans="1:9">
      <c r="A21" s="256" t="s">
        <v>18942</v>
      </c>
      <c r="B21" s="14" t="s">
        <v>18943</v>
      </c>
      <c r="C21" s="14" t="s">
        <v>27</v>
      </c>
      <c r="D21" s="14" t="s">
        <v>17068</v>
      </c>
      <c r="E21" s="14" t="s">
        <v>18944</v>
      </c>
      <c r="F21" s="14" t="s">
        <v>18945</v>
      </c>
      <c r="G21" s="14" t="s">
        <v>18946</v>
      </c>
      <c r="H21" s="14" t="s">
        <v>18947</v>
      </c>
      <c r="I21" s="257" t="s">
        <v>3637</v>
      </c>
    </row>
    <row r="22" spans="1:9" ht="23.15">
      <c r="A22" s="264" t="s">
        <v>18948</v>
      </c>
      <c r="B22" s="265" t="s">
        <v>18949</v>
      </c>
      <c r="C22" s="265" t="s">
        <v>27</v>
      </c>
      <c r="D22" s="265" t="s">
        <v>18906</v>
      </c>
      <c r="E22" s="265" t="s">
        <v>18950</v>
      </c>
      <c r="F22" s="265" t="s">
        <v>18951</v>
      </c>
      <c r="G22" s="265" t="s">
        <v>37</v>
      </c>
      <c r="H22" s="265" t="s">
        <v>18952</v>
      </c>
      <c r="I22" s="266" t="s">
        <v>3637</v>
      </c>
    </row>
  </sheetData>
  <mergeCells count="2">
    <mergeCell ref="A1:I1"/>
    <mergeCell ref="A2:I2"/>
  </mergeCells>
  <dataValidations count="1">
    <dataValidation type="list" sqref="I5:I22" xr:uid="{00000000-0002-0000-8F00-000000000000}">
      <formula1>"Draft Complete,Needs Review,Approved,Deferred"</formula1>
    </dataValidation>
  </dataValidation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I24"/>
  <sheetViews>
    <sheetView workbookViewId="0">
      <pane ySplit="4" topLeftCell="A5" activePane="bottomLeft" state="frozen"/>
      <selection pane="bottomLeft"/>
    </sheetView>
  </sheetViews>
  <sheetFormatPr defaultRowHeight="14.15"/>
  <cols>
    <col min="1" max="1" width="12" customWidth="1"/>
    <col min="2" max="2" width="32" customWidth="1"/>
    <col min="3" max="3" width="24" customWidth="1"/>
    <col min="4" max="4" width="60" customWidth="1"/>
    <col min="5" max="5" width="38" customWidth="1"/>
    <col min="6" max="6" width="34" customWidth="1"/>
    <col min="7" max="7" width="50" customWidth="1"/>
    <col min="8" max="8" width="58" customWidth="1"/>
    <col min="9" max="9" width="18" customWidth="1"/>
  </cols>
  <sheetData>
    <row r="1" spans="1:9" ht="17.149999999999999" customHeight="1">
      <c r="A1" s="609" t="s">
        <v>18953</v>
      </c>
      <c r="B1" s="609"/>
      <c r="C1" s="609"/>
      <c r="D1" s="609"/>
      <c r="E1" s="609"/>
      <c r="F1" s="609"/>
      <c r="G1" s="609"/>
      <c r="H1" s="609"/>
      <c r="I1" s="609"/>
    </row>
    <row r="2" spans="1:9" ht="21.75" customHeight="1">
      <c r="A2" s="610" t="s">
        <v>18954</v>
      </c>
      <c r="B2" s="610"/>
      <c r="C2" s="610"/>
      <c r="D2" s="610"/>
      <c r="E2" s="610"/>
      <c r="F2" s="610"/>
      <c r="G2" s="610"/>
      <c r="H2" s="610"/>
      <c r="I2" s="610"/>
    </row>
    <row r="4" spans="1:9" ht="17.149999999999999" customHeight="1">
      <c r="A4" s="250" t="s">
        <v>3410</v>
      </c>
      <c r="B4" s="251" t="s">
        <v>18955</v>
      </c>
      <c r="C4" s="251" t="s">
        <v>16687</v>
      </c>
      <c r="D4" s="251" t="s">
        <v>18956</v>
      </c>
      <c r="E4" s="251" t="s">
        <v>18000</v>
      </c>
      <c r="F4" s="251" t="s">
        <v>18002</v>
      </c>
      <c r="G4" s="251" t="s">
        <v>18957</v>
      </c>
      <c r="H4" s="251" t="s">
        <v>18188</v>
      </c>
      <c r="I4" s="252" t="s">
        <v>1818</v>
      </c>
    </row>
    <row r="5" spans="1:9">
      <c r="A5" s="253" t="s">
        <v>18958</v>
      </c>
      <c r="B5" s="254" t="s">
        <v>18959</v>
      </c>
      <c r="C5" s="254" t="s">
        <v>16914</v>
      </c>
      <c r="D5" s="254" t="s">
        <v>18960</v>
      </c>
      <c r="E5" s="254" t="s">
        <v>18018</v>
      </c>
      <c r="F5" s="254" t="s">
        <v>18020</v>
      </c>
      <c r="G5" s="254" t="s">
        <v>18961</v>
      </c>
      <c r="H5" s="254" t="s">
        <v>18962</v>
      </c>
      <c r="I5" s="255" t="s">
        <v>3637</v>
      </c>
    </row>
    <row r="6" spans="1:9">
      <c r="A6" s="261" t="s">
        <v>18963</v>
      </c>
      <c r="B6" s="262" t="s">
        <v>18964</v>
      </c>
      <c r="C6" s="262" t="s">
        <v>16914</v>
      </c>
      <c r="D6" s="262" t="s">
        <v>18965</v>
      </c>
      <c r="E6" s="262" t="s">
        <v>18966</v>
      </c>
      <c r="F6" s="262" t="s">
        <v>18967</v>
      </c>
      <c r="G6" s="262" t="s">
        <v>18968</v>
      </c>
      <c r="H6" s="262" t="s">
        <v>18969</v>
      </c>
      <c r="I6" s="263" t="s">
        <v>3637</v>
      </c>
    </row>
    <row r="7" spans="1:9">
      <c r="A7" s="256" t="s">
        <v>18970</v>
      </c>
      <c r="B7" s="14" t="s">
        <v>18971</v>
      </c>
      <c r="C7" s="14" t="s">
        <v>16914</v>
      </c>
      <c r="D7" s="14" t="s">
        <v>18972</v>
      </c>
      <c r="E7" s="14" t="s">
        <v>18973</v>
      </c>
      <c r="F7" s="14" t="s">
        <v>18967</v>
      </c>
      <c r="G7" s="14" t="s">
        <v>18974</v>
      </c>
      <c r="H7" s="14" t="s">
        <v>18975</v>
      </c>
      <c r="I7" s="257" t="s">
        <v>3637</v>
      </c>
    </row>
    <row r="8" spans="1:9">
      <c r="A8" s="261" t="s">
        <v>18976</v>
      </c>
      <c r="B8" s="262" t="s">
        <v>18977</v>
      </c>
      <c r="C8" s="262" t="s">
        <v>18978</v>
      </c>
      <c r="D8" s="262" t="s">
        <v>18979</v>
      </c>
      <c r="E8" s="262" t="s">
        <v>18980</v>
      </c>
      <c r="F8" s="262" t="s">
        <v>18981</v>
      </c>
      <c r="G8" s="262" t="s">
        <v>18982</v>
      </c>
      <c r="H8" s="262" t="s">
        <v>18983</v>
      </c>
      <c r="I8" s="263" t="s">
        <v>3637</v>
      </c>
    </row>
    <row r="9" spans="1:9" ht="23.15">
      <c r="A9" s="256" t="s">
        <v>18984</v>
      </c>
      <c r="B9" s="14" t="s">
        <v>18985</v>
      </c>
      <c r="C9" s="14" t="s">
        <v>16914</v>
      </c>
      <c r="D9" s="14" t="s">
        <v>18986</v>
      </c>
      <c r="E9" s="14" t="s">
        <v>18987</v>
      </c>
      <c r="F9" s="14" t="s">
        <v>18020</v>
      </c>
      <c r="G9" s="14" t="s">
        <v>18988</v>
      </c>
      <c r="H9" s="14" t="s">
        <v>18989</v>
      </c>
      <c r="I9" s="257" t="s">
        <v>3637</v>
      </c>
    </row>
    <row r="10" spans="1:9">
      <c r="A10" s="261" t="s">
        <v>18990</v>
      </c>
      <c r="B10" s="262" t="s">
        <v>18991</v>
      </c>
      <c r="C10" s="262" t="s">
        <v>18992</v>
      </c>
      <c r="D10" s="262" t="s">
        <v>18993</v>
      </c>
      <c r="E10" s="262" t="s">
        <v>8111</v>
      </c>
      <c r="F10" s="262" t="s">
        <v>18994</v>
      </c>
      <c r="G10" s="262" t="s">
        <v>18995</v>
      </c>
      <c r="H10" s="262" t="s">
        <v>18996</v>
      </c>
      <c r="I10" s="263" t="s">
        <v>3637</v>
      </c>
    </row>
    <row r="11" spans="1:9">
      <c r="A11" s="256" t="s">
        <v>18997</v>
      </c>
      <c r="B11" s="14" t="s">
        <v>18998</v>
      </c>
      <c r="C11" s="14" t="s">
        <v>16914</v>
      </c>
      <c r="D11" s="14" t="s">
        <v>18999</v>
      </c>
      <c r="E11" s="14" t="s">
        <v>19000</v>
      </c>
      <c r="F11" s="14" t="s">
        <v>19001</v>
      </c>
      <c r="G11" s="14" t="s">
        <v>19002</v>
      </c>
      <c r="H11" s="14" t="s">
        <v>19003</v>
      </c>
      <c r="I11" s="257" t="s">
        <v>3637</v>
      </c>
    </row>
    <row r="12" spans="1:9">
      <c r="A12" s="261" t="s">
        <v>19004</v>
      </c>
      <c r="B12" s="262" t="s">
        <v>19005</v>
      </c>
      <c r="C12" s="262" t="s">
        <v>16914</v>
      </c>
      <c r="D12" s="262" t="s">
        <v>19006</v>
      </c>
      <c r="E12" s="262" t="s">
        <v>19007</v>
      </c>
      <c r="F12" s="262" t="s">
        <v>19008</v>
      </c>
      <c r="G12" s="262" t="s">
        <v>19009</v>
      </c>
      <c r="H12" s="262" t="s">
        <v>19010</v>
      </c>
      <c r="I12" s="263" t="s">
        <v>3637</v>
      </c>
    </row>
    <row r="13" spans="1:9">
      <c r="A13" s="256" t="s">
        <v>19011</v>
      </c>
      <c r="B13" s="14" t="s">
        <v>19012</v>
      </c>
      <c r="C13" s="14" t="s">
        <v>18978</v>
      </c>
      <c r="D13" s="14" t="s">
        <v>19013</v>
      </c>
      <c r="E13" s="14" t="s">
        <v>19014</v>
      </c>
      <c r="F13" s="14" t="s">
        <v>19015</v>
      </c>
      <c r="G13" s="14" t="s">
        <v>19016</v>
      </c>
      <c r="H13" s="14" t="s">
        <v>19017</v>
      </c>
      <c r="I13" s="257" t="s">
        <v>3637</v>
      </c>
    </row>
    <row r="14" spans="1:9">
      <c r="A14" s="261" t="s">
        <v>19018</v>
      </c>
      <c r="B14" s="262" t="s">
        <v>19019</v>
      </c>
      <c r="C14" s="262" t="s">
        <v>16914</v>
      </c>
      <c r="D14" s="262" t="s">
        <v>19020</v>
      </c>
      <c r="E14" s="262" t="s">
        <v>18407</v>
      </c>
      <c r="F14" s="262" t="s">
        <v>19021</v>
      </c>
      <c r="G14" s="262" t="s">
        <v>19022</v>
      </c>
      <c r="H14" s="262" t="s">
        <v>19023</v>
      </c>
      <c r="I14" s="263" t="s">
        <v>3637</v>
      </c>
    </row>
    <row r="15" spans="1:9">
      <c r="A15" s="256" t="s">
        <v>19024</v>
      </c>
      <c r="B15" s="14" t="s">
        <v>19025</v>
      </c>
      <c r="C15" s="14" t="s">
        <v>16914</v>
      </c>
      <c r="D15" s="14" t="s">
        <v>19026</v>
      </c>
      <c r="E15" s="14" t="s">
        <v>18151</v>
      </c>
      <c r="F15" s="14" t="s">
        <v>19027</v>
      </c>
      <c r="G15" s="14" t="s">
        <v>19028</v>
      </c>
      <c r="H15" s="14" t="s">
        <v>19029</v>
      </c>
      <c r="I15" s="257" t="s">
        <v>3637</v>
      </c>
    </row>
    <row r="16" spans="1:9" ht="23.15">
      <c r="A16" s="261" t="s">
        <v>19030</v>
      </c>
      <c r="B16" s="262" t="s">
        <v>19031</v>
      </c>
      <c r="C16" s="262" t="s">
        <v>18688</v>
      </c>
      <c r="D16" s="262" t="s">
        <v>19032</v>
      </c>
      <c r="E16" s="262" t="s">
        <v>10718</v>
      </c>
      <c r="F16" s="262" t="s">
        <v>19033</v>
      </c>
      <c r="G16" s="262" t="s">
        <v>19034</v>
      </c>
      <c r="H16" s="262" t="s">
        <v>19035</v>
      </c>
      <c r="I16" s="263" t="s">
        <v>3637</v>
      </c>
    </row>
    <row r="17" spans="1:9">
      <c r="A17" s="256" t="s">
        <v>19036</v>
      </c>
      <c r="B17" s="14" t="s">
        <v>19037</v>
      </c>
      <c r="C17" s="14" t="s">
        <v>16914</v>
      </c>
      <c r="D17" s="14" t="s">
        <v>19038</v>
      </c>
      <c r="E17" s="14" t="s">
        <v>19039</v>
      </c>
      <c r="F17" s="14" t="s">
        <v>18162</v>
      </c>
      <c r="G17" s="14" t="s">
        <v>19040</v>
      </c>
      <c r="H17" s="14" t="s">
        <v>19041</v>
      </c>
      <c r="I17" s="257" t="s">
        <v>3637</v>
      </c>
    </row>
    <row r="18" spans="1:9">
      <c r="A18" s="261" t="s">
        <v>19042</v>
      </c>
      <c r="B18" s="262" t="s">
        <v>19043</v>
      </c>
      <c r="C18" s="262" t="s">
        <v>16914</v>
      </c>
      <c r="D18" s="262" t="s">
        <v>19044</v>
      </c>
      <c r="E18" s="262" t="s">
        <v>19045</v>
      </c>
      <c r="F18" s="262" t="s">
        <v>18162</v>
      </c>
      <c r="G18" s="262" t="s">
        <v>19046</v>
      </c>
      <c r="H18" s="262" t="s">
        <v>19047</v>
      </c>
      <c r="I18" s="263" t="s">
        <v>3637</v>
      </c>
    </row>
    <row r="19" spans="1:9">
      <c r="A19" s="256" t="s">
        <v>19048</v>
      </c>
      <c r="B19" s="14" t="s">
        <v>19049</v>
      </c>
      <c r="C19" s="14" t="s">
        <v>16914</v>
      </c>
      <c r="D19" s="14" t="s">
        <v>19050</v>
      </c>
      <c r="E19" s="14" t="s">
        <v>18697</v>
      </c>
      <c r="F19" s="14" t="s">
        <v>18162</v>
      </c>
      <c r="G19" s="14" t="s">
        <v>19051</v>
      </c>
      <c r="H19" s="14" t="s">
        <v>19052</v>
      </c>
      <c r="I19" s="257" t="s">
        <v>3637</v>
      </c>
    </row>
    <row r="20" spans="1:9">
      <c r="A20" s="261" t="s">
        <v>19053</v>
      </c>
      <c r="B20" s="262" t="s">
        <v>19054</v>
      </c>
      <c r="C20" s="262" t="s">
        <v>16914</v>
      </c>
      <c r="D20" s="262" t="s">
        <v>19055</v>
      </c>
      <c r="E20" s="262" t="s">
        <v>19056</v>
      </c>
      <c r="F20" s="262" t="s">
        <v>19057</v>
      </c>
      <c r="G20" s="262" t="s">
        <v>19058</v>
      </c>
      <c r="H20" s="262" t="s">
        <v>19059</v>
      </c>
      <c r="I20" s="263" t="s">
        <v>3637</v>
      </c>
    </row>
    <row r="21" spans="1:9">
      <c r="A21" s="256" t="s">
        <v>19060</v>
      </c>
      <c r="B21" s="14" t="s">
        <v>19061</v>
      </c>
      <c r="C21" s="14" t="s">
        <v>16914</v>
      </c>
      <c r="D21" s="14" t="s">
        <v>19062</v>
      </c>
      <c r="E21" s="14" t="s">
        <v>19063</v>
      </c>
      <c r="F21" s="14" t="s">
        <v>19064</v>
      </c>
      <c r="G21" s="14" t="s">
        <v>19065</v>
      </c>
      <c r="H21" s="14" t="s">
        <v>19066</v>
      </c>
      <c r="I21" s="257" t="s">
        <v>3637</v>
      </c>
    </row>
    <row r="22" spans="1:9">
      <c r="A22" s="261" t="s">
        <v>19067</v>
      </c>
      <c r="B22" s="262" t="s">
        <v>19068</v>
      </c>
      <c r="C22" s="262" t="s">
        <v>19069</v>
      </c>
      <c r="D22" s="262" t="s">
        <v>19070</v>
      </c>
      <c r="E22" s="262" t="s">
        <v>19071</v>
      </c>
      <c r="F22" s="262" t="s">
        <v>19072</v>
      </c>
      <c r="G22" s="262" t="s">
        <v>19073</v>
      </c>
      <c r="H22" s="262" t="s">
        <v>19074</v>
      </c>
      <c r="I22" s="263" t="s">
        <v>3637</v>
      </c>
    </row>
    <row r="23" spans="1:9" ht="23.15">
      <c r="A23" s="256" t="s">
        <v>19075</v>
      </c>
      <c r="B23" s="14" t="s">
        <v>19076</v>
      </c>
      <c r="C23" s="14" t="s">
        <v>16914</v>
      </c>
      <c r="D23" s="14" t="s">
        <v>19077</v>
      </c>
      <c r="E23" s="14" t="s">
        <v>19078</v>
      </c>
      <c r="F23" s="14" t="s">
        <v>19079</v>
      </c>
      <c r="G23" s="14" t="s">
        <v>19080</v>
      </c>
      <c r="H23" s="14" t="s">
        <v>19081</v>
      </c>
      <c r="I23" s="257" t="s">
        <v>3637</v>
      </c>
    </row>
    <row r="24" spans="1:9" ht="23.15">
      <c r="A24" s="264" t="s">
        <v>19082</v>
      </c>
      <c r="B24" s="265" t="s">
        <v>19083</v>
      </c>
      <c r="C24" s="265" t="s">
        <v>37</v>
      </c>
      <c r="D24" s="265" t="s">
        <v>19084</v>
      </c>
      <c r="E24" s="265" t="s">
        <v>19085</v>
      </c>
      <c r="F24" s="265" t="s">
        <v>19086</v>
      </c>
      <c r="G24" s="265" t="s">
        <v>19087</v>
      </c>
      <c r="H24" s="265" t="s">
        <v>19088</v>
      </c>
      <c r="I24" s="266" t="s">
        <v>3637</v>
      </c>
    </row>
  </sheetData>
  <mergeCells count="2">
    <mergeCell ref="A1:I1"/>
    <mergeCell ref="A2:I2"/>
  </mergeCells>
  <dataValidations count="1">
    <dataValidation type="list" sqref="I5:I24" xr:uid="{00000000-0002-0000-9000-000000000000}">
      <formula1>"Draft Complete,Needs Review,Approved,Deferred"</formula1>
    </dataValidation>
  </dataValidation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J20"/>
  <sheetViews>
    <sheetView workbookViewId="0">
      <pane ySplit="4" topLeftCell="A5" activePane="bottomLeft" state="frozen"/>
      <selection pane="bottomLeft"/>
    </sheetView>
  </sheetViews>
  <sheetFormatPr defaultRowHeight="14.15"/>
  <cols>
    <col min="1" max="1" width="12" customWidth="1"/>
    <col min="2" max="2" width="34" customWidth="1"/>
    <col min="3" max="3" width="24" customWidth="1"/>
    <col min="4" max="4" width="58" customWidth="1"/>
    <col min="5" max="5" width="50" customWidth="1"/>
    <col min="6" max="6" width="34" customWidth="1"/>
    <col min="7" max="7" width="36" customWidth="1"/>
    <col min="8" max="8" width="58" customWidth="1"/>
    <col min="9" max="9" width="38" customWidth="1"/>
    <col min="10" max="10" width="18" customWidth="1"/>
  </cols>
  <sheetData>
    <row r="1" spans="1:10" ht="17.149999999999999" customHeight="1">
      <c r="A1" s="609" t="s">
        <v>19089</v>
      </c>
      <c r="B1" s="609"/>
      <c r="C1" s="609"/>
      <c r="D1" s="609"/>
      <c r="E1" s="609"/>
      <c r="F1" s="609"/>
      <c r="G1" s="609"/>
      <c r="H1" s="609"/>
      <c r="I1" s="609"/>
      <c r="J1" s="609"/>
    </row>
    <row r="2" spans="1:10" ht="21.75" customHeight="1">
      <c r="A2" s="610" t="s">
        <v>19090</v>
      </c>
      <c r="B2" s="610"/>
      <c r="C2" s="610"/>
      <c r="D2" s="610"/>
      <c r="E2" s="610"/>
      <c r="F2" s="610"/>
      <c r="G2" s="610"/>
      <c r="H2" s="610"/>
      <c r="I2" s="610"/>
      <c r="J2" s="610"/>
    </row>
    <row r="4" spans="1:10" ht="17.149999999999999" customHeight="1">
      <c r="A4" s="250" t="s">
        <v>3410</v>
      </c>
      <c r="B4" s="251" t="s">
        <v>15047</v>
      </c>
      <c r="C4" s="251" t="s">
        <v>16687</v>
      </c>
      <c r="D4" s="251" t="s">
        <v>16688</v>
      </c>
      <c r="E4" s="251" t="s">
        <v>19091</v>
      </c>
      <c r="F4" s="251" t="s">
        <v>19092</v>
      </c>
      <c r="G4" s="251" t="s">
        <v>18002</v>
      </c>
      <c r="H4" s="251" t="s">
        <v>19093</v>
      </c>
      <c r="I4" s="251" t="s">
        <v>14193</v>
      </c>
      <c r="J4" s="252" t="s">
        <v>1818</v>
      </c>
    </row>
    <row r="5" spans="1:10" ht="23.15">
      <c r="A5" s="253" t="s">
        <v>19094</v>
      </c>
      <c r="B5" s="254" t="s">
        <v>19095</v>
      </c>
      <c r="C5" s="254" t="s">
        <v>16914</v>
      </c>
      <c r="D5" s="254" t="s">
        <v>19096</v>
      </c>
      <c r="E5" s="254" t="s">
        <v>19097</v>
      </c>
      <c r="F5" s="254" t="s">
        <v>19098</v>
      </c>
      <c r="G5" s="254" t="s">
        <v>19099</v>
      </c>
      <c r="H5" s="254" t="s">
        <v>19100</v>
      </c>
      <c r="I5" s="254" t="s">
        <v>19101</v>
      </c>
      <c r="J5" s="255" t="s">
        <v>3637</v>
      </c>
    </row>
    <row r="6" spans="1:10" ht="23.15">
      <c r="A6" s="261" t="s">
        <v>19102</v>
      </c>
      <c r="B6" s="262" t="s">
        <v>19103</v>
      </c>
      <c r="C6" s="262" t="s">
        <v>18589</v>
      </c>
      <c r="D6" s="262" t="s">
        <v>19104</v>
      </c>
      <c r="E6" s="262" t="s">
        <v>19105</v>
      </c>
      <c r="F6" s="262" t="s">
        <v>19106</v>
      </c>
      <c r="G6" s="262" t="s">
        <v>19107</v>
      </c>
      <c r="H6" s="262" t="s">
        <v>19108</v>
      </c>
      <c r="I6" s="262" t="s">
        <v>19109</v>
      </c>
      <c r="J6" s="263" t="s">
        <v>3637</v>
      </c>
    </row>
    <row r="7" spans="1:10" ht="23.15">
      <c r="A7" s="256" t="s">
        <v>19110</v>
      </c>
      <c r="B7" s="14" t="s">
        <v>19111</v>
      </c>
      <c r="C7" s="14" t="s">
        <v>16914</v>
      </c>
      <c r="D7" s="14" t="s">
        <v>19112</v>
      </c>
      <c r="E7" s="14" t="s">
        <v>19113</v>
      </c>
      <c r="F7" s="14" t="s">
        <v>19114</v>
      </c>
      <c r="G7" s="14" t="s">
        <v>19115</v>
      </c>
      <c r="H7" s="14" t="s">
        <v>19116</v>
      </c>
      <c r="I7" s="14" t="s">
        <v>19117</v>
      </c>
      <c r="J7" s="257" t="s">
        <v>3637</v>
      </c>
    </row>
    <row r="8" spans="1:10" ht="23.15">
      <c r="A8" s="261" t="s">
        <v>19118</v>
      </c>
      <c r="B8" s="262" t="s">
        <v>19119</v>
      </c>
      <c r="C8" s="262" t="s">
        <v>16914</v>
      </c>
      <c r="D8" s="262" t="s">
        <v>19120</v>
      </c>
      <c r="E8" s="262" t="s">
        <v>19121</v>
      </c>
      <c r="F8" s="262" t="s">
        <v>19122</v>
      </c>
      <c r="G8" s="262" t="s">
        <v>19123</v>
      </c>
      <c r="H8" s="262" t="s">
        <v>19124</v>
      </c>
      <c r="I8" s="262" t="s">
        <v>19117</v>
      </c>
      <c r="J8" s="263" t="s">
        <v>3637</v>
      </c>
    </row>
    <row r="9" spans="1:10">
      <c r="A9" s="256" t="s">
        <v>19125</v>
      </c>
      <c r="B9" s="14" t="s">
        <v>19126</v>
      </c>
      <c r="C9" s="14" t="s">
        <v>16914</v>
      </c>
      <c r="D9" s="14" t="s">
        <v>19127</v>
      </c>
      <c r="E9" s="14" t="s">
        <v>19128</v>
      </c>
      <c r="F9" s="14" t="s">
        <v>19129</v>
      </c>
      <c r="G9" s="14" t="s">
        <v>19130</v>
      </c>
      <c r="H9" s="14" t="s">
        <v>19131</v>
      </c>
      <c r="I9" s="14" t="s">
        <v>19117</v>
      </c>
      <c r="J9" s="257" t="s">
        <v>3637</v>
      </c>
    </row>
    <row r="10" spans="1:10">
      <c r="A10" s="261" t="s">
        <v>19132</v>
      </c>
      <c r="B10" s="262" t="s">
        <v>18193</v>
      </c>
      <c r="C10" s="262" t="s">
        <v>19133</v>
      </c>
      <c r="D10" s="262" t="s">
        <v>19134</v>
      </c>
      <c r="E10" s="262" t="s">
        <v>19135</v>
      </c>
      <c r="F10" s="262" t="s">
        <v>19122</v>
      </c>
      <c r="G10" s="262" t="s">
        <v>19136</v>
      </c>
      <c r="H10" s="262" t="s">
        <v>19137</v>
      </c>
      <c r="I10" s="262" t="s">
        <v>19117</v>
      </c>
      <c r="J10" s="263" t="s">
        <v>3637</v>
      </c>
    </row>
    <row r="11" spans="1:10">
      <c r="A11" s="256" t="s">
        <v>19138</v>
      </c>
      <c r="B11" s="14" t="s">
        <v>19139</v>
      </c>
      <c r="C11" s="14" t="s">
        <v>19140</v>
      </c>
      <c r="D11" s="14" t="s">
        <v>19141</v>
      </c>
      <c r="E11" s="14" t="s">
        <v>19142</v>
      </c>
      <c r="F11" s="14" t="s">
        <v>19143</v>
      </c>
      <c r="G11" s="14" t="s">
        <v>19144</v>
      </c>
      <c r="H11" s="14" t="s">
        <v>19145</v>
      </c>
      <c r="I11" s="14" t="s">
        <v>19117</v>
      </c>
      <c r="J11" s="257" t="s">
        <v>3637</v>
      </c>
    </row>
    <row r="12" spans="1:10" ht="23.15">
      <c r="A12" s="261" t="s">
        <v>19146</v>
      </c>
      <c r="B12" s="262" t="s">
        <v>19147</v>
      </c>
      <c r="C12" s="262" t="s">
        <v>18802</v>
      </c>
      <c r="D12" s="262" t="s">
        <v>19148</v>
      </c>
      <c r="E12" s="262" t="s">
        <v>19149</v>
      </c>
      <c r="F12" s="262" t="s">
        <v>19150</v>
      </c>
      <c r="G12" s="262" t="s">
        <v>19151</v>
      </c>
      <c r="H12" s="262" t="s">
        <v>19152</v>
      </c>
      <c r="I12" s="262" t="s">
        <v>19117</v>
      </c>
      <c r="J12" s="263" t="s">
        <v>3637</v>
      </c>
    </row>
    <row r="13" spans="1:10" ht="23.15">
      <c r="A13" s="256" t="s">
        <v>19153</v>
      </c>
      <c r="B13" s="14" t="s">
        <v>19154</v>
      </c>
      <c r="C13" s="14" t="s">
        <v>18335</v>
      </c>
      <c r="D13" s="14" t="s">
        <v>19155</v>
      </c>
      <c r="E13" s="14" t="s">
        <v>19156</v>
      </c>
      <c r="F13" s="14" t="s">
        <v>19122</v>
      </c>
      <c r="G13" s="14" t="s">
        <v>19157</v>
      </c>
      <c r="H13" s="14" t="s">
        <v>19158</v>
      </c>
      <c r="I13" s="14" t="s">
        <v>19117</v>
      </c>
      <c r="J13" s="257" t="s">
        <v>3637</v>
      </c>
    </row>
    <row r="14" spans="1:10">
      <c r="A14" s="261" t="s">
        <v>19159</v>
      </c>
      <c r="B14" s="262" t="s">
        <v>19160</v>
      </c>
      <c r="C14" s="262" t="s">
        <v>18396</v>
      </c>
      <c r="D14" s="262" t="s">
        <v>19161</v>
      </c>
      <c r="E14" s="262" t="s">
        <v>19162</v>
      </c>
      <c r="F14" s="262" t="s">
        <v>19163</v>
      </c>
      <c r="G14" s="262" t="s">
        <v>19164</v>
      </c>
      <c r="H14" s="262" t="s">
        <v>19165</v>
      </c>
      <c r="I14" s="262" t="s">
        <v>19117</v>
      </c>
      <c r="J14" s="263" t="s">
        <v>3637</v>
      </c>
    </row>
    <row r="15" spans="1:10" ht="23.15">
      <c r="A15" s="256" t="s">
        <v>19166</v>
      </c>
      <c r="B15" s="14" t="s">
        <v>19167</v>
      </c>
      <c r="C15" s="14" t="s">
        <v>18414</v>
      </c>
      <c r="D15" s="14" t="s">
        <v>19168</v>
      </c>
      <c r="E15" s="14" t="s">
        <v>19169</v>
      </c>
      <c r="F15" s="14" t="s">
        <v>19170</v>
      </c>
      <c r="G15" s="14" t="s">
        <v>19171</v>
      </c>
      <c r="H15" s="14" t="s">
        <v>19172</v>
      </c>
      <c r="I15" s="14" t="s">
        <v>19117</v>
      </c>
      <c r="J15" s="257" t="s">
        <v>3637</v>
      </c>
    </row>
    <row r="16" spans="1:10">
      <c r="A16" s="261" t="s">
        <v>19173</v>
      </c>
      <c r="B16" s="262" t="s">
        <v>19174</v>
      </c>
      <c r="C16" s="262" t="s">
        <v>19175</v>
      </c>
      <c r="D16" s="262" t="s">
        <v>19176</v>
      </c>
      <c r="E16" s="262" t="s">
        <v>19177</v>
      </c>
      <c r="F16" s="262" t="s">
        <v>19122</v>
      </c>
      <c r="G16" s="262" t="s">
        <v>19178</v>
      </c>
      <c r="H16" s="262" t="s">
        <v>19179</v>
      </c>
      <c r="I16" s="262" t="s">
        <v>19180</v>
      </c>
      <c r="J16" s="263" t="s">
        <v>3637</v>
      </c>
    </row>
    <row r="17" spans="1:10">
      <c r="A17" s="256" t="s">
        <v>19181</v>
      </c>
      <c r="B17" s="14" t="s">
        <v>19182</v>
      </c>
      <c r="C17" s="14" t="s">
        <v>18895</v>
      </c>
      <c r="D17" s="14" t="s">
        <v>19183</v>
      </c>
      <c r="E17" s="14" t="s">
        <v>19184</v>
      </c>
      <c r="F17" s="14" t="s">
        <v>19185</v>
      </c>
      <c r="G17" s="14" t="s">
        <v>19186</v>
      </c>
      <c r="H17" s="14" t="s">
        <v>19187</v>
      </c>
      <c r="I17" s="14" t="s">
        <v>19188</v>
      </c>
      <c r="J17" s="257" t="s">
        <v>3637</v>
      </c>
    </row>
    <row r="18" spans="1:10" ht="23.15">
      <c r="A18" s="261" t="s">
        <v>19189</v>
      </c>
      <c r="B18" s="262" t="s">
        <v>19190</v>
      </c>
      <c r="C18" s="262" t="s">
        <v>19191</v>
      </c>
      <c r="D18" s="262" t="s">
        <v>19192</v>
      </c>
      <c r="E18" s="262" t="s">
        <v>19193</v>
      </c>
      <c r="F18" s="262" t="s">
        <v>19194</v>
      </c>
      <c r="G18" s="262" t="s">
        <v>19195</v>
      </c>
      <c r="H18" s="262" t="s">
        <v>19196</v>
      </c>
      <c r="I18" s="262" t="s">
        <v>19197</v>
      </c>
      <c r="J18" s="263" t="s">
        <v>3637</v>
      </c>
    </row>
    <row r="19" spans="1:10">
      <c r="A19" s="256" t="s">
        <v>19198</v>
      </c>
      <c r="B19" s="14" t="s">
        <v>19199</v>
      </c>
      <c r="C19" s="14" t="s">
        <v>19200</v>
      </c>
      <c r="D19" s="14" t="s">
        <v>19201</v>
      </c>
      <c r="E19" s="14" t="s">
        <v>19202</v>
      </c>
      <c r="F19" s="14" t="s">
        <v>19122</v>
      </c>
      <c r="G19" s="14" t="s">
        <v>19203</v>
      </c>
      <c r="H19" s="14" t="s">
        <v>19204</v>
      </c>
      <c r="I19" s="14" t="s">
        <v>19117</v>
      </c>
      <c r="J19" s="257" t="s">
        <v>3637</v>
      </c>
    </row>
    <row r="20" spans="1:10">
      <c r="A20" s="264" t="s">
        <v>19205</v>
      </c>
      <c r="B20" s="265" t="s">
        <v>19206</v>
      </c>
      <c r="C20" s="265" t="s">
        <v>19207</v>
      </c>
      <c r="D20" s="265" t="s">
        <v>19208</v>
      </c>
      <c r="E20" s="265" t="s">
        <v>19209</v>
      </c>
      <c r="F20" s="265" t="s">
        <v>19122</v>
      </c>
      <c r="G20" s="265" t="s">
        <v>19210</v>
      </c>
      <c r="H20" s="265" t="s">
        <v>19211</v>
      </c>
      <c r="I20" s="265" t="s">
        <v>19212</v>
      </c>
      <c r="J20" s="266" t="s">
        <v>3637</v>
      </c>
    </row>
  </sheetData>
  <mergeCells count="2">
    <mergeCell ref="A1:J1"/>
    <mergeCell ref="A2:J2"/>
  </mergeCells>
  <dataValidations count="1">
    <dataValidation type="list" sqref="J5:J20" xr:uid="{00000000-0002-0000-9100-000000000000}">
      <formula1>"Draft Complete,Needs Review,Approved,Deferred"</formula1>
    </dataValidation>
  </dataValidation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J22"/>
  <sheetViews>
    <sheetView workbookViewId="0">
      <pane ySplit="4" topLeftCell="A5" activePane="bottomLeft" state="frozen"/>
      <selection pane="bottomLeft"/>
    </sheetView>
  </sheetViews>
  <sheetFormatPr defaultRowHeight="14.15"/>
  <cols>
    <col min="1" max="1" width="12" customWidth="1"/>
    <col min="2" max="2" width="34" customWidth="1"/>
    <col min="3" max="3" width="26" customWidth="1"/>
    <col min="4" max="4" width="62" customWidth="1"/>
    <col min="5" max="5" width="42" customWidth="1"/>
    <col min="6" max="6" width="64" customWidth="1"/>
    <col min="7" max="7" width="50" customWidth="1"/>
    <col min="8" max="8" width="58" customWidth="1"/>
    <col min="9" max="9" width="12" customWidth="1"/>
    <col min="10" max="10" width="18" customWidth="1"/>
  </cols>
  <sheetData>
    <row r="1" spans="1:10" ht="17.149999999999999" customHeight="1">
      <c r="A1" s="609" t="s">
        <v>19213</v>
      </c>
      <c r="B1" s="609"/>
      <c r="C1" s="609"/>
      <c r="D1" s="609"/>
      <c r="E1" s="609"/>
      <c r="F1" s="609"/>
      <c r="G1" s="609"/>
      <c r="H1" s="609"/>
      <c r="I1" s="609"/>
      <c r="J1" s="609"/>
    </row>
    <row r="2" spans="1:10" ht="21.75" customHeight="1">
      <c r="A2" s="610" t="s">
        <v>19214</v>
      </c>
      <c r="B2" s="610"/>
      <c r="C2" s="610"/>
      <c r="D2" s="610"/>
      <c r="E2" s="610"/>
      <c r="F2" s="610"/>
      <c r="G2" s="610"/>
      <c r="H2" s="610"/>
      <c r="I2" s="610"/>
      <c r="J2" s="610"/>
    </row>
    <row r="4" spans="1:10" ht="17.149999999999999" customHeight="1">
      <c r="A4" s="250" t="s">
        <v>3410</v>
      </c>
      <c r="B4" s="251" t="s">
        <v>19215</v>
      </c>
      <c r="C4" s="251" t="s">
        <v>19216</v>
      </c>
      <c r="D4" s="251" t="s">
        <v>19217</v>
      </c>
      <c r="E4" s="251" t="s">
        <v>19218</v>
      </c>
      <c r="F4" s="251" t="s">
        <v>1820</v>
      </c>
      <c r="G4" s="251" t="s">
        <v>19219</v>
      </c>
      <c r="H4" s="251" t="s">
        <v>19220</v>
      </c>
      <c r="I4" s="251" t="s">
        <v>1509</v>
      </c>
      <c r="J4" s="252" t="s">
        <v>1818</v>
      </c>
    </row>
    <row r="5" spans="1:10" ht="23.15">
      <c r="A5" s="253" t="s">
        <v>19221</v>
      </c>
      <c r="B5" s="254" t="s">
        <v>19222</v>
      </c>
      <c r="C5" s="254" t="s">
        <v>16914</v>
      </c>
      <c r="D5" s="254" t="s">
        <v>19223</v>
      </c>
      <c r="E5" s="254" t="s">
        <v>19224</v>
      </c>
      <c r="F5" s="254" t="s">
        <v>19225</v>
      </c>
      <c r="G5" s="254" t="s">
        <v>19226</v>
      </c>
      <c r="H5" s="254" t="s">
        <v>19227</v>
      </c>
      <c r="I5" s="254" t="s">
        <v>1238</v>
      </c>
      <c r="J5" s="255" t="s">
        <v>3637</v>
      </c>
    </row>
    <row r="6" spans="1:10">
      <c r="A6" s="261" t="s">
        <v>19228</v>
      </c>
      <c r="B6" s="262" t="s">
        <v>19229</v>
      </c>
      <c r="C6" s="262" t="s">
        <v>16914</v>
      </c>
      <c r="D6" s="262" t="s">
        <v>19230</v>
      </c>
      <c r="E6" s="262" t="s">
        <v>19231</v>
      </c>
      <c r="F6" s="262" t="s">
        <v>19232</v>
      </c>
      <c r="G6" s="262" t="s">
        <v>19233</v>
      </c>
      <c r="H6" s="262" t="s">
        <v>19234</v>
      </c>
      <c r="I6" s="262" t="s">
        <v>1238</v>
      </c>
      <c r="J6" s="263" t="s">
        <v>3637</v>
      </c>
    </row>
    <row r="7" spans="1:10" ht="23.15">
      <c r="A7" s="256" t="s">
        <v>19235</v>
      </c>
      <c r="B7" s="14" t="s">
        <v>19236</v>
      </c>
      <c r="C7" s="14" t="s">
        <v>16914</v>
      </c>
      <c r="D7" s="14" t="s">
        <v>19237</v>
      </c>
      <c r="E7" s="14" t="s">
        <v>19238</v>
      </c>
      <c r="F7" s="14" t="s">
        <v>19239</v>
      </c>
      <c r="G7" s="14" t="s">
        <v>19240</v>
      </c>
      <c r="H7" s="14" t="s">
        <v>19241</v>
      </c>
      <c r="I7" s="14" t="s">
        <v>1238</v>
      </c>
      <c r="J7" s="257" t="s">
        <v>3637</v>
      </c>
    </row>
    <row r="8" spans="1:10" ht="23.15">
      <c r="A8" s="261" t="s">
        <v>19242</v>
      </c>
      <c r="B8" s="262" t="s">
        <v>19243</v>
      </c>
      <c r="C8" s="262" t="s">
        <v>16914</v>
      </c>
      <c r="D8" s="262" t="s">
        <v>19244</v>
      </c>
      <c r="E8" s="262" t="s">
        <v>19245</v>
      </c>
      <c r="F8" s="262" t="s">
        <v>19246</v>
      </c>
      <c r="G8" s="262" t="s">
        <v>19247</v>
      </c>
      <c r="H8" s="262" t="s">
        <v>19248</v>
      </c>
      <c r="I8" s="262" t="s">
        <v>1238</v>
      </c>
      <c r="J8" s="263" t="s">
        <v>3637</v>
      </c>
    </row>
    <row r="9" spans="1:10">
      <c r="A9" s="256" t="s">
        <v>19249</v>
      </c>
      <c r="B9" s="14" t="s">
        <v>19250</v>
      </c>
      <c r="C9" s="14" t="s">
        <v>16914</v>
      </c>
      <c r="D9" s="14" t="s">
        <v>19251</v>
      </c>
      <c r="E9" s="14" t="s">
        <v>19252</v>
      </c>
      <c r="F9" s="14" t="s">
        <v>19253</v>
      </c>
      <c r="G9" s="14" t="s">
        <v>19254</v>
      </c>
      <c r="H9" s="14" t="s">
        <v>19255</v>
      </c>
      <c r="I9" s="14" t="s">
        <v>1109</v>
      </c>
      <c r="J9" s="257" t="s">
        <v>3637</v>
      </c>
    </row>
    <row r="10" spans="1:10" ht="23.15">
      <c r="A10" s="261" t="s">
        <v>19256</v>
      </c>
      <c r="B10" s="262" t="s">
        <v>19257</v>
      </c>
      <c r="C10" s="262" t="s">
        <v>10329</v>
      </c>
      <c r="D10" s="262" t="s">
        <v>19258</v>
      </c>
      <c r="E10" s="262" t="s">
        <v>19259</v>
      </c>
      <c r="F10" s="262" t="s">
        <v>19260</v>
      </c>
      <c r="G10" s="262" t="s">
        <v>19261</v>
      </c>
      <c r="H10" s="262" t="s">
        <v>19262</v>
      </c>
      <c r="I10" s="262" t="s">
        <v>1238</v>
      </c>
      <c r="J10" s="263" t="s">
        <v>3637</v>
      </c>
    </row>
    <row r="11" spans="1:10" ht="23.15">
      <c r="A11" s="256" t="s">
        <v>19263</v>
      </c>
      <c r="B11" s="14" t="s">
        <v>19264</v>
      </c>
      <c r="C11" s="14" t="s">
        <v>16914</v>
      </c>
      <c r="D11" s="14" t="s">
        <v>19265</v>
      </c>
      <c r="E11" s="14" t="s">
        <v>19266</v>
      </c>
      <c r="F11" s="14" t="s">
        <v>19267</v>
      </c>
      <c r="G11" s="14" t="s">
        <v>19268</v>
      </c>
      <c r="H11" s="14" t="s">
        <v>19269</v>
      </c>
      <c r="I11" s="14" t="s">
        <v>1238</v>
      </c>
      <c r="J11" s="257" t="s">
        <v>3637</v>
      </c>
    </row>
    <row r="12" spans="1:10" ht="23.15">
      <c r="A12" s="261" t="s">
        <v>19270</v>
      </c>
      <c r="B12" s="262" t="s">
        <v>19271</v>
      </c>
      <c r="C12" s="262" t="s">
        <v>16914</v>
      </c>
      <c r="D12" s="262" t="s">
        <v>19272</v>
      </c>
      <c r="E12" s="262" t="s">
        <v>19273</v>
      </c>
      <c r="F12" s="262" t="s">
        <v>19274</v>
      </c>
      <c r="G12" s="262" t="s">
        <v>19275</v>
      </c>
      <c r="H12" s="262" t="s">
        <v>19276</v>
      </c>
      <c r="I12" s="262" t="s">
        <v>1109</v>
      </c>
      <c r="J12" s="263" t="s">
        <v>3637</v>
      </c>
    </row>
    <row r="13" spans="1:10" ht="23.15">
      <c r="A13" s="256" t="s">
        <v>19277</v>
      </c>
      <c r="B13" s="14" t="s">
        <v>19278</v>
      </c>
      <c r="C13" s="14" t="s">
        <v>19279</v>
      </c>
      <c r="D13" s="14" t="s">
        <v>19280</v>
      </c>
      <c r="E13" s="14" t="s">
        <v>19281</v>
      </c>
      <c r="F13" s="14" t="s">
        <v>19282</v>
      </c>
      <c r="G13" s="14" t="s">
        <v>19283</v>
      </c>
      <c r="H13" s="14" t="s">
        <v>19284</v>
      </c>
      <c r="I13" s="14" t="s">
        <v>1238</v>
      </c>
      <c r="J13" s="257" t="s">
        <v>3637</v>
      </c>
    </row>
    <row r="14" spans="1:10" ht="23.15">
      <c r="A14" s="261" t="s">
        <v>19285</v>
      </c>
      <c r="B14" s="262" t="s">
        <v>19286</v>
      </c>
      <c r="C14" s="262" t="s">
        <v>19287</v>
      </c>
      <c r="D14" s="262" t="s">
        <v>19288</v>
      </c>
      <c r="E14" s="262" t="s">
        <v>19289</v>
      </c>
      <c r="F14" s="262" t="s">
        <v>19290</v>
      </c>
      <c r="G14" s="262" t="s">
        <v>19291</v>
      </c>
      <c r="H14" s="262" t="s">
        <v>19292</v>
      </c>
      <c r="I14" s="262" t="s">
        <v>1238</v>
      </c>
      <c r="J14" s="263" t="s">
        <v>3637</v>
      </c>
    </row>
    <row r="15" spans="1:10" ht="23.15">
      <c r="A15" s="256" t="s">
        <v>19293</v>
      </c>
      <c r="B15" s="14" t="s">
        <v>19294</v>
      </c>
      <c r="C15" s="14" t="s">
        <v>18335</v>
      </c>
      <c r="D15" s="14" t="s">
        <v>19295</v>
      </c>
      <c r="E15" s="14" t="s">
        <v>19296</v>
      </c>
      <c r="F15" s="14" t="s">
        <v>19297</v>
      </c>
      <c r="G15" s="14" t="s">
        <v>19298</v>
      </c>
      <c r="H15" s="14" t="s">
        <v>19299</v>
      </c>
      <c r="I15" s="14" t="s">
        <v>1238</v>
      </c>
      <c r="J15" s="257" t="s">
        <v>3637</v>
      </c>
    </row>
    <row r="16" spans="1:10" ht="23.15">
      <c r="A16" s="261" t="s">
        <v>19300</v>
      </c>
      <c r="B16" s="262" t="s">
        <v>19301</v>
      </c>
      <c r="C16" s="262" t="s">
        <v>2159</v>
      </c>
      <c r="D16" s="262" t="s">
        <v>19302</v>
      </c>
      <c r="E16" s="262" t="s">
        <v>19303</v>
      </c>
      <c r="F16" s="262" t="s">
        <v>19304</v>
      </c>
      <c r="G16" s="262" t="s">
        <v>19305</v>
      </c>
      <c r="H16" s="262" t="s">
        <v>19306</v>
      </c>
      <c r="I16" s="262" t="s">
        <v>1238</v>
      </c>
      <c r="J16" s="263" t="s">
        <v>3637</v>
      </c>
    </row>
    <row r="17" spans="1:10" ht="23.15">
      <c r="A17" s="256" t="s">
        <v>19307</v>
      </c>
      <c r="B17" s="14" t="s">
        <v>19308</v>
      </c>
      <c r="C17" s="14" t="s">
        <v>18335</v>
      </c>
      <c r="D17" s="14" t="s">
        <v>19309</v>
      </c>
      <c r="E17" s="14" t="s">
        <v>19310</v>
      </c>
      <c r="F17" s="14" t="s">
        <v>19311</v>
      </c>
      <c r="G17" s="14" t="s">
        <v>19312</v>
      </c>
      <c r="H17" s="14" t="s">
        <v>19313</v>
      </c>
      <c r="I17" s="14" t="s">
        <v>1238</v>
      </c>
      <c r="J17" s="257" t="s">
        <v>3637</v>
      </c>
    </row>
    <row r="18" spans="1:10" ht="23.15">
      <c r="A18" s="261" t="s">
        <v>19314</v>
      </c>
      <c r="B18" s="262" t="s">
        <v>19315</v>
      </c>
      <c r="C18" s="262" t="s">
        <v>10329</v>
      </c>
      <c r="D18" s="262" t="s">
        <v>19316</v>
      </c>
      <c r="E18" s="262" t="s">
        <v>19317</v>
      </c>
      <c r="F18" s="262" t="s">
        <v>19318</v>
      </c>
      <c r="G18" s="262" t="s">
        <v>19319</v>
      </c>
      <c r="H18" s="262" t="s">
        <v>19320</v>
      </c>
      <c r="I18" s="262" t="s">
        <v>1109</v>
      </c>
      <c r="J18" s="263" t="s">
        <v>3637</v>
      </c>
    </row>
    <row r="19" spans="1:10" ht="23.15">
      <c r="A19" s="256" t="s">
        <v>19321</v>
      </c>
      <c r="B19" s="14" t="s">
        <v>19322</v>
      </c>
      <c r="C19" s="14" t="s">
        <v>19279</v>
      </c>
      <c r="D19" s="14" t="s">
        <v>19323</v>
      </c>
      <c r="E19" s="14" t="s">
        <v>19324</v>
      </c>
      <c r="F19" s="14" t="s">
        <v>19325</v>
      </c>
      <c r="G19" s="14" t="s">
        <v>19326</v>
      </c>
      <c r="H19" s="14" t="s">
        <v>19327</v>
      </c>
      <c r="I19" s="14" t="s">
        <v>1109</v>
      </c>
      <c r="J19" s="257" t="s">
        <v>3637</v>
      </c>
    </row>
    <row r="20" spans="1:10">
      <c r="A20" s="261" t="s">
        <v>19328</v>
      </c>
      <c r="B20" s="262" t="s">
        <v>19329</v>
      </c>
      <c r="C20" s="262" t="s">
        <v>19330</v>
      </c>
      <c r="D20" s="262" t="s">
        <v>19331</v>
      </c>
      <c r="E20" s="262" t="s">
        <v>19332</v>
      </c>
      <c r="F20" s="262" t="s">
        <v>19333</v>
      </c>
      <c r="G20" s="262" t="s">
        <v>19334</v>
      </c>
      <c r="H20" s="262" t="s">
        <v>19335</v>
      </c>
      <c r="I20" s="262" t="s">
        <v>1238</v>
      </c>
      <c r="J20" s="263" t="s">
        <v>3637</v>
      </c>
    </row>
    <row r="21" spans="1:10" ht="23.15">
      <c r="A21" s="256" t="s">
        <v>19336</v>
      </c>
      <c r="B21" s="14" t="s">
        <v>19337</v>
      </c>
      <c r="C21" s="14" t="s">
        <v>19338</v>
      </c>
      <c r="D21" s="14" t="s">
        <v>19339</v>
      </c>
      <c r="E21" s="14" t="s">
        <v>19340</v>
      </c>
      <c r="F21" s="14" t="s">
        <v>19341</v>
      </c>
      <c r="G21" s="14" t="s">
        <v>19342</v>
      </c>
      <c r="H21" s="14" t="s">
        <v>19343</v>
      </c>
      <c r="I21" s="14" t="s">
        <v>1238</v>
      </c>
      <c r="J21" s="257" t="s">
        <v>3637</v>
      </c>
    </row>
    <row r="22" spans="1:10">
      <c r="A22" s="264" t="s">
        <v>19344</v>
      </c>
      <c r="B22" s="265" t="s">
        <v>19345</v>
      </c>
      <c r="C22" s="265" t="s">
        <v>19346</v>
      </c>
      <c r="D22" s="265" t="s">
        <v>19347</v>
      </c>
      <c r="E22" s="265" t="s">
        <v>19348</v>
      </c>
      <c r="F22" s="265" t="s">
        <v>19349</v>
      </c>
      <c r="G22" s="265" t="s">
        <v>19350</v>
      </c>
      <c r="H22" s="265" t="s">
        <v>19351</v>
      </c>
      <c r="I22" s="265" t="s">
        <v>1109</v>
      </c>
      <c r="J22" s="266" t="s">
        <v>3637</v>
      </c>
    </row>
  </sheetData>
  <mergeCells count="2">
    <mergeCell ref="A1:J1"/>
    <mergeCell ref="A2:J2"/>
  </mergeCells>
  <dataValidations count="2">
    <dataValidation type="list" sqref="I5:I22" xr:uid="{00000000-0002-0000-9200-000000000000}">
      <formula1>"Critical,High,Medium,Low"</formula1>
    </dataValidation>
    <dataValidation type="list" sqref="J5:J22" xr:uid="{00000000-0002-0000-9200-000001000000}">
      <formula1>"Draft Complete,Needs Review,Approved,Deferred"</formula1>
    </dataValidation>
  </dataValidation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K38"/>
  <sheetViews>
    <sheetView workbookViewId="0">
      <pane ySplit="4" topLeftCell="A5" activePane="bottomLeft" state="frozen"/>
      <selection pane="bottomLeft"/>
    </sheetView>
  </sheetViews>
  <sheetFormatPr defaultRowHeight="14.15"/>
  <cols>
    <col min="1" max="1" width="14" customWidth="1"/>
    <col min="2" max="2" width="34" customWidth="1"/>
    <col min="3" max="3" width="60" customWidth="1"/>
    <col min="4" max="4" width="42" customWidth="1"/>
    <col min="5" max="5" width="36" customWidth="1"/>
    <col min="6" max="6" width="46" customWidth="1"/>
    <col min="7" max="7" width="40" customWidth="1"/>
    <col min="8" max="8" width="60" customWidth="1"/>
    <col min="9" max="9" width="12" customWidth="1"/>
    <col min="10" max="10" width="18" customWidth="1"/>
    <col min="11" max="11" width="34" customWidth="1"/>
  </cols>
  <sheetData>
    <row r="1" spans="1:11" ht="17.149999999999999" customHeight="1">
      <c r="A1" s="609" t="s">
        <v>19352</v>
      </c>
      <c r="B1" s="609"/>
      <c r="C1" s="609"/>
      <c r="D1" s="609"/>
      <c r="E1" s="609"/>
      <c r="F1" s="609"/>
      <c r="G1" s="609"/>
      <c r="H1" s="609"/>
      <c r="I1" s="609"/>
      <c r="J1" s="609"/>
      <c r="K1" s="609"/>
    </row>
    <row r="2" spans="1:11" ht="21.75" customHeight="1">
      <c r="A2" s="610" t="s">
        <v>19353</v>
      </c>
      <c r="B2" s="610"/>
      <c r="C2" s="610"/>
      <c r="D2" s="610"/>
      <c r="E2" s="610"/>
      <c r="F2" s="610"/>
      <c r="G2" s="610"/>
      <c r="H2" s="610"/>
      <c r="I2" s="610"/>
      <c r="J2" s="610"/>
      <c r="K2" s="610"/>
    </row>
    <row r="4" spans="1:11" ht="17.149999999999999" customHeight="1">
      <c r="A4" s="250" t="s">
        <v>3410</v>
      </c>
      <c r="B4" s="251" t="s">
        <v>8043</v>
      </c>
      <c r="C4" s="251" t="s">
        <v>6709</v>
      </c>
      <c r="D4" s="251" t="s">
        <v>8045</v>
      </c>
      <c r="E4" s="251" t="s">
        <v>12519</v>
      </c>
      <c r="F4" s="251" t="s">
        <v>1594</v>
      </c>
      <c r="G4" s="251" t="s">
        <v>1595</v>
      </c>
      <c r="H4" s="251" t="s">
        <v>9628</v>
      </c>
      <c r="I4" s="251" t="s">
        <v>1509</v>
      </c>
      <c r="J4" s="251" t="s">
        <v>1818</v>
      </c>
      <c r="K4" s="252" t="s">
        <v>4953</v>
      </c>
    </row>
    <row r="5" spans="1:11" ht="23.15">
      <c r="A5" s="253" t="s">
        <v>19354</v>
      </c>
      <c r="B5" s="254" t="s">
        <v>19355</v>
      </c>
      <c r="C5" s="254" t="s">
        <v>19356</v>
      </c>
      <c r="D5" s="254" t="s">
        <v>19357</v>
      </c>
      <c r="E5" s="254" t="s">
        <v>19358</v>
      </c>
      <c r="F5" s="254" t="s">
        <v>19359</v>
      </c>
      <c r="G5" s="254" t="s">
        <v>19360</v>
      </c>
      <c r="H5" s="254" t="s">
        <v>19361</v>
      </c>
      <c r="I5" s="254" t="s">
        <v>1238</v>
      </c>
      <c r="J5" s="254" t="s">
        <v>3637</v>
      </c>
      <c r="K5" s="255" t="s">
        <v>19362</v>
      </c>
    </row>
    <row r="6" spans="1:11" ht="23.15">
      <c r="A6" s="261" t="s">
        <v>19363</v>
      </c>
      <c r="B6" s="262" t="s">
        <v>19364</v>
      </c>
      <c r="C6" s="262" t="s">
        <v>19365</v>
      </c>
      <c r="D6" s="262" t="s">
        <v>15016</v>
      </c>
      <c r="E6" s="262" t="s">
        <v>19366</v>
      </c>
      <c r="F6" s="262" t="s">
        <v>19355</v>
      </c>
      <c r="G6" s="262" t="s">
        <v>19367</v>
      </c>
      <c r="H6" s="262" t="s">
        <v>19368</v>
      </c>
      <c r="I6" s="262" t="s">
        <v>1109</v>
      </c>
      <c r="J6" s="262" t="s">
        <v>3637</v>
      </c>
      <c r="K6" s="263" t="s">
        <v>3352</v>
      </c>
    </row>
    <row r="7" spans="1:11" ht="23.15">
      <c r="A7" s="256" t="s">
        <v>19369</v>
      </c>
      <c r="B7" s="14" t="s">
        <v>19370</v>
      </c>
      <c r="C7" s="14" t="s">
        <v>19371</v>
      </c>
      <c r="D7" s="14" t="s">
        <v>19372</v>
      </c>
      <c r="E7" s="14" t="s">
        <v>19373</v>
      </c>
      <c r="F7" s="14" t="s">
        <v>19374</v>
      </c>
      <c r="G7" s="14" t="s">
        <v>19375</v>
      </c>
      <c r="H7" s="14" t="s">
        <v>19376</v>
      </c>
      <c r="I7" s="14" t="s">
        <v>1109</v>
      </c>
      <c r="J7" s="14" t="s">
        <v>3637</v>
      </c>
      <c r="K7" s="257" t="s">
        <v>8647</v>
      </c>
    </row>
    <row r="8" spans="1:11" ht="23.15">
      <c r="A8" s="261" t="s">
        <v>19377</v>
      </c>
      <c r="B8" s="262" t="s">
        <v>19378</v>
      </c>
      <c r="C8" s="262" t="s">
        <v>19379</v>
      </c>
      <c r="D8" s="262" t="s">
        <v>19380</v>
      </c>
      <c r="E8" s="262" t="s">
        <v>19381</v>
      </c>
      <c r="F8" s="262" t="s">
        <v>19382</v>
      </c>
      <c r="G8" s="262" t="s">
        <v>19383</v>
      </c>
      <c r="H8" s="262" t="s">
        <v>19384</v>
      </c>
      <c r="I8" s="262" t="s">
        <v>1238</v>
      </c>
      <c r="J8" s="262" t="s">
        <v>3637</v>
      </c>
      <c r="K8" s="263" t="s">
        <v>19385</v>
      </c>
    </row>
    <row r="9" spans="1:11" ht="23.15">
      <c r="A9" s="256" t="s">
        <v>19386</v>
      </c>
      <c r="B9" s="14" t="s">
        <v>19387</v>
      </c>
      <c r="C9" s="14" t="s">
        <v>19388</v>
      </c>
      <c r="D9" s="14" t="s">
        <v>12547</v>
      </c>
      <c r="E9" s="14" t="s">
        <v>1615</v>
      </c>
      <c r="F9" s="14" t="s">
        <v>19389</v>
      </c>
      <c r="G9" s="14" t="s">
        <v>19390</v>
      </c>
      <c r="H9" s="14" t="s">
        <v>19391</v>
      </c>
      <c r="I9" s="14" t="s">
        <v>1238</v>
      </c>
      <c r="J9" s="14" t="s">
        <v>3637</v>
      </c>
      <c r="K9" s="257" t="s">
        <v>19392</v>
      </c>
    </row>
    <row r="10" spans="1:11">
      <c r="A10" s="261" t="s">
        <v>19393</v>
      </c>
      <c r="B10" s="262" t="s">
        <v>19394</v>
      </c>
      <c r="C10" s="262" t="s">
        <v>19395</v>
      </c>
      <c r="D10" s="262" t="s">
        <v>19396</v>
      </c>
      <c r="E10" s="262" t="s">
        <v>19397</v>
      </c>
      <c r="F10" s="262" t="s">
        <v>19398</v>
      </c>
      <c r="G10" s="262" t="s">
        <v>19399</v>
      </c>
      <c r="H10" s="262" t="s">
        <v>19400</v>
      </c>
      <c r="I10" s="262" t="s">
        <v>1238</v>
      </c>
      <c r="J10" s="262" t="s">
        <v>3637</v>
      </c>
      <c r="K10" s="263" t="s">
        <v>19401</v>
      </c>
    </row>
    <row r="11" spans="1:11">
      <c r="A11" s="256" t="s">
        <v>19402</v>
      </c>
      <c r="B11" s="14" t="s">
        <v>19403</v>
      </c>
      <c r="C11" s="14" t="s">
        <v>19404</v>
      </c>
      <c r="D11" s="14" t="s">
        <v>19405</v>
      </c>
      <c r="E11" s="14" t="s">
        <v>19406</v>
      </c>
      <c r="F11" s="14" t="s">
        <v>19407</v>
      </c>
      <c r="G11" s="14" t="s">
        <v>19408</v>
      </c>
      <c r="H11" s="14" t="s">
        <v>19409</v>
      </c>
      <c r="I11" s="14" t="s">
        <v>1238</v>
      </c>
      <c r="J11" s="14" t="s">
        <v>3637</v>
      </c>
      <c r="K11" s="257" t="s">
        <v>19410</v>
      </c>
    </row>
    <row r="12" spans="1:11" ht="23.15">
      <c r="A12" s="261" t="s">
        <v>19411</v>
      </c>
      <c r="B12" s="262" t="s">
        <v>19412</v>
      </c>
      <c r="C12" s="262" t="s">
        <v>19413</v>
      </c>
      <c r="D12" s="262" t="s">
        <v>12547</v>
      </c>
      <c r="E12" s="262" t="s">
        <v>19414</v>
      </c>
      <c r="F12" s="262" t="s">
        <v>19415</v>
      </c>
      <c r="G12" s="262" t="s">
        <v>19416</v>
      </c>
      <c r="H12" s="262" t="s">
        <v>19417</v>
      </c>
      <c r="I12" s="262" t="s">
        <v>1238</v>
      </c>
      <c r="J12" s="262" t="s">
        <v>3637</v>
      </c>
      <c r="K12" s="263" t="s">
        <v>19418</v>
      </c>
    </row>
    <row r="13" spans="1:11">
      <c r="A13" s="256" t="s">
        <v>19419</v>
      </c>
      <c r="B13" s="14" t="s">
        <v>19420</v>
      </c>
      <c r="C13" s="14" t="s">
        <v>19421</v>
      </c>
      <c r="D13" s="14" t="s">
        <v>19422</v>
      </c>
      <c r="E13" s="14" t="s">
        <v>19423</v>
      </c>
      <c r="F13" s="14" t="s">
        <v>19424</v>
      </c>
      <c r="G13" s="14" t="s">
        <v>19425</v>
      </c>
      <c r="H13" s="14" t="s">
        <v>19426</v>
      </c>
      <c r="I13" s="14" t="s">
        <v>1109</v>
      </c>
      <c r="J13" s="14" t="s">
        <v>3637</v>
      </c>
      <c r="K13" s="257" t="s">
        <v>19427</v>
      </c>
    </row>
    <row r="14" spans="1:11" ht="23.15">
      <c r="A14" s="261" t="s">
        <v>19428</v>
      </c>
      <c r="B14" s="262" t="s">
        <v>19429</v>
      </c>
      <c r="C14" s="262" t="s">
        <v>19430</v>
      </c>
      <c r="D14" s="262" t="s">
        <v>19431</v>
      </c>
      <c r="E14" s="262" t="s">
        <v>19432</v>
      </c>
      <c r="F14" s="262" t="s">
        <v>19433</v>
      </c>
      <c r="G14" s="262" t="s">
        <v>19434</v>
      </c>
      <c r="H14" s="262" t="s">
        <v>19435</v>
      </c>
      <c r="I14" s="262" t="s">
        <v>1238</v>
      </c>
      <c r="J14" s="262" t="s">
        <v>3637</v>
      </c>
      <c r="K14" s="263" t="s">
        <v>19436</v>
      </c>
    </row>
    <row r="15" spans="1:11" ht="23.15">
      <c r="A15" s="256" t="s">
        <v>19437</v>
      </c>
      <c r="B15" s="14" t="s">
        <v>19438</v>
      </c>
      <c r="C15" s="14" t="s">
        <v>19439</v>
      </c>
      <c r="D15" s="14" t="s">
        <v>5420</v>
      </c>
      <c r="E15" s="14" t="s">
        <v>19440</v>
      </c>
      <c r="F15" s="14" t="s">
        <v>19441</v>
      </c>
      <c r="G15" s="14" t="s">
        <v>19442</v>
      </c>
      <c r="H15" s="14" t="s">
        <v>19443</v>
      </c>
      <c r="I15" s="14" t="s">
        <v>1238</v>
      </c>
      <c r="J15" s="14" t="s">
        <v>3637</v>
      </c>
      <c r="K15" s="257" t="s">
        <v>19444</v>
      </c>
    </row>
    <row r="16" spans="1:11">
      <c r="A16" s="261" t="s">
        <v>19445</v>
      </c>
      <c r="B16" s="262" t="s">
        <v>19446</v>
      </c>
      <c r="C16" s="262" t="s">
        <v>19447</v>
      </c>
      <c r="D16" s="262" t="s">
        <v>19448</v>
      </c>
      <c r="E16" s="262" t="s">
        <v>19449</v>
      </c>
      <c r="F16" s="262" t="s">
        <v>19450</v>
      </c>
      <c r="G16" s="262" t="s">
        <v>19451</v>
      </c>
      <c r="H16" s="262" t="s">
        <v>19452</v>
      </c>
      <c r="I16" s="262" t="s">
        <v>1238</v>
      </c>
      <c r="J16" s="262" t="s">
        <v>3637</v>
      </c>
      <c r="K16" s="263" t="s">
        <v>19453</v>
      </c>
    </row>
    <row r="17" spans="1:11" ht="23.15">
      <c r="A17" s="256" t="s">
        <v>19454</v>
      </c>
      <c r="B17" s="14" t="s">
        <v>19455</v>
      </c>
      <c r="C17" s="14" t="s">
        <v>19456</v>
      </c>
      <c r="D17" s="14" t="s">
        <v>19457</v>
      </c>
      <c r="E17" s="14" t="s">
        <v>19458</v>
      </c>
      <c r="F17" s="14" t="s">
        <v>19459</v>
      </c>
      <c r="G17" s="14" t="s">
        <v>19460</v>
      </c>
      <c r="H17" s="14" t="s">
        <v>19461</v>
      </c>
      <c r="I17" s="14" t="s">
        <v>1238</v>
      </c>
      <c r="J17" s="14" t="s">
        <v>3637</v>
      </c>
      <c r="K17" s="257" t="s">
        <v>138</v>
      </c>
    </row>
    <row r="18" spans="1:11" ht="23.15">
      <c r="A18" s="261" t="s">
        <v>19462</v>
      </c>
      <c r="B18" s="262" t="s">
        <v>19463</v>
      </c>
      <c r="C18" s="262" t="s">
        <v>19464</v>
      </c>
      <c r="D18" s="262" t="s">
        <v>19465</v>
      </c>
      <c r="E18" s="262" t="s">
        <v>19466</v>
      </c>
      <c r="F18" s="262" t="s">
        <v>19467</v>
      </c>
      <c r="G18" s="262" t="s">
        <v>19468</v>
      </c>
      <c r="H18" s="262" t="s">
        <v>19469</v>
      </c>
      <c r="I18" s="262" t="s">
        <v>1238</v>
      </c>
      <c r="J18" s="262" t="s">
        <v>3637</v>
      </c>
      <c r="K18" s="263" t="s">
        <v>19470</v>
      </c>
    </row>
    <row r="19" spans="1:11" ht="23.15">
      <c r="A19" s="256" t="s">
        <v>19471</v>
      </c>
      <c r="B19" s="14" t="s">
        <v>19472</v>
      </c>
      <c r="C19" s="14" t="s">
        <v>19473</v>
      </c>
      <c r="D19" s="14" t="s">
        <v>19474</v>
      </c>
      <c r="E19" s="14" t="s">
        <v>19475</v>
      </c>
      <c r="F19" s="14" t="s">
        <v>19476</v>
      </c>
      <c r="G19" s="14" t="s">
        <v>19477</v>
      </c>
      <c r="H19" s="14" t="s">
        <v>19478</v>
      </c>
      <c r="I19" s="14" t="s">
        <v>1238</v>
      </c>
      <c r="J19" s="14" t="s">
        <v>3637</v>
      </c>
      <c r="K19" s="257" t="s">
        <v>17946</v>
      </c>
    </row>
    <row r="20" spans="1:11" ht="23.15">
      <c r="A20" s="261" t="s">
        <v>19479</v>
      </c>
      <c r="B20" s="262" t="s">
        <v>19480</v>
      </c>
      <c r="C20" s="262" t="s">
        <v>19481</v>
      </c>
      <c r="D20" s="262" t="s">
        <v>19482</v>
      </c>
      <c r="E20" s="262" t="s">
        <v>19483</v>
      </c>
      <c r="F20" s="262" t="s">
        <v>19484</v>
      </c>
      <c r="G20" s="262" t="s">
        <v>19485</v>
      </c>
      <c r="H20" s="262" t="s">
        <v>19486</v>
      </c>
      <c r="I20" s="262" t="s">
        <v>1109</v>
      </c>
      <c r="J20" s="262" t="s">
        <v>3637</v>
      </c>
      <c r="K20" s="263" t="s">
        <v>19487</v>
      </c>
    </row>
    <row r="21" spans="1:11">
      <c r="A21" s="256" t="s">
        <v>19488</v>
      </c>
      <c r="B21" s="14" t="s">
        <v>19489</v>
      </c>
      <c r="C21" s="14" t="s">
        <v>19490</v>
      </c>
      <c r="D21" s="14" t="s">
        <v>19491</v>
      </c>
      <c r="E21" s="14" t="s">
        <v>19492</v>
      </c>
      <c r="F21" s="14" t="s">
        <v>19493</v>
      </c>
      <c r="G21" s="14" t="s">
        <v>19494</v>
      </c>
      <c r="H21" s="14" t="s">
        <v>19495</v>
      </c>
      <c r="I21" s="14" t="s">
        <v>1238</v>
      </c>
      <c r="J21" s="14" t="s">
        <v>3637</v>
      </c>
      <c r="K21" s="257" t="s">
        <v>19496</v>
      </c>
    </row>
    <row r="22" spans="1:11" ht="23.15">
      <c r="A22" s="261" t="s">
        <v>19497</v>
      </c>
      <c r="B22" s="262" t="s">
        <v>19498</v>
      </c>
      <c r="C22" s="262" t="s">
        <v>19499</v>
      </c>
      <c r="D22" s="262" t="s">
        <v>19500</v>
      </c>
      <c r="E22" s="262" t="s">
        <v>19501</v>
      </c>
      <c r="F22" s="262" t="s">
        <v>19502</v>
      </c>
      <c r="G22" s="262" t="s">
        <v>19503</v>
      </c>
      <c r="H22" s="262" t="s">
        <v>19504</v>
      </c>
      <c r="I22" s="262" t="s">
        <v>1238</v>
      </c>
      <c r="J22" s="262" t="s">
        <v>3637</v>
      </c>
      <c r="K22" s="263" t="s">
        <v>19505</v>
      </c>
    </row>
    <row r="23" spans="1:11">
      <c r="A23" s="256" t="s">
        <v>19506</v>
      </c>
      <c r="B23" s="14" t="s">
        <v>19507</v>
      </c>
      <c r="C23" s="14" t="s">
        <v>19508</v>
      </c>
      <c r="D23" s="14" t="s">
        <v>19509</v>
      </c>
      <c r="E23" s="14" t="s">
        <v>19510</v>
      </c>
      <c r="F23" s="14" t="s">
        <v>19511</v>
      </c>
      <c r="G23" s="14" t="s">
        <v>19512</v>
      </c>
      <c r="H23" s="14" t="s">
        <v>19513</v>
      </c>
      <c r="I23" s="14" t="s">
        <v>1238</v>
      </c>
      <c r="J23" s="14" t="s">
        <v>3637</v>
      </c>
      <c r="K23" s="257" t="s">
        <v>3259</v>
      </c>
    </row>
    <row r="24" spans="1:11">
      <c r="A24" s="261" t="s">
        <v>19514</v>
      </c>
      <c r="B24" s="262" t="s">
        <v>19515</v>
      </c>
      <c r="C24" s="262" t="s">
        <v>19516</v>
      </c>
      <c r="D24" s="262" t="s">
        <v>19517</v>
      </c>
      <c r="E24" s="262" t="s">
        <v>19518</v>
      </c>
      <c r="F24" s="262" t="s">
        <v>19519</v>
      </c>
      <c r="G24" s="262" t="s">
        <v>19520</v>
      </c>
      <c r="H24" s="262" t="s">
        <v>19521</v>
      </c>
      <c r="I24" s="262" t="s">
        <v>1109</v>
      </c>
      <c r="J24" s="262" t="s">
        <v>3637</v>
      </c>
      <c r="K24" s="263" t="s">
        <v>19522</v>
      </c>
    </row>
    <row r="25" spans="1:11">
      <c r="A25" s="256" t="s">
        <v>19523</v>
      </c>
      <c r="B25" s="14" t="s">
        <v>19524</v>
      </c>
      <c r="C25" s="14" t="s">
        <v>19525</v>
      </c>
      <c r="D25" s="14" t="s">
        <v>19526</v>
      </c>
      <c r="E25" s="14" t="s">
        <v>19527</v>
      </c>
      <c r="F25" s="14" t="s">
        <v>19528</v>
      </c>
      <c r="G25" s="14" t="s">
        <v>19529</v>
      </c>
      <c r="H25" s="14" t="s">
        <v>19530</v>
      </c>
      <c r="I25" s="14" t="s">
        <v>1109</v>
      </c>
      <c r="J25" s="14" t="s">
        <v>3637</v>
      </c>
      <c r="K25" s="257" t="s">
        <v>19531</v>
      </c>
    </row>
    <row r="26" spans="1:11">
      <c r="A26" s="261" t="s">
        <v>19532</v>
      </c>
      <c r="B26" s="262" t="s">
        <v>19533</v>
      </c>
      <c r="C26" s="262" t="s">
        <v>19534</v>
      </c>
      <c r="D26" s="262" t="s">
        <v>19535</v>
      </c>
      <c r="E26" s="262" t="s">
        <v>19536</v>
      </c>
      <c r="F26" s="262" t="s">
        <v>19537</v>
      </c>
      <c r="G26" s="262" t="s">
        <v>19538</v>
      </c>
      <c r="H26" s="262" t="s">
        <v>19539</v>
      </c>
      <c r="I26" s="262" t="s">
        <v>1109</v>
      </c>
      <c r="J26" s="262" t="s">
        <v>3637</v>
      </c>
      <c r="K26" s="263" t="s">
        <v>19540</v>
      </c>
    </row>
    <row r="27" spans="1:11" ht="23.15">
      <c r="A27" s="256" t="s">
        <v>19541</v>
      </c>
      <c r="B27" s="14" t="s">
        <v>19542</v>
      </c>
      <c r="C27" s="14" t="s">
        <v>19543</v>
      </c>
      <c r="D27" s="14" t="s">
        <v>19544</v>
      </c>
      <c r="E27" s="14" t="s">
        <v>19545</v>
      </c>
      <c r="F27" s="14" t="s">
        <v>19546</v>
      </c>
      <c r="G27" s="14" t="s">
        <v>19547</v>
      </c>
      <c r="H27" s="14" t="s">
        <v>19548</v>
      </c>
      <c r="I27" s="14" t="s">
        <v>1109</v>
      </c>
      <c r="J27" s="14" t="s">
        <v>3637</v>
      </c>
      <c r="K27" s="257" t="s">
        <v>19549</v>
      </c>
    </row>
    <row r="28" spans="1:11" ht="23.15">
      <c r="A28" s="264" t="s">
        <v>19550</v>
      </c>
      <c r="B28" s="265" t="s">
        <v>19551</v>
      </c>
      <c r="C28" s="265" t="s">
        <v>19552</v>
      </c>
      <c r="D28" s="265" t="s">
        <v>15062</v>
      </c>
      <c r="E28" s="265" t="s">
        <v>10223</v>
      </c>
      <c r="F28" s="265" t="s">
        <v>19553</v>
      </c>
      <c r="G28" s="265" t="s">
        <v>19554</v>
      </c>
      <c r="H28" s="265" t="s">
        <v>19555</v>
      </c>
      <c r="I28" s="265" t="s">
        <v>1238</v>
      </c>
      <c r="J28" s="265" t="s">
        <v>3637</v>
      </c>
      <c r="K28" s="266" t="s">
        <v>9744</v>
      </c>
    </row>
    <row r="35" spans="1:11" ht="13.75" customHeight="1">
      <c r="A35" s="580" t="s">
        <v>19556</v>
      </c>
      <c r="B35" s="580"/>
      <c r="C35" s="580"/>
      <c r="D35" s="580"/>
      <c r="E35" s="580"/>
      <c r="F35" s="580"/>
      <c r="G35" s="580"/>
      <c r="H35" s="580"/>
      <c r="I35" s="580"/>
      <c r="J35" s="580"/>
      <c r="K35" s="580"/>
    </row>
    <row r="36" spans="1:11" ht="17.149999999999999" customHeight="1">
      <c r="A36" s="293" t="s">
        <v>3410</v>
      </c>
      <c r="B36" s="294" t="s">
        <v>8043</v>
      </c>
      <c r="C36" s="294" t="s">
        <v>6709</v>
      </c>
      <c r="D36" s="294" t="s">
        <v>8045</v>
      </c>
      <c r="E36" s="294" t="s">
        <v>12519</v>
      </c>
      <c r="F36" s="294" t="s">
        <v>1594</v>
      </c>
      <c r="G36" s="294" t="s">
        <v>1595</v>
      </c>
      <c r="H36" s="294" t="s">
        <v>9628</v>
      </c>
      <c r="I36" s="294" t="s">
        <v>1509</v>
      </c>
      <c r="J36" s="294" t="s">
        <v>1818</v>
      </c>
      <c r="K36" s="295" t="s">
        <v>4953</v>
      </c>
    </row>
    <row r="37" spans="1:11" ht="34.75">
      <c r="A37" s="326" t="s">
        <v>19557</v>
      </c>
      <c r="B37" s="327" t="s">
        <v>19558</v>
      </c>
      <c r="C37" s="327" t="s">
        <v>19559</v>
      </c>
      <c r="D37" s="327" t="s">
        <v>19560</v>
      </c>
      <c r="E37" s="327" t="s">
        <v>19561</v>
      </c>
      <c r="F37" s="327" t="s">
        <v>19562</v>
      </c>
      <c r="G37" s="327" t="s">
        <v>19563</v>
      </c>
      <c r="H37" s="327" t="s">
        <v>19564</v>
      </c>
      <c r="I37" s="327" t="s">
        <v>1238</v>
      </c>
      <c r="J37" s="327" t="s">
        <v>3637</v>
      </c>
      <c r="K37" s="328" t="s">
        <v>19565</v>
      </c>
    </row>
    <row r="38" spans="1:11" ht="23.15">
      <c r="A38" s="361" t="s">
        <v>19566</v>
      </c>
      <c r="B38" s="362" t="s">
        <v>19567</v>
      </c>
      <c r="C38" s="362" t="s">
        <v>19568</v>
      </c>
      <c r="D38" s="362" t="s">
        <v>19569</v>
      </c>
      <c r="E38" s="362" t="s">
        <v>19570</v>
      </c>
      <c r="F38" s="362" t="s">
        <v>19571</v>
      </c>
      <c r="G38" s="362" t="s">
        <v>19360</v>
      </c>
      <c r="H38" s="362" t="s">
        <v>19572</v>
      </c>
      <c r="I38" s="362" t="s">
        <v>1109</v>
      </c>
      <c r="J38" s="362" t="s">
        <v>3637</v>
      </c>
      <c r="K38" s="363" t="s">
        <v>19573</v>
      </c>
    </row>
  </sheetData>
  <mergeCells count="3">
    <mergeCell ref="A1:K1"/>
    <mergeCell ref="A2:K2"/>
    <mergeCell ref="A35:K35"/>
  </mergeCells>
  <dataValidations count="2">
    <dataValidation type="list" sqref="I5:I28" xr:uid="{00000000-0002-0000-9300-000000000000}">
      <formula1>"Critical,High,Medium,Low"</formula1>
    </dataValidation>
    <dataValidation type="list" sqref="J5:J28" xr:uid="{00000000-0002-0000-9300-000001000000}">
      <formula1>"Draft Complete,Needs Review,Approved,Deferred"</formula1>
    </dataValidation>
  </dataValidation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I28"/>
  <sheetViews>
    <sheetView workbookViewId="0">
      <pane ySplit="4" topLeftCell="A5" activePane="bottomLeft" state="frozen"/>
      <selection pane="bottomLeft"/>
    </sheetView>
  </sheetViews>
  <sheetFormatPr defaultRowHeight="14.15"/>
  <cols>
    <col min="1" max="1" width="12" customWidth="1"/>
    <col min="2" max="2" width="32" customWidth="1"/>
    <col min="3" max="3" width="56" customWidth="1"/>
    <col min="4" max="4" width="22" customWidth="1"/>
    <col min="5" max="5" width="24" customWidth="1"/>
    <col min="6" max="6" width="38" customWidth="1"/>
    <col min="7" max="7" width="34" customWidth="1"/>
    <col min="8" max="8" width="60" customWidth="1"/>
    <col min="9" max="9" width="18" customWidth="1"/>
  </cols>
  <sheetData>
    <row r="1" spans="1:9" ht="17.149999999999999" customHeight="1">
      <c r="A1" s="609" t="s">
        <v>19574</v>
      </c>
      <c r="B1" s="609"/>
      <c r="C1" s="609"/>
      <c r="D1" s="609"/>
      <c r="E1" s="609"/>
      <c r="F1" s="609"/>
      <c r="G1" s="609"/>
      <c r="H1" s="609"/>
      <c r="I1" s="609"/>
    </row>
    <row r="2" spans="1:9" ht="21.75" customHeight="1">
      <c r="A2" s="610" t="s">
        <v>19575</v>
      </c>
      <c r="B2" s="610"/>
      <c r="C2" s="610"/>
      <c r="D2" s="610"/>
      <c r="E2" s="610"/>
      <c r="F2" s="610"/>
      <c r="G2" s="610"/>
      <c r="H2" s="610"/>
      <c r="I2" s="610"/>
    </row>
    <row r="4" spans="1:9" ht="17.149999999999999" customHeight="1">
      <c r="A4" s="250" t="s">
        <v>3410</v>
      </c>
      <c r="B4" s="251" t="s">
        <v>19576</v>
      </c>
      <c r="C4" s="251" t="s">
        <v>6546</v>
      </c>
      <c r="D4" s="251" t="s">
        <v>2616</v>
      </c>
      <c r="E4" s="251" t="s">
        <v>5684</v>
      </c>
      <c r="F4" s="251" t="s">
        <v>3</v>
      </c>
      <c r="G4" s="251" t="s">
        <v>13277</v>
      </c>
      <c r="H4" s="251" t="s">
        <v>15097</v>
      </c>
      <c r="I4" s="252" t="s">
        <v>1818</v>
      </c>
    </row>
    <row r="5" spans="1:9">
      <c r="A5" s="253" t="s">
        <v>19577</v>
      </c>
      <c r="B5" s="254" t="s">
        <v>19578</v>
      </c>
      <c r="C5" s="254" t="s">
        <v>19579</v>
      </c>
      <c r="D5" s="254" t="s">
        <v>8573</v>
      </c>
      <c r="E5" s="254" t="s">
        <v>8561</v>
      </c>
      <c r="F5" s="254" t="s">
        <v>19580</v>
      </c>
      <c r="G5" s="254" t="s">
        <v>19581</v>
      </c>
      <c r="H5" s="254" t="s">
        <v>19582</v>
      </c>
      <c r="I5" s="255" t="s">
        <v>3637</v>
      </c>
    </row>
    <row r="6" spans="1:9" ht="23.15">
      <c r="A6" s="261" t="s">
        <v>19583</v>
      </c>
      <c r="B6" s="262" t="s">
        <v>19584</v>
      </c>
      <c r="C6" s="262" t="s">
        <v>19585</v>
      </c>
      <c r="D6" s="262" t="s">
        <v>9931</v>
      </c>
      <c r="E6" s="262" t="s">
        <v>8561</v>
      </c>
      <c r="F6" s="262" t="s">
        <v>19586</v>
      </c>
      <c r="G6" s="262" t="s">
        <v>19587</v>
      </c>
      <c r="H6" s="262" t="s">
        <v>19588</v>
      </c>
      <c r="I6" s="263" t="s">
        <v>3637</v>
      </c>
    </row>
    <row r="7" spans="1:9">
      <c r="A7" s="256" t="s">
        <v>19589</v>
      </c>
      <c r="B7" s="14" t="s">
        <v>19590</v>
      </c>
      <c r="C7" s="14" t="s">
        <v>19591</v>
      </c>
      <c r="D7" s="14" t="s">
        <v>9957</v>
      </c>
      <c r="E7" s="14" t="s">
        <v>8561</v>
      </c>
      <c r="F7" s="14" t="s">
        <v>19592</v>
      </c>
      <c r="G7" s="14" t="s">
        <v>19593</v>
      </c>
      <c r="H7" s="14" t="s">
        <v>19594</v>
      </c>
      <c r="I7" s="257" t="s">
        <v>3637</v>
      </c>
    </row>
    <row r="8" spans="1:9">
      <c r="A8" s="261" t="s">
        <v>19595</v>
      </c>
      <c r="B8" s="262" t="s">
        <v>19596</v>
      </c>
      <c r="C8" s="262" t="s">
        <v>19597</v>
      </c>
      <c r="D8" s="262" t="s">
        <v>19598</v>
      </c>
      <c r="E8" s="262" t="s">
        <v>8561</v>
      </c>
      <c r="F8" s="262" t="s">
        <v>19599</v>
      </c>
      <c r="G8" s="262" t="s">
        <v>19355</v>
      </c>
      <c r="H8" s="262" t="s">
        <v>19600</v>
      </c>
      <c r="I8" s="263" t="s">
        <v>3637</v>
      </c>
    </row>
    <row r="9" spans="1:9" ht="23.15">
      <c r="A9" s="256" t="s">
        <v>19601</v>
      </c>
      <c r="B9" s="14" t="s">
        <v>15145</v>
      </c>
      <c r="C9" s="14" t="s">
        <v>19602</v>
      </c>
      <c r="D9" s="14" t="s">
        <v>9931</v>
      </c>
      <c r="E9" s="14" t="s">
        <v>8561</v>
      </c>
      <c r="F9" s="14" t="s">
        <v>19603</v>
      </c>
      <c r="G9" s="14" t="s">
        <v>19604</v>
      </c>
      <c r="H9" s="14" t="s">
        <v>19605</v>
      </c>
      <c r="I9" s="257" t="s">
        <v>3637</v>
      </c>
    </row>
    <row r="10" spans="1:9">
      <c r="A10" s="261" t="s">
        <v>19606</v>
      </c>
      <c r="B10" s="262" t="s">
        <v>19607</v>
      </c>
      <c r="C10" s="262" t="s">
        <v>19608</v>
      </c>
      <c r="D10" s="262" t="s">
        <v>9957</v>
      </c>
      <c r="E10" s="262" t="s">
        <v>9950</v>
      </c>
      <c r="F10" s="262" t="s">
        <v>19609</v>
      </c>
      <c r="G10" s="262" t="s">
        <v>19610</v>
      </c>
      <c r="H10" s="262" t="s">
        <v>19611</v>
      </c>
      <c r="I10" s="263" t="s">
        <v>3637</v>
      </c>
    </row>
    <row r="11" spans="1:9">
      <c r="A11" s="256" t="s">
        <v>19612</v>
      </c>
      <c r="B11" s="14" t="s">
        <v>19613</v>
      </c>
      <c r="C11" s="14" t="s">
        <v>19614</v>
      </c>
      <c r="D11" s="14" t="s">
        <v>8598</v>
      </c>
      <c r="E11" s="14" t="s">
        <v>9950</v>
      </c>
      <c r="F11" s="14" t="s">
        <v>19615</v>
      </c>
      <c r="G11" s="14" t="s">
        <v>19616</v>
      </c>
      <c r="H11" s="14" t="s">
        <v>19617</v>
      </c>
      <c r="I11" s="257" t="s">
        <v>3637</v>
      </c>
    </row>
    <row r="12" spans="1:9">
      <c r="A12" s="261" t="s">
        <v>19618</v>
      </c>
      <c r="B12" s="262" t="s">
        <v>19619</v>
      </c>
      <c r="C12" s="262" t="s">
        <v>19620</v>
      </c>
      <c r="D12" s="262" t="s">
        <v>9931</v>
      </c>
      <c r="E12" s="262" t="s">
        <v>8561</v>
      </c>
      <c r="F12" s="262" t="s">
        <v>19621</v>
      </c>
      <c r="G12" s="262" t="s">
        <v>19622</v>
      </c>
      <c r="H12" s="262" t="s">
        <v>19623</v>
      </c>
      <c r="I12" s="263" t="s">
        <v>3637</v>
      </c>
    </row>
    <row r="13" spans="1:9" ht="23.15">
      <c r="A13" s="256" t="s">
        <v>19624</v>
      </c>
      <c r="B13" s="14" t="s">
        <v>19625</v>
      </c>
      <c r="C13" s="14" t="s">
        <v>19626</v>
      </c>
      <c r="D13" s="14" t="s">
        <v>9931</v>
      </c>
      <c r="E13" s="14" t="s">
        <v>8561</v>
      </c>
      <c r="F13" s="14" t="s">
        <v>19627</v>
      </c>
      <c r="G13" s="14" t="s">
        <v>19628</v>
      </c>
      <c r="H13" s="14" t="s">
        <v>19629</v>
      </c>
      <c r="I13" s="257" t="s">
        <v>3637</v>
      </c>
    </row>
    <row r="14" spans="1:9">
      <c r="A14" s="261" t="s">
        <v>19630</v>
      </c>
      <c r="B14" s="262" t="s">
        <v>19631</v>
      </c>
      <c r="C14" s="262" t="s">
        <v>19632</v>
      </c>
      <c r="D14" s="262" t="s">
        <v>9931</v>
      </c>
      <c r="E14" s="262" t="s">
        <v>8561</v>
      </c>
      <c r="F14" s="262" t="s">
        <v>19633</v>
      </c>
      <c r="G14" s="262" t="s">
        <v>10555</v>
      </c>
      <c r="H14" s="262" t="s">
        <v>19634</v>
      </c>
      <c r="I14" s="263" t="s">
        <v>3637</v>
      </c>
    </row>
    <row r="15" spans="1:9">
      <c r="A15" s="256" t="s">
        <v>19635</v>
      </c>
      <c r="B15" s="14" t="s">
        <v>19636</v>
      </c>
      <c r="C15" s="14" t="s">
        <v>19637</v>
      </c>
      <c r="D15" s="14" t="s">
        <v>9931</v>
      </c>
      <c r="E15" s="14" t="s">
        <v>8561</v>
      </c>
      <c r="F15" s="14" t="s">
        <v>19638</v>
      </c>
      <c r="G15" s="14" t="s">
        <v>19639</v>
      </c>
      <c r="H15" s="14" t="s">
        <v>19640</v>
      </c>
      <c r="I15" s="257" t="s">
        <v>3637</v>
      </c>
    </row>
    <row r="16" spans="1:9">
      <c r="A16" s="261" t="s">
        <v>19641</v>
      </c>
      <c r="B16" s="262" t="s">
        <v>19642</v>
      </c>
      <c r="C16" s="262" t="s">
        <v>19643</v>
      </c>
      <c r="D16" s="262" t="s">
        <v>8598</v>
      </c>
      <c r="E16" s="262" t="s">
        <v>9950</v>
      </c>
      <c r="F16" s="262" t="s">
        <v>19644</v>
      </c>
      <c r="G16" s="262" t="s">
        <v>19370</v>
      </c>
      <c r="H16" s="262" t="s">
        <v>19645</v>
      </c>
      <c r="I16" s="263" t="s">
        <v>3637</v>
      </c>
    </row>
    <row r="17" spans="1:9">
      <c r="A17" s="256" t="s">
        <v>19646</v>
      </c>
      <c r="B17" s="14" t="s">
        <v>19647</v>
      </c>
      <c r="C17" s="14" t="s">
        <v>19648</v>
      </c>
      <c r="D17" s="14" t="s">
        <v>8598</v>
      </c>
      <c r="E17" s="14" t="s">
        <v>9950</v>
      </c>
      <c r="F17" s="14" t="s">
        <v>19649</v>
      </c>
      <c r="G17" s="14" t="s">
        <v>19650</v>
      </c>
      <c r="H17" s="14" t="s">
        <v>19651</v>
      </c>
      <c r="I17" s="257" t="s">
        <v>3637</v>
      </c>
    </row>
    <row r="18" spans="1:9">
      <c r="A18" s="261" t="s">
        <v>19652</v>
      </c>
      <c r="B18" s="262" t="s">
        <v>19653</v>
      </c>
      <c r="C18" s="262" t="s">
        <v>19654</v>
      </c>
      <c r="D18" s="262" t="s">
        <v>15223</v>
      </c>
      <c r="E18" s="262" t="s">
        <v>9861</v>
      </c>
      <c r="F18" s="262" t="s">
        <v>19655</v>
      </c>
      <c r="G18" s="262" t="s">
        <v>19656</v>
      </c>
      <c r="H18" s="262" t="s">
        <v>19657</v>
      </c>
      <c r="I18" s="263" t="s">
        <v>3637</v>
      </c>
    </row>
    <row r="19" spans="1:9">
      <c r="A19" s="256" t="s">
        <v>19658</v>
      </c>
      <c r="B19" s="14" t="s">
        <v>19659</v>
      </c>
      <c r="C19" s="14" t="s">
        <v>19660</v>
      </c>
      <c r="D19" s="14" t="s">
        <v>8598</v>
      </c>
      <c r="E19" s="14" t="s">
        <v>9861</v>
      </c>
      <c r="F19" s="14" t="s">
        <v>19661</v>
      </c>
      <c r="G19" s="14" t="s">
        <v>6639</v>
      </c>
      <c r="H19" s="14" t="s">
        <v>19662</v>
      </c>
      <c r="I19" s="257" t="s">
        <v>3637</v>
      </c>
    </row>
    <row r="20" spans="1:9">
      <c r="A20" s="261" t="s">
        <v>19663</v>
      </c>
      <c r="B20" s="262" t="s">
        <v>19664</v>
      </c>
      <c r="C20" s="262" t="s">
        <v>19665</v>
      </c>
      <c r="D20" s="262" t="s">
        <v>8598</v>
      </c>
      <c r="E20" s="262" t="s">
        <v>9861</v>
      </c>
      <c r="F20" s="262" t="s">
        <v>19666</v>
      </c>
      <c r="G20" s="262" t="s">
        <v>19438</v>
      </c>
      <c r="H20" s="262" t="s">
        <v>19667</v>
      </c>
      <c r="I20" s="263" t="s">
        <v>3637</v>
      </c>
    </row>
    <row r="21" spans="1:9">
      <c r="A21" s="256" t="s">
        <v>19668</v>
      </c>
      <c r="B21" s="14" t="s">
        <v>19669</v>
      </c>
      <c r="C21" s="14" t="s">
        <v>19670</v>
      </c>
      <c r="D21" s="14" t="s">
        <v>8598</v>
      </c>
      <c r="E21" s="14" t="s">
        <v>9861</v>
      </c>
      <c r="F21" s="14" t="s">
        <v>19671</v>
      </c>
      <c r="G21" s="14" t="s">
        <v>19672</v>
      </c>
      <c r="H21" s="14" t="s">
        <v>19673</v>
      </c>
      <c r="I21" s="257" t="s">
        <v>3637</v>
      </c>
    </row>
    <row r="22" spans="1:9">
      <c r="A22" s="261" t="s">
        <v>19674</v>
      </c>
      <c r="B22" s="262" t="s">
        <v>19675</v>
      </c>
      <c r="C22" s="262" t="s">
        <v>19676</v>
      </c>
      <c r="D22" s="262" t="s">
        <v>15200</v>
      </c>
      <c r="E22" s="262" t="s">
        <v>9861</v>
      </c>
      <c r="F22" s="262" t="s">
        <v>19677</v>
      </c>
      <c r="G22" s="262" t="s">
        <v>19678</v>
      </c>
      <c r="H22" s="262" t="s">
        <v>19679</v>
      </c>
      <c r="I22" s="263" t="s">
        <v>3637</v>
      </c>
    </row>
    <row r="23" spans="1:9">
      <c r="A23" s="256" t="s">
        <v>19680</v>
      </c>
      <c r="B23" s="14" t="s">
        <v>19681</v>
      </c>
      <c r="C23" s="14" t="s">
        <v>19682</v>
      </c>
      <c r="D23" s="14" t="s">
        <v>9957</v>
      </c>
      <c r="E23" s="14" t="s">
        <v>9861</v>
      </c>
      <c r="F23" s="14" t="s">
        <v>19683</v>
      </c>
      <c r="G23" s="14" t="s">
        <v>19684</v>
      </c>
      <c r="H23" s="14" t="s">
        <v>19685</v>
      </c>
      <c r="I23" s="257" t="s">
        <v>3637</v>
      </c>
    </row>
    <row r="24" spans="1:9">
      <c r="A24" s="261" t="s">
        <v>19686</v>
      </c>
      <c r="B24" s="262" t="s">
        <v>19687</v>
      </c>
      <c r="C24" s="262" t="s">
        <v>19688</v>
      </c>
      <c r="D24" s="262" t="s">
        <v>19598</v>
      </c>
      <c r="E24" s="262" t="s">
        <v>8634</v>
      </c>
      <c r="F24" s="262" t="s">
        <v>19689</v>
      </c>
      <c r="G24" s="262" t="s">
        <v>19690</v>
      </c>
      <c r="H24" s="262" t="s">
        <v>19691</v>
      </c>
      <c r="I24" s="263" t="s">
        <v>3637</v>
      </c>
    </row>
    <row r="25" spans="1:9" ht="23.15">
      <c r="A25" s="256" t="s">
        <v>19692</v>
      </c>
      <c r="B25" s="14" t="s">
        <v>19693</v>
      </c>
      <c r="C25" s="14" t="s">
        <v>19694</v>
      </c>
      <c r="D25" s="14" t="s">
        <v>9931</v>
      </c>
      <c r="E25" s="14" t="s">
        <v>8634</v>
      </c>
      <c r="F25" s="14" t="s">
        <v>19695</v>
      </c>
      <c r="G25" s="14" t="s">
        <v>19696</v>
      </c>
      <c r="H25" s="14" t="s">
        <v>19697</v>
      </c>
      <c r="I25" s="257" t="s">
        <v>3637</v>
      </c>
    </row>
    <row r="26" spans="1:9" ht="23.15">
      <c r="A26" s="261" t="s">
        <v>19698</v>
      </c>
      <c r="B26" s="262" t="s">
        <v>19699</v>
      </c>
      <c r="C26" s="262" t="s">
        <v>19700</v>
      </c>
      <c r="D26" s="262" t="s">
        <v>9931</v>
      </c>
      <c r="E26" s="262" t="s">
        <v>19701</v>
      </c>
      <c r="F26" s="262" t="s">
        <v>19702</v>
      </c>
      <c r="G26" s="262" t="s">
        <v>19703</v>
      </c>
      <c r="H26" s="262" t="s">
        <v>19704</v>
      </c>
      <c r="I26" s="263" t="s">
        <v>3637</v>
      </c>
    </row>
    <row r="27" spans="1:9">
      <c r="A27" s="256" t="s">
        <v>19705</v>
      </c>
      <c r="B27" s="14" t="s">
        <v>19706</v>
      </c>
      <c r="C27" s="14" t="s">
        <v>19707</v>
      </c>
      <c r="D27" s="14" t="s">
        <v>9931</v>
      </c>
      <c r="E27" s="14" t="s">
        <v>19701</v>
      </c>
      <c r="F27" s="14" t="s">
        <v>11393</v>
      </c>
      <c r="G27" s="14" t="s">
        <v>19708</v>
      </c>
      <c r="H27" s="14" t="s">
        <v>19709</v>
      </c>
      <c r="I27" s="257" t="s">
        <v>3637</v>
      </c>
    </row>
    <row r="28" spans="1:9">
      <c r="A28" s="264" t="s">
        <v>19710</v>
      </c>
      <c r="B28" s="265" t="s">
        <v>19711</v>
      </c>
      <c r="C28" s="265" t="s">
        <v>19712</v>
      </c>
      <c r="D28" s="265" t="s">
        <v>8598</v>
      </c>
      <c r="E28" s="265" t="s">
        <v>8561</v>
      </c>
      <c r="F28" s="265" t="s">
        <v>19713</v>
      </c>
      <c r="G28" s="265" t="s">
        <v>18407</v>
      </c>
      <c r="H28" s="265" t="s">
        <v>19714</v>
      </c>
      <c r="I28" s="266" t="s">
        <v>3637</v>
      </c>
    </row>
  </sheetData>
  <mergeCells count="2">
    <mergeCell ref="A1:I1"/>
    <mergeCell ref="A2:I2"/>
  </mergeCells>
  <dataValidations count="1">
    <dataValidation type="list" sqref="I5:I28" xr:uid="{00000000-0002-0000-9400-000000000000}">
      <formula1>"Draft Complete,Needs Review,Approved,Deferred"</formula1>
    </dataValidation>
  </dataValidation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H47"/>
  <sheetViews>
    <sheetView workbookViewId="0">
      <pane ySplit="4" topLeftCell="A5" activePane="bottomLeft" state="frozen"/>
      <selection pane="bottomLeft"/>
    </sheetView>
  </sheetViews>
  <sheetFormatPr defaultRowHeight="14.15"/>
  <cols>
    <col min="1" max="1" width="12" customWidth="1"/>
    <col min="2" max="2" width="32" customWidth="1"/>
    <col min="3" max="3" width="62" customWidth="1"/>
    <col min="4" max="4" width="24" customWidth="1"/>
    <col min="5" max="5" width="28" customWidth="1"/>
    <col min="6" max="6" width="40" customWidth="1"/>
    <col min="7" max="7" width="64" customWidth="1"/>
    <col min="8" max="8" width="18" customWidth="1"/>
  </cols>
  <sheetData>
    <row r="1" spans="1:8" ht="17.149999999999999" customHeight="1">
      <c r="A1" s="609" t="s">
        <v>19715</v>
      </c>
      <c r="B1" s="609"/>
      <c r="C1" s="609"/>
      <c r="D1" s="609"/>
      <c r="E1" s="609"/>
      <c r="F1" s="609"/>
      <c r="G1" s="609"/>
      <c r="H1" s="609"/>
    </row>
    <row r="2" spans="1:8" ht="21.75" customHeight="1">
      <c r="A2" s="610" t="s">
        <v>19716</v>
      </c>
      <c r="B2" s="610"/>
      <c r="C2" s="610"/>
      <c r="D2" s="610"/>
      <c r="E2" s="610"/>
      <c r="F2" s="610"/>
      <c r="G2" s="610"/>
      <c r="H2" s="610"/>
    </row>
    <row r="4" spans="1:8" ht="17.149999999999999" customHeight="1">
      <c r="A4" s="250" t="s">
        <v>3410</v>
      </c>
      <c r="B4" s="251" t="s">
        <v>9818</v>
      </c>
      <c r="C4" s="251" t="s">
        <v>6546</v>
      </c>
      <c r="D4" s="251" t="s">
        <v>2616</v>
      </c>
      <c r="E4" s="251" t="s">
        <v>5684</v>
      </c>
      <c r="F4" s="251" t="s">
        <v>3</v>
      </c>
      <c r="G4" s="251" t="s">
        <v>15097</v>
      </c>
      <c r="H4" s="252" t="s">
        <v>1818</v>
      </c>
    </row>
    <row r="5" spans="1:8">
      <c r="A5" s="253" t="s">
        <v>19717</v>
      </c>
      <c r="B5" s="254" t="s">
        <v>19718</v>
      </c>
      <c r="C5" s="254" t="s">
        <v>19719</v>
      </c>
      <c r="D5" s="254" t="s">
        <v>8573</v>
      </c>
      <c r="E5" s="254" t="s">
        <v>8561</v>
      </c>
      <c r="F5" s="254" t="s">
        <v>19720</v>
      </c>
      <c r="G5" s="254" t="s">
        <v>19721</v>
      </c>
      <c r="H5" s="255" t="s">
        <v>3637</v>
      </c>
    </row>
    <row r="6" spans="1:8" ht="34.75">
      <c r="A6" s="261" t="s">
        <v>19722</v>
      </c>
      <c r="B6" s="262" t="s">
        <v>19723</v>
      </c>
      <c r="C6" s="262" t="s">
        <v>19724</v>
      </c>
      <c r="D6" s="262" t="s">
        <v>9931</v>
      </c>
      <c r="E6" s="262" t="s">
        <v>8561</v>
      </c>
      <c r="F6" s="262" t="s">
        <v>19725</v>
      </c>
      <c r="G6" s="262" t="s">
        <v>19726</v>
      </c>
      <c r="H6" s="263" t="s">
        <v>3637</v>
      </c>
    </row>
    <row r="7" spans="1:8">
      <c r="A7" s="256" t="s">
        <v>19727</v>
      </c>
      <c r="B7" s="14" t="s">
        <v>8565</v>
      </c>
      <c r="C7" s="14" t="s">
        <v>19728</v>
      </c>
      <c r="D7" s="14" t="s">
        <v>19729</v>
      </c>
      <c r="E7" s="14" t="s">
        <v>8561</v>
      </c>
      <c r="F7" s="14" t="s">
        <v>12664</v>
      </c>
      <c r="G7" s="14" t="s">
        <v>19730</v>
      </c>
      <c r="H7" s="257" t="s">
        <v>3637</v>
      </c>
    </row>
    <row r="8" spans="1:8">
      <c r="A8" s="261" t="s">
        <v>19731</v>
      </c>
      <c r="B8" s="262" t="s">
        <v>19732</v>
      </c>
      <c r="C8" s="262" t="s">
        <v>19733</v>
      </c>
      <c r="D8" s="262" t="s">
        <v>19734</v>
      </c>
      <c r="E8" s="262" t="s">
        <v>8561</v>
      </c>
      <c r="F8" s="262" t="s">
        <v>19735</v>
      </c>
      <c r="G8" s="262" t="s">
        <v>19736</v>
      </c>
      <c r="H8" s="263" t="s">
        <v>3637</v>
      </c>
    </row>
    <row r="9" spans="1:8">
      <c r="A9" s="256" t="s">
        <v>19737</v>
      </c>
      <c r="B9" s="14" t="s">
        <v>19738</v>
      </c>
      <c r="C9" s="14" t="s">
        <v>19739</v>
      </c>
      <c r="D9" s="14" t="s">
        <v>19740</v>
      </c>
      <c r="E9" s="14" t="s">
        <v>8561</v>
      </c>
      <c r="F9" s="14" t="s">
        <v>19713</v>
      </c>
      <c r="G9" s="14" t="s">
        <v>19741</v>
      </c>
      <c r="H9" s="257" t="s">
        <v>3637</v>
      </c>
    </row>
    <row r="10" spans="1:8">
      <c r="A10" s="261" t="s">
        <v>19742</v>
      </c>
      <c r="B10" s="262" t="s">
        <v>19743</v>
      </c>
      <c r="C10" s="262" t="s">
        <v>19744</v>
      </c>
      <c r="D10" s="262" t="s">
        <v>8598</v>
      </c>
      <c r="E10" s="262" t="s">
        <v>8561</v>
      </c>
      <c r="F10" s="262" t="s">
        <v>19745</v>
      </c>
      <c r="G10" s="262" t="s">
        <v>19746</v>
      </c>
      <c r="H10" s="263" t="s">
        <v>3637</v>
      </c>
    </row>
    <row r="11" spans="1:8">
      <c r="A11" s="256" t="s">
        <v>19747</v>
      </c>
      <c r="B11" s="14" t="s">
        <v>19748</v>
      </c>
      <c r="C11" s="14" t="s">
        <v>19749</v>
      </c>
      <c r="D11" s="14" t="s">
        <v>8598</v>
      </c>
      <c r="E11" s="14" t="s">
        <v>8561</v>
      </c>
      <c r="F11" s="14" t="s">
        <v>19750</v>
      </c>
      <c r="G11" s="14" t="s">
        <v>19751</v>
      </c>
      <c r="H11" s="257" t="s">
        <v>3637</v>
      </c>
    </row>
    <row r="12" spans="1:8">
      <c r="A12" s="261" t="s">
        <v>19752</v>
      </c>
      <c r="B12" s="262" t="s">
        <v>19753</v>
      </c>
      <c r="C12" s="262" t="s">
        <v>19754</v>
      </c>
      <c r="D12" s="262" t="s">
        <v>19755</v>
      </c>
      <c r="E12" s="262" t="s">
        <v>8561</v>
      </c>
      <c r="F12" s="262" t="s">
        <v>19756</v>
      </c>
      <c r="G12" s="262" t="s">
        <v>19757</v>
      </c>
      <c r="H12" s="263" t="s">
        <v>3637</v>
      </c>
    </row>
    <row r="13" spans="1:8">
      <c r="A13" s="256" t="s">
        <v>19758</v>
      </c>
      <c r="B13" s="14" t="s">
        <v>19759</v>
      </c>
      <c r="C13" s="14" t="s">
        <v>19760</v>
      </c>
      <c r="D13" s="14" t="s">
        <v>19755</v>
      </c>
      <c r="E13" s="14" t="s">
        <v>8561</v>
      </c>
      <c r="F13" s="14" t="s">
        <v>19761</v>
      </c>
      <c r="G13" s="14" t="s">
        <v>19762</v>
      </c>
      <c r="H13" s="257" t="s">
        <v>3637</v>
      </c>
    </row>
    <row r="14" spans="1:8">
      <c r="A14" s="261" t="s">
        <v>19763</v>
      </c>
      <c r="B14" s="262" t="s">
        <v>19764</v>
      </c>
      <c r="C14" s="262" t="s">
        <v>19765</v>
      </c>
      <c r="D14" s="262" t="s">
        <v>8598</v>
      </c>
      <c r="E14" s="262" t="s">
        <v>8561</v>
      </c>
      <c r="F14" s="262" t="s">
        <v>19766</v>
      </c>
      <c r="G14" s="262" t="s">
        <v>19767</v>
      </c>
      <c r="H14" s="263" t="s">
        <v>3637</v>
      </c>
    </row>
    <row r="15" spans="1:8">
      <c r="A15" s="256" t="s">
        <v>19768</v>
      </c>
      <c r="B15" s="14" t="s">
        <v>19769</v>
      </c>
      <c r="C15" s="14" t="s">
        <v>19770</v>
      </c>
      <c r="D15" s="14" t="s">
        <v>8598</v>
      </c>
      <c r="E15" s="14" t="s">
        <v>8561</v>
      </c>
      <c r="F15" s="14" t="s">
        <v>12678</v>
      </c>
      <c r="G15" s="14" t="s">
        <v>19771</v>
      </c>
      <c r="H15" s="257" t="s">
        <v>3637</v>
      </c>
    </row>
    <row r="16" spans="1:8">
      <c r="A16" s="261" t="s">
        <v>19772</v>
      </c>
      <c r="B16" s="262" t="s">
        <v>19773</v>
      </c>
      <c r="C16" s="262" t="s">
        <v>19774</v>
      </c>
      <c r="D16" s="262" t="s">
        <v>8598</v>
      </c>
      <c r="E16" s="262" t="s">
        <v>8561</v>
      </c>
      <c r="F16" s="262" t="s">
        <v>19775</v>
      </c>
      <c r="G16" s="262" t="s">
        <v>19776</v>
      </c>
      <c r="H16" s="263" t="s">
        <v>3637</v>
      </c>
    </row>
    <row r="17" spans="1:8">
      <c r="A17" s="256" t="s">
        <v>19777</v>
      </c>
      <c r="B17" s="14" t="s">
        <v>19778</v>
      </c>
      <c r="C17" s="14" t="s">
        <v>19779</v>
      </c>
      <c r="D17" s="14" t="s">
        <v>8598</v>
      </c>
      <c r="E17" s="14" t="s">
        <v>8561</v>
      </c>
      <c r="F17" s="14" t="s">
        <v>19780</v>
      </c>
      <c r="G17" s="14" t="s">
        <v>19781</v>
      </c>
      <c r="H17" s="257" t="s">
        <v>3637</v>
      </c>
    </row>
    <row r="18" spans="1:8">
      <c r="A18" s="261" t="s">
        <v>19782</v>
      </c>
      <c r="B18" s="262" t="s">
        <v>19783</v>
      </c>
      <c r="C18" s="262" t="s">
        <v>19784</v>
      </c>
      <c r="D18" s="262" t="s">
        <v>9957</v>
      </c>
      <c r="E18" s="262" t="s">
        <v>8561</v>
      </c>
      <c r="F18" s="262" t="s">
        <v>19785</v>
      </c>
      <c r="G18" s="262" t="s">
        <v>19786</v>
      </c>
      <c r="H18" s="263" t="s">
        <v>3637</v>
      </c>
    </row>
    <row r="19" spans="1:8">
      <c r="A19" s="256" t="s">
        <v>19787</v>
      </c>
      <c r="B19" s="14" t="s">
        <v>19788</v>
      </c>
      <c r="C19" s="14" t="s">
        <v>19789</v>
      </c>
      <c r="D19" s="14" t="s">
        <v>8598</v>
      </c>
      <c r="E19" s="14" t="s">
        <v>8561</v>
      </c>
      <c r="F19" s="14" t="s">
        <v>19790</v>
      </c>
      <c r="G19" s="14" t="s">
        <v>19791</v>
      </c>
      <c r="H19" s="257" t="s">
        <v>3637</v>
      </c>
    </row>
    <row r="20" spans="1:8">
      <c r="A20" s="261" t="s">
        <v>19792</v>
      </c>
      <c r="B20" s="262" t="s">
        <v>19625</v>
      </c>
      <c r="C20" s="262" t="s">
        <v>19793</v>
      </c>
      <c r="D20" s="262" t="s">
        <v>9931</v>
      </c>
      <c r="E20" s="262" t="s">
        <v>8561</v>
      </c>
      <c r="F20" s="262" t="s">
        <v>19794</v>
      </c>
      <c r="G20" s="262" t="s">
        <v>19795</v>
      </c>
      <c r="H20" s="263" t="s">
        <v>3637</v>
      </c>
    </row>
    <row r="21" spans="1:8">
      <c r="A21" s="256" t="s">
        <v>19796</v>
      </c>
      <c r="B21" s="14" t="s">
        <v>19797</v>
      </c>
      <c r="C21" s="14" t="s">
        <v>19798</v>
      </c>
      <c r="D21" s="14" t="s">
        <v>15113</v>
      </c>
      <c r="E21" s="14" t="s">
        <v>19799</v>
      </c>
      <c r="F21" s="14" t="s">
        <v>19800</v>
      </c>
      <c r="G21" s="14" t="s">
        <v>19801</v>
      </c>
      <c r="H21" s="257" t="s">
        <v>3637</v>
      </c>
    </row>
    <row r="22" spans="1:8">
      <c r="A22" s="261" t="s">
        <v>19802</v>
      </c>
      <c r="B22" s="262" t="s">
        <v>19803</v>
      </c>
      <c r="C22" s="262" t="s">
        <v>19804</v>
      </c>
      <c r="D22" s="262" t="s">
        <v>15113</v>
      </c>
      <c r="E22" s="262" t="s">
        <v>8561</v>
      </c>
      <c r="F22" s="262" t="s">
        <v>19805</v>
      </c>
      <c r="G22" s="262" t="s">
        <v>19806</v>
      </c>
      <c r="H22" s="263" t="s">
        <v>3637</v>
      </c>
    </row>
    <row r="23" spans="1:8">
      <c r="A23" s="256" t="s">
        <v>19807</v>
      </c>
      <c r="B23" s="14" t="s">
        <v>19808</v>
      </c>
      <c r="C23" s="14" t="s">
        <v>19809</v>
      </c>
      <c r="D23" s="14" t="s">
        <v>19810</v>
      </c>
      <c r="E23" s="14" t="s">
        <v>19811</v>
      </c>
      <c r="F23" s="14" t="s">
        <v>19812</v>
      </c>
      <c r="G23" s="14" t="s">
        <v>19813</v>
      </c>
      <c r="H23" s="257" t="s">
        <v>3637</v>
      </c>
    </row>
    <row r="24" spans="1:8">
      <c r="A24" s="261" t="s">
        <v>19814</v>
      </c>
      <c r="B24" s="262" t="s">
        <v>19815</v>
      </c>
      <c r="C24" s="262" t="s">
        <v>19816</v>
      </c>
      <c r="D24" s="262" t="s">
        <v>19817</v>
      </c>
      <c r="E24" s="262" t="s">
        <v>8561</v>
      </c>
      <c r="F24" s="262" t="s">
        <v>19818</v>
      </c>
      <c r="G24" s="262" t="s">
        <v>19819</v>
      </c>
      <c r="H24" s="263" t="s">
        <v>3637</v>
      </c>
    </row>
    <row r="25" spans="1:8">
      <c r="A25" s="256" t="s">
        <v>19820</v>
      </c>
      <c r="B25" s="14" t="s">
        <v>19821</v>
      </c>
      <c r="C25" s="14" t="s">
        <v>19822</v>
      </c>
      <c r="D25" s="14" t="s">
        <v>8598</v>
      </c>
      <c r="E25" s="14" t="s">
        <v>8561</v>
      </c>
      <c r="F25" s="14" t="s">
        <v>19823</v>
      </c>
      <c r="G25" s="14" t="s">
        <v>19824</v>
      </c>
      <c r="H25" s="257" t="s">
        <v>3637</v>
      </c>
    </row>
    <row r="26" spans="1:8">
      <c r="A26" s="261" t="s">
        <v>19825</v>
      </c>
      <c r="B26" s="262" t="s">
        <v>19826</v>
      </c>
      <c r="C26" s="262" t="s">
        <v>19827</v>
      </c>
      <c r="D26" s="262" t="s">
        <v>19828</v>
      </c>
      <c r="E26" s="262" t="s">
        <v>8561</v>
      </c>
      <c r="F26" s="262" t="s">
        <v>19829</v>
      </c>
      <c r="G26" s="262" t="s">
        <v>19830</v>
      </c>
      <c r="H26" s="263" t="s">
        <v>3637</v>
      </c>
    </row>
    <row r="27" spans="1:8">
      <c r="A27" s="256" t="s">
        <v>19831</v>
      </c>
      <c r="B27" s="14" t="s">
        <v>19832</v>
      </c>
      <c r="C27" s="14" t="s">
        <v>19833</v>
      </c>
      <c r="D27" s="14" t="s">
        <v>19740</v>
      </c>
      <c r="E27" s="14" t="s">
        <v>12750</v>
      </c>
      <c r="F27" s="14" t="s">
        <v>19834</v>
      </c>
      <c r="G27" s="14" t="s">
        <v>19835</v>
      </c>
      <c r="H27" s="257" t="s">
        <v>3637</v>
      </c>
    </row>
    <row r="28" spans="1:8">
      <c r="A28" s="261" t="s">
        <v>19836</v>
      </c>
      <c r="B28" s="262" t="s">
        <v>19837</v>
      </c>
      <c r="C28" s="262" t="s">
        <v>19838</v>
      </c>
      <c r="D28" s="262" t="s">
        <v>19740</v>
      </c>
      <c r="E28" s="262" t="s">
        <v>19839</v>
      </c>
      <c r="F28" s="262" t="s">
        <v>19713</v>
      </c>
      <c r="G28" s="262" t="s">
        <v>19840</v>
      </c>
      <c r="H28" s="263" t="s">
        <v>3637</v>
      </c>
    </row>
    <row r="29" spans="1:8">
      <c r="A29" s="256" t="s">
        <v>19841</v>
      </c>
      <c r="B29" s="14" t="s">
        <v>19842</v>
      </c>
      <c r="C29" s="14" t="s">
        <v>19843</v>
      </c>
      <c r="D29" s="14" t="s">
        <v>15113</v>
      </c>
      <c r="E29" s="14" t="s">
        <v>19844</v>
      </c>
      <c r="F29" s="14" t="s">
        <v>19845</v>
      </c>
      <c r="G29" s="14" t="s">
        <v>19846</v>
      </c>
      <c r="H29" s="257" t="s">
        <v>3637</v>
      </c>
    </row>
    <row r="30" spans="1:8">
      <c r="A30" s="261" t="s">
        <v>19847</v>
      </c>
      <c r="B30" s="262" t="s">
        <v>19848</v>
      </c>
      <c r="C30" s="262" t="s">
        <v>19849</v>
      </c>
      <c r="D30" s="262" t="s">
        <v>9931</v>
      </c>
      <c r="E30" s="262" t="s">
        <v>8561</v>
      </c>
      <c r="F30" s="262" t="s">
        <v>11393</v>
      </c>
      <c r="G30" s="262" t="s">
        <v>19850</v>
      </c>
      <c r="H30" s="263" t="s">
        <v>3637</v>
      </c>
    </row>
    <row r="31" spans="1:8">
      <c r="A31" s="256" t="s">
        <v>19851</v>
      </c>
      <c r="B31" s="14" t="s">
        <v>19852</v>
      </c>
      <c r="C31" s="14" t="s">
        <v>19853</v>
      </c>
      <c r="D31" s="14" t="s">
        <v>9931</v>
      </c>
      <c r="E31" s="14" t="s">
        <v>8561</v>
      </c>
      <c r="F31" s="14" t="s">
        <v>19854</v>
      </c>
      <c r="G31" s="14" t="s">
        <v>19855</v>
      </c>
      <c r="H31" s="257" t="s">
        <v>3637</v>
      </c>
    </row>
    <row r="32" spans="1:8">
      <c r="A32" s="261" t="s">
        <v>19856</v>
      </c>
      <c r="B32" s="262" t="s">
        <v>19857</v>
      </c>
      <c r="C32" s="262" t="s">
        <v>19858</v>
      </c>
      <c r="D32" s="262" t="s">
        <v>19859</v>
      </c>
      <c r="E32" s="262" t="s">
        <v>19860</v>
      </c>
      <c r="F32" s="262" t="s">
        <v>19861</v>
      </c>
      <c r="G32" s="262" t="s">
        <v>19862</v>
      </c>
      <c r="H32" s="263" t="s">
        <v>3637</v>
      </c>
    </row>
    <row r="33" spans="1:8">
      <c r="A33" s="256" t="s">
        <v>19863</v>
      </c>
      <c r="B33" s="14" t="s">
        <v>19864</v>
      </c>
      <c r="C33" s="14" t="s">
        <v>19865</v>
      </c>
      <c r="D33" s="14" t="s">
        <v>8598</v>
      </c>
      <c r="E33" s="14" t="s">
        <v>19866</v>
      </c>
      <c r="F33" s="14" t="s">
        <v>19867</v>
      </c>
      <c r="G33" s="14" t="s">
        <v>19868</v>
      </c>
      <c r="H33" s="257" t="s">
        <v>3637</v>
      </c>
    </row>
    <row r="34" spans="1:8">
      <c r="A34" s="261" t="s">
        <v>19869</v>
      </c>
      <c r="B34" s="262" t="s">
        <v>19870</v>
      </c>
      <c r="C34" s="262" t="s">
        <v>19871</v>
      </c>
      <c r="D34" s="262" t="s">
        <v>19872</v>
      </c>
      <c r="E34" s="262" t="s">
        <v>8561</v>
      </c>
      <c r="F34" s="262" t="s">
        <v>19873</v>
      </c>
      <c r="G34" s="262" t="s">
        <v>19874</v>
      </c>
      <c r="H34" s="263" t="s">
        <v>3637</v>
      </c>
    </row>
    <row r="35" spans="1:8">
      <c r="A35" s="256" t="s">
        <v>19875</v>
      </c>
      <c r="B35" s="14" t="s">
        <v>19876</v>
      </c>
      <c r="C35" s="14" t="s">
        <v>19877</v>
      </c>
      <c r="D35" s="14" t="s">
        <v>19740</v>
      </c>
      <c r="E35" s="14" t="s">
        <v>19878</v>
      </c>
      <c r="F35" s="14" t="s">
        <v>19879</v>
      </c>
      <c r="G35" s="14" t="s">
        <v>19880</v>
      </c>
      <c r="H35" s="257" t="s">
        <v>3637</v>
      </c>
    </row>
    <row r="36" spans="1:8">
      <c r="A36" s="261" t="s">
        <v>19881</v>
      </c>
      <c r="B36" s="262" t="s">
        <v>19882</v>
      </c>
      <c r="C36" s="262" t="s">
        <v>19883</v>
      </c>
      <c r="D36" s="262" t="s">
        <v>19884</v>
      </c>
      <c r="E36" s="262" t="s">
        <v>8561</v>
      </c>
      <c r="F36" s="262" t="s">
        <v>19885</v>
      </c>
      <c r="G36" s="262" t="s">
        <v>19886</v>
      </c>
      <c r="H36" s="263" t="s">
        <v>3637</v>
      </c>
    </row>
    <row r="37" spans="1:8">
      <c r="A37" s="256" t="s">
        <v>19887</v>
      </c>
      <c r="B37" s="14" t="s">
        <v>19888</v>
      </c>
      <c r="C37" s="14" t="s">
        <v>19889</v>
      </c>
      <c r="D37" s="14" t="s">
        <v>8598</v>
      </c>
      <c r="E37" s="14" t="s">
        <v>9861</v>
      </c>
      <c r="F37" s="14" t="s">
        <v>19890</v>
      </c>
      <c r="G37" s="14" t="s">
        <v>19891</v>
      </c>
      <c r="H37" s="257" t="s">
        <v>3637</v>
      </c>
    </row>
    <row r="38" spans="1:8">
      <c r="A38" s="264" t="s">
        <v>19892</v>
      </c>
      <c r="B38" s="265" t="s">
        <v>19893</v>
      </c>
      <c r="C38" s="265" t="s">
        <v>19894</v>
      </c>
      <c r="D38" s="265" t="s">
        <v>15113</v>
      </c>
      <c r="E38" s="265" t="s">
        <v>19895</v>
      </c>
      <c r="F38" s="265" t="s">
        <v>19896</v>
      </c>
      <c r="G38" s="265" t="s">
        <v>19897</v>
      </c>
      <c r="H38" s="266" t="s">
        <v>3637</v>
      </c>
    </row>
    <row r="42" spans="1:8" ht="13.75" customHeight="1">
      <c r="A42" s="580" t="s">
        <v>19898</v>
      </c>
      <c r="B42" s="580"/>
      <c r="C42" s="580"/>
      <c r="D42" s="580"/>
      <c r="E42" s="580"/>
      <c r="F42" s="580"/>
      <c r="G42" s="580"/>
      <c r="H42" s="580"/>
    </row>
    <row r="43" spans="1:8" ht="17.149999999999999" customHeight="1">
      <c r="A43" s="293" t="s">
        <v>3410</v>
      </c>
      <c r="B43" s="294" t="s">
        <v>9818</v>
      </c>
      <c r="C43" s="294" t="s">
        <v>6546</v>
      </c>
      <c r="D43" s="294" t="s">
        <v>2616</v>
      </c>
      <c r="E43" s="294" t="s">
        <v>5684</v>
      </c>
      <c r="F43" s="294" t="s">
        <v>3</v>
      </c>
      <c r="G43" s="294" t="s">
        <v>15097</v>
      </c>
      <c r="H43" s="295" t="s">
        <v>1818</v>
      </c>
    </row>
    <row r="44" spans="1:8" ht="23.15">
      <c r="A44" s="326" t="s">
        <v>19899</v>
      </c>
      <c r="B44" s="327" t="s">
        <v>19900</v>
      </c>
      <c r="C44" s="327" t="s">
        <v>19901</v>
      </c>
      <c r="D44" s="327" t="s">
        <v>9931</v>
      </c>
      <c r="E44" s="327" t="s">
        <v>19902</v>
      </c>
      <c r="F44" s="327" t="s">
        <v>19725</v>
      </c>
      <c r="G44" s="327" t="s">
        <v>19903</v>
      </c>
      <c r="H44" s="328" t="s">
        <v>3637</v>
      </c>
    </row>
    <row r="45" spans="1:8" ht="23.15">
      <c r="A45" s="329" t="s">
        <v>19904</v>
      </c>
      <c r="B45" s="330" t="s">
        <v>19905</v>
      </c>
      <c r="C45" s="330" t="s">
        <v>19906</v>
      </c>
      <c r="D45" s="330" t="s">
        <v>8598</v>
      </c>
      <c r="E45" s="330" t="s">
        <v>19907</v>
      </c>
      <c r="F45" s="330" t="s">
        <v>19908</v>
      </c>
      <c r="G45" s="330" t="s">
        <v>19909</v>
      </c>
      <c r="H45" s="331" t="s">
        <v>3637</v>
      </c>
    </row>
    <row r="46" spans="1:8">
      <c r="A46" s="332" t="s">
        <v>19910</v>
      </c>
      <c r="B46" s="333" t="s">
        <v>19911</v>
      </c>
      <c r="C46" s="333" t="s">
        <v>19912</v>
      </c>
      <c r="D46" s="333" t="s">
        <v>19859</v>
      </c>
      <c r="E46" s="333" t="s">
        <v>19913</v>
      </c>
      <c r="F46" s="333" t="s">
        <v>19914</v>
      </c>
      <c r="G46" s="333" t="s">
        <v>19915</v>
      </c>
      <c r="H46" s="334" t="s">
        <v>3637</v>
      </c>
    </row>
    <row r="47" spans="1:8" ht="23.15">
      <c r="A47" s="361" t="s">
        <v>19916</v>
      </c>
      <c r="B47" s="362" t="s">
        <v>19917</v>
      </c>
      <c r="C47" s="362" t="s">
        <v>19918</v>
      </c>
      <c r="D47" s="362" t="s">
        <v>19859</v>
      </c>
      <c r="E47" s="362" t="s">
        <v>8561</v>
      </c>
      <c r="F47" s="362" t="s">
        <v>19919</v>
      </c>
      <c r="G47" s="362" t="s">
        <v>19920</v>
      </c>
      <c r="H47" s="363" t="s">
        <v>3637</v>
      </c>
    </row>
  </sheetData>
  <mergeCells count="3">
    <mergeCell ref="A1:H1"/>
    <mergeCell ref="A2:H2"/>
    <mergeCell ref="A42:H42"/>
  </mergeCells>
  <dataValidations count="1">
    <dataValidation type="list" sqref="H5:H38" xr:uid="{00000000-0002-0000-9500-000000000000}">
      <formula1>"Draft Complete,Needs Review,Approved,Deferred"</formula1>
    </dataValidation>
  </dataValidation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H22"/>
  <sheetViews>
    <sheetView workbookViewId="0">
      <pane ySplit="4" topLeftCell="A5" activePane="bottomLeft" state="frozen"/>
      <selection pane="bottomLeft"/>
    </sheetView>
  </sheetViews>
  <sheetFormatPr defaultRowHeight="14.15"/>
  <cols>
    <col min="1" max="1" width="12" customWidth="1"/>
    <col min="2" max="2" width="26" customWidth="1"/>
    <col min="3" max="3" width="54" customWidth="1"/>
    <col min="4" max="4" width="44" customWidth="1"/>
    <col min="5" max="5" width="52" customWidth="1"/>
    <col min="6" max="6" width="54" customWidth="1"/>
    <col min="7" max="7" width="30" customWidth="1"/>
    <col min="8" max="8" width="18" customWidth="1"/>
  </cols>
  <sheetData>
    <row r="1" spans="1:8" ht="17.149999999999999" customHeight="1">
      <c r="A1" s="609" t="s">
        <v>19921</v>
      </c>
      <c r="B1" s="609"/>
      <c r="C1" s="609"/>
      <c r="D1" s="609"/>
      <c r="E1" s="609"/>
      <c r="F1" s="609"/>
      <c r="G1" s="609"/>
      <c r="H1" s="609"/>
    </row>
    <row r="2" spans="1:8" ht="21.75" customHeight="1">
      <c r="A2" s="610" t="s">
        <v>19922</v>
      </c>
      <c r="B2" s="610"/>
      <c r="C2" s="610"/>
      <c r="D2" s="610"/>
      <c r="E2" s="610"/>
      <c r="F2" s="610"/>
      <c r="G2" s="610"/>
      <c r="H2" s="610"/>
    </row>
    <row r="4" spans="1:8" ht="17.149999999999999" customHeight="1">
      <c r="A4" s="250" t="s">
        <v>3410</v>
      </c>
      <c r="B4" s="251" t="s">
        <v>3576</v>
      </c>
      <c r="C4" s="251" t="s">
        <v>6546</v>
      </c>
      <c r="D4" s="251" t="s">
        <v>15404</v>
      </c>
      <c r="E4" s="251" t="s">
        <v>15405</v>
      </c>
      <c r="F4" s="251" t="s">
        <v>8371</v>
      </c>
      <c r="G4" s="251" t="s">
        <v>7917</v>
      </c>
      <c r="H4" s="252" t="s">
        <v>1818</v>
      </c>
    </row>
    <row r="5" spans="1:8">
      <c r="A5" s="253" t="s">
        <v>19923</v>
      </c>
      <c r="B5" s="254" t="s">
        <v>19924</v>
      </c>
      <c r="C5" s="254" t="s">
        <v>19925</v>
      </c>
      <c r="D5" s="254" t="s">
        <v>19926</v>
      </c>
      <c r="E5" s="254" t="s">
        <v>19927</v>
      </c>
      <c r="F5" s="254" t="s">
        <v>19928</v>
      </c>
      <c r="G5" s="254" t="s">
        <v>19929</v>
      </c>
      <c r="H5" s="255" t="s">
        <v>3637</v>
      </c>
    </row>
    <row r="6" spans="1:8">
      <c r="A6" s="261" t="s">
        <v>19930</v>
      </c>
      <c r="B6" s="262" t="s">
        <v>19931</v>
      </c>
      <c r="C6" s="262" t="s">
        <v>19932</v>
      </c>
      <c r="D6" s="262" t="s">
        <v>19933</v>
      </c>
      <c r="E6" s="262" t="s">
        <v>19934</v>
      </c>
      <c r="F6" s="262" t="s">
        <v>19935</v>
      </c>
      <c r="G6" s="262" t="s">
        <v>19936</v>
      </c>
      <c r="H6" s="263" t="s">
        <v>3637</v>
      </c>
    </row>
    <row r="7" spans="1:8">
      <c r="A7" s="256" t="s">
        <v>19937</v>
      </c>
      <c r="B7" s="14" t="s">
        <v>19938</v>
      </c>
      <c r="C7" s="14" t="s">
        <v>19939</v>
      </c>
      <c r="D7" s="14" t="s">
        <v>19940</v>
      </c>
      <c r="E7" s="14" t="s">
        <v>19941</v>
      </c>
      <c r="F7" s="14" t="s">
        <v>19942</v>
      </c>
      <c r="G7" s="14" t="s">
        <v>19943</v>
      </c>
      <c r="H7" s="257" t="s">
        <v>3637</v>
      </c>
    </row>
    <row r="8" spans="1:8">
      <c r="A8" s="261" t="s">
        <v>19944</v>
      </c>
      <c r="B8" s="262" t="s">
        <v>19945</v>
      </c>
      <c r="C8" s="262" t="s">
        <v>19946</v>
      </c>
      <c r="D8" s="262" t="s">
        <v>19947</v>
      </c>
      <c r="E8" s="262" t="s">
        <v>19948</v>
      </c>
      <c r="F8" s="262" t="s">
        <v>19949</v>
      </c>
      <c r="G8" s="262" t="s">
        <v>19950</v>
      </c>
      <c r="H8" s="263" t="s">
        <v>3637</v>
      </c>
    </row>
    <row r="9" spans="1:8">
      <c r="A9" s="256" t="s">
        <v>19951</v>
      </c>
      <c r="B9" s="14" t="s">
        <v>19952</v>
      </c>
      <c r="C9" s="14" t="s">
        <v>19953</v>
      </c>
      <c r="D9" s="14" t="s">
        <v>19954</v>
      </c>
      <c r="E9" s="14" t="s">
        <v>19955</v>
      </c>
      <c r="F9" s="14" t="s">
        <v>19956</v>
      </c>
      <c r="G9" s="14" t="s">
        <v>19943</v>
      </c>
      <c r="H9" s="257" t="s">
        <v>3637</v>
      </c>
    </row>
    <row r="10" spans="1:8">
      <c r="A10" s="261" t="s">
        <v>19957</v>
      </c>
      <c r="B10" s="262" t="s">
        <v>19958</v>
      </c>
      <c r="C10" s="262" t="s">
        <v>19959</v>
      </c>
      <c r="D10" s="262" t="s">
        <v>19960</v>
      </c>
      <c r="E10" s="262" t="s">
        <v>19961</v>
      </c>
      <c r="F10" s="262" t="s">
        <v>19962</v>
      </c>
      <c r="G10" s="262" t="s">
        <v>19438</v>
      </c>
      <c r="H10" s="263" t="s">
        <v>3637</v>
      </c>
    </row>
    <row r="11" spans="1:8">
      <c r="A11" s="256" t="s">
        <v>19963</v>
      </c>
      <c r="B11" s="14" t="s">
        <v>19964</v>
      </c>
      <c r="C11" s="14" t="s">
        <v>19965</v>
      </c>
      <c r="D11" s="14" t="s">
        <v>19966</v>
      </c>
      <c r="E11" s="14" t="s">
        <v>19967</v>
      </c>
      <c r="F11" s="14" t="s">
        <v>19968</v>
      </c>
      <c r="G11" s="14" t="s">
        <v>19969</v>
      </c>
      <c r="H11" s="257" t="s">
        <v>3637</v>
      </c>
    </row>
    <row r="12" spans="1:8">
      <c r="A12" s="261" t="s">
        <v>19970</v>
      </c>
      <c r="B12" s="262" t="s">
        <v>19971</v>
      </c>
      <c r="C12" s="262" t="s">
        <v>19972</v>
      </c>
      <c r="D12" s="262" t="s">
        <v>16389</v>
      </c>
      <c r="E12" s="262" t="s">
        <v>19973</v>
      </c>
      <c r="F12" s="262" t="s">
        <v>19974</v>
      </c>
      <c r="G12" s="262" t="s">
        <v>19975</v>
      </c>
      <c r="H12" s="263" t="s">
        <v>3637</v>
      </c>
    </row>
    <row r="13" spans="1:8">
      <c r="A13" s="256" t="s">
        <v>19976</v>
      </c>
      <c r="B13" s="14" t="s">
        <v>19977</v>
      </c>
      <c r="C13" s="14" t="s">
        <v>19978</v>
      </c>
      <c r="D13" s="14" t="s">
        <v>19979</v>
      </c>
      <c r="E13" s="14" t="s">
        <v>19980</v>
      </c>
      <c r="F13" s="14" t="s">
        <v>19981</v>
      </c>
      <c r="G13" s="14" t="s">
        <v>19982</v>
      </c>
      <c r="H13" s="257" t="s">
        <v>3637</v>
      </c>
    </row>
    <row r="14" spans="1:8">
      <c r="A14" s="261" t="s">
        <v>19983</v>
      </c>
      <c r="B14" s="262" t="s">
        <v>19984</v>
      </c>
      <c r="C14" s="262" t="s">
        <v>19985</v>
      </c>
      <c r="D14" s="262" t="s">
        <v>19986</v>
      </c>
      <c r="E14" s="262" t="s">
        <v>19987</v>
      </c>
      <c r="F14" s="262" t="s">
        <v>19988</v>
      </c>
      <c r="G14" s="262" t="s">
        <v>19989</v>
      </c>
      <c r="H14" s="263" t="s">
        <v>3637</v>
      </c>
    </row>
    <row r="15" spans="1:8">
      <c r="A15" s="256" t="s">
        <v>19990</v>
      </c>
      <c r="B15" s="14" t="s">
        <v>19991</v>
      </c>
      <c r="C15" s="14" t="s">
        <v>19992</v>
      </c>
      <c r="D15" s="14" t="s">
        <v>19993</v>
      </c>
      <c r="E15" s="14" t="s">
        <v>19994</v>
      </c>
      <c r="F15" s="14" t="s">
        <v>19995</v>
      </c>
      <c r="G15" s="14" t="s">
        <v>19996</v>
      </c>
      <c r="H15" s="257" t="s">
        <v>3637</v>
      </c>
    </row>
    <row r="16" spans="1:8">
      <c r="A16" s="261" t="s">
        <v>19997</v>
      </c>
      <c r="B16" s="262" t="s">
        <v>19998</v>
      </c>
      <c r="C16" s="262" t="s">
        <v>19999</v>
      </c>
      <c r="D16" s="262" t="s">
        <v>20000</v>
      </c>
      <c r="E16" s="262" t="s">
        <v>20001</v>
      </c>
      <c r="F16" s="262" t="s">
        <v>20002</v>
      </c>
      <c r="G16" s="262" t="s">
        <v>20003</v>
      </c>
      <c r="H16" s="263" t="s">
        <v>3637</v>
      </c>
    </row>
    <row r="17" spans="1:8">
      <c r="A17" s="256" t="s">
        <v>20004</v>
      </c>
      <c r="B17" s="14" t="s">
        <v>20005</v>
      </c>
      <c r="C17" s="14" t="s">
        <v>20006</v>
      </c>
      <c r="D17" s="14" t="s">
        <v>20007</v>
      </c>
      <c r="E17" s="14" t="s">
        <v>20008</v>
      </c>
      <c r="F17" s="14" t="s">
        <v>20009</v>
      </c>
      <c r="G17" s="14" t="s">
        <v>20010</v>
      </c>
      <c r="H17" s="257" t="s">
        <v>3637</v>
      </c>
    </row>
    <row r="18" spans="1:8">
      <c r="A18" s="261" t="s">
        <v>20011</v>
      </c>
      <c r="B18" s="262" t="s">
        <v>20012</v>
      </c>
      <c r="C18" s="262" t="s">
        <v>20013</v>
      </c>
      <c r="D18" s="262" t="s">
        <v>20014</v>
      </c>
      <c r="E18" s="262" t="s">
        <v>20015</v>
      </c>
      <c r="F18" s="262" t="s">
        <v>20016</v>
      </c>
      <c r="G18" s="262" t="s">
        <v>20017</v>
      </c>
      <c r="H18" s="263" t="s">
        <v>3637</v>
      </c>
    </row>
    <row r="19" spans="1:8">
      <c r="A19" s="256" t="s">
        <v>20018</v>
      </c>
      <c r="B19" s="14" t="s">
        <v>20019</v>
      </c>
      <c r="C19" s="14" t="s">
        <v>20020</v>
      </c>
      <c r="D19" s="14" t="s">
        <v>20021</v>
      </c>
      <c r="E19" s="14" t="s">
        <v>20022</v>
      </c>
      <c r="F19" s="14" t="s">
        <v>20023</v>
      </c>
      <c r="G19" s="14" t="s">
        <v>20024</v>
      </c>
      <c r="H19" s="257" t="s">
        <v>3637</v>
      </c>
    </row>
    <row r="20" spans="1:8">
      <c r="A20" s="261" t="s">
        <v>20025</v>
      </c>
      <c r="B20" s="262" t="s">
        <v>20026</v>
      </c>
      <c r="C20" s="262" t="s">
        <v>20027</v>
      </c>
      <c r="D20" s="262" t="s">
        <v>20028</v>
      </c>
      <c r="E20" s="262" t="s">
        <v>20029</v>
      </c>
      <c r="F20" s="262" t="s">
        <v>20030</v>
      </c>
      <c r="G20" s="262" t="s">
        <v>18335</v>
      </c>
      <c r="H20" s="263" t="s">
        <v>3637</v>
      </c>
    </row>
    <row r="21" spans="1:8">
      <c r="A21" s="256" t="s">
        <v>20031</v>
      </c>
      <c r="B21" s="14" t="s">
        <v>20032</v>
      </c>
      <c r="C21" s="14" t="s">
        <v>20033</v>
      </c>
      <c r="D21" s="14" t="s">
        <v>20034</v>
      </c>
      <c r="E21" s="14" t="s">
        <v>20035</v>
      </c>
      <c r="F21" s="14" t="s">
        <v>20036</v>
      </c>
      <c r="G21" s="14" t="s">
        <v>20037</v>
      </c>
      <c r="H21" s="257" t="s">
        <v>3637</v>
      </c>
    </row>
    <row r="22" spans="1:8">
      <c r="A22" s="264" t="s">
        <v>20038</v>
      </c>
      <c r="B22" s="265" t="s">
        <v>15526</v>
      </c>
      <c r="C22" s="265" t="s">
        <v>20039</v>
      </c>
      <c r="D22" s="265" t="s">
        <v>20040</v>
      </c>
      <c r="E22" s="265" t="s">
        <v>20041</v>
      </c>
      <c r="F22" s="265" t="s">
        <v>20042</v>
      </c>
      <c r="G22" s="265" t="s">
        <v>19943</v>
      </c>
      <c r="H22" s="266" t="s">
        <v>3637</v>
      </c>
    </row>
  </sheetData>
  <mergeCells count="2">
    <mergeCell ref="A1:H1"/>
    <mergeCell ref="A2:H2"/>
  </mergeCells>
  <dataValidations count="1">
    <dataValidation type="list" sqref="H5:H22" xr:uid="{00000000-0002-0000-9600-000000000000}">
      <formula1>"Draft Complete,Needs Review,Approved,Deferred"</formula1>
    </dataValidation>
  </dataValidation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J40"/>
  <sheetViews>
    <sheetView workbookViewId="0">
      <pane ySplit="4" topLeftCell="A5" activePane="bottomLeft" state="frozen"/>
      <selection pane="bottomLeft"/>
    </sheetView>
  </sheetViews>
  <sheetFormatPr defaultRowHeight="14.15"/>
  <cols>
    <col min="1" max="1" width="12" customWidth="1"/>
    <col min="2" max="2" width="18" customWidth="1"/>
    <col min="3" max="3" width="34" customWidth="1"/>
    <col min="4" max="4" width="62" customWidth="1"/>
    <col min="5" max="5" width="44" customWidth="1"/>
    <col min="6" max="6" width="42" customWidth="1"/>
    <col min="7" max="7" width="60" customWidth="1"/>
    <col min="8" max="8" width="28" customWidth="1"/>
    <col min="9" max="9" width="12" customWidth="1"/>
    <col min="10" max="10" width="18" customWidth="1"/>
  </cols>
  <sheetData>
    <row r="1" spans="1:10" ht="17.149999999999999" customHeight="1">
      <c r="A1" s="609" t="s">
        <v>20043</v>
      </c>
      <c r="B1" s="609"/>
      <c r="C1" s="609"/>
      <c r="D1" s="609"/>
      <c r="E1" s="609"/>
      <c r="F1" s="609"/>
      <c r="G1" s="609"/>
      <c r="H1" s="609"/>
      <c r="I1" s="609"/>
      <c r="J1" s="609"/>
    </row>
    <row r="2" spans="1:10" ht="21.75" customHeight="1">
      <c r="A2" s="610" t="s">
        <v>20044</v>
      </c>
      <c r="B2" s="610"/>
      <c r="C2" s="610"/>
      <c r="D2" s="610"/>
      <c r="E2" s="610"/>
      <c r="F2" s="610"/>
      <c r="G2" s="610"/>
      <c r="H2" s="610"/>
      <c r="I2" s="610"/>
      <c r="J2" s="610"/>
    </row>
    <row r="4" spans="1:10" ht="17.149999999999999" customHeight="1">
      <c r="A4" s="250" t="s">
        <v>3410</v>
      </c>
      <c r="B4" s="251" t="s">
        <v>20045</v>
      </c>
      <c r="C4" s="251" t="s">
        <v>20046</v>
      </c>
      <c r="D4" s="251" t="s">
        <v>5684</v>
      </c>
      <c r="E4" s="251" t="s">
        <v>2089</v>
      </c>
      <c r="F4" s="251" t="s">
        <v>8854</v>
      </c>
      <c r="G4" s="251" t="s">
        <v>20047</v>
      </c>
      <c r="H4" s="251" t="s">
        <v>1817</v>
      </c>
      <c r="I4" s="251" t="s">
        <v>1509</v>
      </c>
      <c r="J4" s="252" t="s">
        <v>1818</v>
      </c>
    </row>
    <row r="5" spans="1:10" ht="23.15">
      <c r="A5" s="253" t="s">
        <v>20048</v>
      </c>
      <c r="B5" s="254" t="s">
        <v>20049</v>
      </c>
      <c r="C5" s="254" t="s">
        <v>20050</v>
      </c>
      <c r="D5" s="254" t="s">
        <v>20051</v>
      </c>
      <c r="E5" s="254" t="s">
        <v>20052</v>
      </c>
      <c r="F5" s="254" t="s">
        <v>20053</v>
      </c>
      <c r="G5" s="254" t="s">
        <v>20054</v>
      </c>
      <c r="H5" s="254" t="s">
        <v>20055</v>
      </c>
      <c r="I5" s="254" t="s">
        <v>1238</v>
      </c>
      <c r="J5" s="255" t="s">
        <v>3637</v>
      </c>
    </row>
    <row r="6" spans="1:10" ht="23.15">
      <c r="A6" s="261" t="s">
        <v>20056</v>
      </c>
      <c r="B6" s="262" t="s">
        <v>20049</v>
      </c>
      <c r="C6" s="262" t="s">
        <v>20057</v>
      </c>
      <c r="D6" s="262" t="s">
        <v>20058</v>
      </c>
      <c r="E6" s="262" t="s">
        <v>20059</v>
      </c>
      <c r="F6" s="262" t="s">
        <v>20060</v>
      </c>
      <c r="G6" s="262" t="s">
        <v>20061</v>
      </c>
      <c r="H6" s="262" t="s">
        <v>20062</v>
      </c>
      <c r="I6" s="262" t="s">
        <v>1109</v>
      </c>
      <c r="J6" s="263" t="s">
        <v>3637</v>
      </c>
    </row>
    <row r="7" spans="1:10">
      <c r="A7" s="256" t="s">
        <v>20063</v>
      </c>
      <c r="B7" s="14" t="s">
        <v>20049</v>
      </c>
      <c r="C7" s="14" t="s">
        <v>20064</v>
      </c>
      <c r="D7" s="14" t="s">
        <v>20065</v>
      </c>
      <c r="E7" s="14" t="s">
        <v>20066</v>
      </c>
      <c r="F7" s="14" t="s">
        <v>20067</v>
      </c>
      <c r="G7" s="14" t="s">
        <v>20068</v>
      </c>
      <c r="H7" s="14" t="s">
        <v>20069</v>
      </c>
      <c r="I7" s="14" t="s">
        <v>1238</v>
      </c>
      <c r="J7" s="257" t="s">
        <v>3637</v>
      </c>
    </row>
    <row r="8" spans="1:10">
      <c r="A8" s="261" t="s">
        <v>20070</v>
      </c>
      <c r="B8" s="262" t="s">
        <v>20071</v>
      </c>
      <c r="C8" s="262" t="s">
        <v>20072</v>
      </c>
      <c r="D8" s="262" t="s">
        <v>20073</v>
      </c>
      <c r="E8" s="262" t="s">
        <v>20074</v>
      </c>
      <c r="F8" s="262" t="s">
        <v>20075</v>
      </c>
      <c r="G8" s="262" t="s">
        <v>20076</v>
      </c>
      <c r="H8" s="262" t="s">
        <v>20077</v>
      </c>
      <c r="I8" s="262" t="s">
        <v>1109</v>
      </c>
      <c r="J8" s="263" t="s">
        <v>3637</v>
      </c>
    </row>
    <row r="9" spans="1:10" ht="23.15">
      <c r="A9" s="256" t="s">
        <v>20078</v>
      </c>
      <c r="B9" s="14" t="s">
        <v>20071</v>
      </c>
      <c r="C9" s="14" t="s">
        <v>20079</v>
      </c>
      <c r="D9" s="14" t="s">
        <v>20080</v>
      </c>
      <c r="E9" s="14" t="s">
        <v>20081</v>
      </c>
      <c r="F9" s="14" t="s">
        <v>19519</v>
      </c>
      <c r="G9" s="14" t="s">
        <v>20082</v>
      </c>
      <c r="H9" s="14" t="s">
        <v>20083</v>
      </c>
      <c r="I9" s="14" t="s">
        <v>1238</v>
      </c>
      <c r="J9" s="257" t="s">
        <v>3637</v>
      </c>
    </row>
    <row r="10" spans="1:10" ht="23.15">
      <c r="A10" s="261" t="s">
        <v>20084</v>
      </c>
      <c r="B10" s="262" t="s">
        <v>20071</v>
      </c>
      <c r="C10" s="262" t="s">
        <v>20085</v>
      </c>
      <c r="D10" s="262" t="s">
        <v>20086</v>
      </c>
      <c r="E10" s="262" t="s">
        <v>20087</v>
      </c>
      <c r="F10" s="262" t="s">
        <v>20088</v>
      </c>
      <c r="G10" s="262" t="s">
        <v>20089</v>
      </c>
      <c r="H10" s="262" t="s">
        <v>20090</v>
      </c>
      <c r="I10" s="262" t="s">
        <v>1238</v>
      </c>
      <c r="J10" s="263" t="s">
        <v>3637</v>
      </c>
    </row>
    <row r="11" spans="1:10">
      <c r="A11" s="256" t="s">
        <v>20091</v>
      </c>
      <c r="B11" s="14" t="s">
        <v>20071</v>
      </c>
      <c r="C11" s="14" t="s">
        <v>20092</v>
      </c>
      <c r="D11" s="14" t="s">
        <v>20093</v>
      </c>
      <c r="E11" s="14" t="s">
        <v>20094</v>
      </c>
      <c r="F11" s="14" t="s">
        <v>3787</v>
      </c>
      <c r="G11" s="14" t="s">
        <v>20095</v>
      </c>
      <c r="H11" s="14" t="s">
        <v>20017</v>
      </c>
      <c r="I11" s="14" t="s">
        <v>1141</v>
      </c>
      <c r="J11" s="257" t="s">
        <v>3637</v>
      </c>
    </row>
    <row r="12" spans="1:10">
      <c r="A12" s="261" t="s">
        <v>20096</v>
      </c>
      <c r="B12" s="262" t="s">
        <v>20097</v>
      </c>
      <c r="C12" s="262" t="s">
        <v>20098</v>
      </c>
      <c r="D12" s="262" t="s">
        <v>20099</v>
      </c>
      <c r="E12" s="262" t="s">
        <v>20100</v>
      </c>
      <c r="F12" s="262" t="s">
        <v>20101</v>
      </c>
      <c r="G12" s="262" t="s">
        <v>20102</v>
      </c>
      <c r="H12" s="262" t="s">
        <v>20103</v>
      </c>
      <c r="I12" s="262" t="s">
        <v>1238</v>
      </c>
      <c r="J12" s="263" t="s">
        <v>3637</v>
      </c>
    </row>
    <row r="13" spans="1:10">
      <c r="A13" s="256" t="s">
        <v>20104</v>
      </c>
      <c r="B13" s="14" t="s">
        <v>20097</v>
      </c>
      <c r="C13" s="14" t="s">
        <v>20105</v>
      </c>
      <c r="D13" s="14" t="s">
        <v>20106</v>
      </c>
      <c r="E13" s="14" t="s">
        <v>20107</v>
      </c>
      <c r="F13" s="14" t="s">
        <v>20101</v>
      </c>
      <c r="G13" s="14" t="s">
        <v>20108</v>
      </c>
      <c r="H13" s="14" t="s">
        <v>20103</v>
      </c>
      <c r="I13" s="14" t="s">
        <v>1238</v>
      </c>
      <c r="J13" s="257" t="s">
        <v>3637</v>
      </c>
    </row>
    <row r="14" spans="1:10" ht="23.15">
      <c r="A14" s="261" t="s">
        <v>20109</v>
      </c>
      <c r="B14" s="262" t="s">
        <v>20097</v>
      </c>
      <c r="C14" s="262" t="s">
        <v>20110</v>
      </c>
      <c r="D14" s="262" t="s">
        <v>20111</v>
      </c>
      <c r="E14" s="262" t="s">
        <v>20112</v>
      </c>
      <c r="F14" s="262" t="s">
        <v>20113</v>
      </c>
      <c r="G14" s="262" t="s">
        <v>20114</v>
      </c>
      <c r="H14" s="262" t="s">
        <v>2466</v>
      </c>
      <c r="I14" s="262" t="s">
        <v>1238</v>
      </c>
      <c r="J14" s="263" t="s">
        <v>3637</v>
      </c>
    </row>
    <row r="15" spans="1:10">
      <c r="A15" s="256" t="s">
        <v>20115</v>
      </c>
      <c r="B15" s="14" t="s">
        <v>20097</v>
      </c>
      <c r="C15" s="14" t="s">
        <v>20116</v>
      </c>
      <c r="D15" s="14" t="s">
        <v>20117</v>
      </c>
      <c r="E15" s="14" t="s">
        <v>20118</v>
      </c>
      <c r="F15" s="14" t="s">
        <v>20119</v>
      </c>
      <c r="G15" s="14" t="s">
        <v>20120</v>
      </c>
      <c r="H15" s="14" t="s">
        <v>3833</v>
      </c>
      <c r="I15" s="14" t="s">
        <v>1238</v>
      </c>
      <c r="J15" s="257" t="s">
        <v>3637</v>
      </c>
    </row>
    <row r="16" spans="1:10" ht="23.15">
      <c r="A16" s="261" t="s">
        <v>20121</v>
      </c>
      <c r="B16" s="262" t="s">
        <v>20097</v>
      </c>
      <c r="C16" s="262" t="s">
        <v>20122</v>
      </c>
      <c r="D16" s="262" t="s">
        <v>20123</v>
      </c>
      <c r="E16" s="262" t="s">
        <v>20124</v>
      </c>
      <c r="F16" s="262" t="s">
        <v>20125</v>
      </c>
      <c r="G16" s="262" t="s">
        <v>20126</v>
      </c>
      <c r="H16" s="262" t="s">
        <v>20127</v>
      </c>
      <c r="I16" s="262" t="s">
        <v>1238</v>
      </c>
      <c r="J16" s="263" t="s">
        <v>3637</v>
      </c>
    </row>
    <row r="17" spans="1:10">
      <c r="A17" s="256" t="s">
        <v>20128</v>
      </c>
      <c r="B17" s="14" t="s">
        <v>20097</v>
      </c>
      <c r="C17" s="14" t="s">
        <v>20129</v>
      </c>
      <c r="D17" s="14" t="s">
        <v>20130</v>
      </c>
      <c r="E17" s="14" t="s">
        <v>20131</v>
      </c>
      <c r="F17" s="14" t="s">
        <v>20132</v>
      </c>
      <c r="G17" s="14" t="s">
        <v>20133</v>
      </c>
      <c r="H17" s="14" t="s">
        <v>20134</v>
      </c>
      <c r="I17" s="14" t="s">
        <v>1238</v>
      </c>
      <c r="J17" s="257" t="s">
        <v>3637</v>
      </c>
    </row>
    <row r="18" spans="1:10">
      <c r="A18" s="261" t="s">
        <v>20135</v>
      </c>
      <c r="B18" s="262" t="s">
        <v>20097</v>
      </c>
      <c r="C18" s="262" t="s">
        <v>20136</v>
      </c>
      <c r="D18" s="262" t="s">
        <v>20137</v>
      </c>
      <c r="E18" s="262" t="s">
        <v>20138</v>
      </c>
      <c r="F18" s="262" t="s">
        <v>20139</v>
      </c>
      <c r="G18" s="262" t="s">
        <v>20140</v>
      </c>
      <c r="H18" s="262" t="s">
        <v>20141</v>
      </c>
      <c r="I18" s="262" t="s">
        <v>1109</v>
      </c>
      <c r="J18" s="263" t="s">
        <v>3637</v>
      </c>
    </row>
    <row r="19" spans="1:10" ht="23.15">
      <c r="A19" s="256" t="s">
        <v>20142</v>
      </c>
      <c r="B19" s="14" t="s">
        <v>14659</v>
      </c>
      <c r="C19" s="14" t="s">
        <v>20143</v>
      </c>
      <c r="D19" s="14" t="s">
        <v>20144</v>
      </c>
      <c r="E19" s="14" t="s">
        <v>20145</v>
      </c>
      <c r="F19" s="14" t="s">
        <v>20146</v>
      </c>
      <c r="G19" s="14" t="s">
        <v>20147</v>
      </c>
      <c r="H19" s="14" t="s">
        <v>20148</v>
      </c>
      <c r="I19" s="14" t="s">
        <v>1238</v>
      </c>
      <c r="J19" s="257" t="s">
        <v>3637</v>
      </c>
    </row>
    <row r="20" spans="1:10" ht="23.15">
      <c r="A20" s="261" t="s">
        <v>20149</v>
      </c>
      <c r="B20" s="262" t="s">
        <v>14659</v>
      </c>
      <c r="C20" s="262" t="s">
        <v>20150</v>
      </c>
      <c r="D20" s="262" t="s">
        <v>20151</v>
      </c>
      <c r="E20" s="262" t="s">
        <v>20152</v>
      </c>
      <c r="F20" s="262" t="s">
        <v>20153</v>
      </c>
      <c r="G20" s="262" t="s">
        <v>20154</v>
      </c>
      <c r="H20" s="262" t="s">
        <v>20155</v>
      </c>
      <c r="I20" s="262" t="s">
        <v>1238</v>
      </c>
      <c r="J20" s="263" t="s">
        <v>3637</v>
      </c>
    </row>
    <row r="21" spans="1:10">
      <c r="A21" s="256" t="s">
        <v>20156</v>
      </c>
      <c r="B21" s="14" t="s">
        <v>14659</v>
      </c>
      <c r="C21" s="14" t="s">
        <v>20157</v>
      </c>
      <c r="D21" s="14" t="s">
        <v>20158</v>
      </c>
      <c r="E21" s="14" t="s">
        <v>20159</v>
      </c>
      <c r="F21" s="14" t="s">
        <v>20160</v>
      </c>
      <c r="G21" s="14" t="s">
        <v>20161</v>
      </c>
      <c r="H21" s="14" t="s">
        <v>20162</v>
      </c>
      <c r="I21" s="14" t="s">
        <v>1238</v>
      </c>
      <c r="J21" s="257" t="s">
        <v>3637</v>
      </c>
    </row>
    <row r="22" spans="1:10" ht="23.15">
      <c r="A22" s="261" t="s">
        <v>20163</v>
      </c>
      <c r="B22" s="262" t="s">
        <v>14659</v>
      </c>
      <c r="C22" s="262" t="s">
        <v>20164</v>
      </c>
      <c r="D22" s="262" t="s">
        <v>20165</v>
      </c>
      <c r="E22" s="262" t="s">
        <v>20166</v>
      </c>
      <c r="F22" s="262" t="s">
        <v>20167</v>
      </c>
      <c r="G22" s="262" t="s">
        <v>20168</v>
      </c>
      <c r="H22" s="262" t="s">
        <v>2244</v>
      </c>
      <c r="I22" s="262" t="s">
        <v>1238</v>
      </c>
      <c r="J22" s="263" t="s">
        <v>3637</v>
      </c>
    </row>
    <row r="23" spans="1:10">
      <c r="A23" s="256" t="s">
        <v>20169</v>
      </c>
      <c r="B23" s="14" t="s">
        <v>14659</v>
      </c>
      <c r="C23" s="14" t="s">
        <v>20170</v>
      </c>
      <c r="D23" s="14" t="s">
        <v>20171</v>
      </c>
      <c r="E23" s="14" t="s">
        <v>20172</v>
      </c>
      <c r="F23" s="14" t="s">
        <v>20173</v>
      </c>
      <c r="G23" s="14" t="s">
        <v>20174</v>
      </c>
      <c r="H23" s="14" t="s">
        <v>6393</v>
      </c>
      <c r="I23" s="14" t="s">
        <v>1109</v>
      </c>
      <c r="J23" s="257" t="s">
        <v>3637</v>
      </c>
    </row>
    <row r="24" spans="1:10" ht="23.15">
      <c r="A24" s="261" t="s">
        <v>20175</v>
      </c>
      <c r="B24" s="262" t="s">
        <v>14659</v>
      </c>
      <c r="C24" s="262" t="s">
        <v>20176</v>
      </c>
      <c r="D24" s="262" t="s">
        <v>20177</v>
      </c>
      <c r="E24" s="262" t="s">
        <v>20178</v>
      </c>
      <c r="F24" s="262" t="s">
        <v>20179</v>
      </c>
      <c r="G24" s="262" t="s">
        <v>20180</v>
      </c>
      <c r="H24" s="262" t="s">
        <v>582</v>
      </c>
      <c r="I24" s="262" t="s">
        <v>1109</v>
      </c>
      <c r="J24" s="263" t="s">
        <v>3637</v>
      </c>
    </row>
    <row r="25" spans="1:10">
      <c r="A25" s="256" t="s">
        <v>20181</v>
      </c>
      <c r="B25" s="14" t="s">
        <v>14659</v>
      </c>
      <c r="C25" s="14" t="s">
        <v>20182</v>
      </c>
      <c r="D25" s="14" t="s">
        <v>20183</v>
      </c>
      <c r="E25" s="14" t="s">
        <v>20184</v>
      </c>
      <c r="F25" s="14" t="s">
        <v>20185</v>
      </c>
      <c r="G25" s="14" t="s">
        <v>20186</v>
      </c>
      <c r="H25" s="14" t="s">
        <v>20187</v>
      </c>
      <c r="I25" s="14" t="s">
        <v>1109</v>
      </c>
      <c r="J25" s="257" t="s">
        <v>3637</v>
      </c>
    </row>
    <row r="26" spans="1:10" ht="23.15">
      <c r="A26" s="261" t="s">
        <v>20188</v>
      </c>
      <c r="B26" s="262" t="s">
        <v>14659</v>
      </c>
      <c r="C26" s="262" t="s">
        <v>20189</v>
      </c>
      <c r="D26" s="262" t="s">
        <v>20190</v>
      </c>
      <c r="E26" s="262" t="s">
        <v>20191</v>
      </c>
      <c r="F26" s="262" t="s">
        <v>5848</v>
      </c>
      <c r="G26" s="262" t="s">
        <v>20192</v>
      </c>
      <c r="H26" s="262" t="s">
        <v>20193</v>
      </c>
      <c r="I26" s="262" t="s">
        <v>1141</v>
      </c>
      <c r="J26" s="263" t="s">
        <v>3637</v>
      </c>
    </row>
    <row r="27" spans="1:10" ht="23.15">
      <c r="A27" s="256" t="s">
        <v>20194</v>
      </c>
      <c r="B27" s="14" t="s">
        <v>14659</v>
      </c>
      <c r="C27" s="14" t="s">
        <v>20195</v>
      </c>
      <c r="D27" s="14" t="s">
        <v>20196</v>
      </c>
      <c r="E27" s="14" t="s">
        <v>20197</v>
      </c>
      <c r="F27" s="14" t="s">
        <v>20198</v>
      </c>
      <c r="G27" s="14" t="s">
        <v>20199</v>
      </c>
      <c r="H27" s="14" t="s">
        <v>20200</v>
      </c>
      <c r="I27" s="14" t="s">
        <v>1238</v>
      </c>
      <c r="J27" s="257" t="s">
        <v>3637</v>
      </c>
    </row>
    <row r="28" spans="1:10">
      <c r="A28" s="261" t="s">
        <v>20201</v>
      </c>
      <c r="B28" s="262" t="s">
        <v>14659</v>
      </c>
      <c r="C28" s="262" t="s">
        <v>20202</v>
      </c>
      <c r="D28" s="262" t="s">
        <v>20203</v>
      </c>
      <c r="E28" s="262" t="s">
        <v>20204</v>
      </c>
      <c r="F28" s="262" t="s">
        <v>20205</v>
      </c>
      <c r="G28" s="262" t="s">
        <v>20206</v>
      </c>
      <c r="H28" s="262" t="s">
        <v>4080</v>
      </c>
      <c r="I28" s="262" t="s">
        <v>1238</v>
      </c>
      <c r="J28" s="263" t="s">
        <v>3637</v>
      </c>
    </row>
    <row r="29" spans="1:10" ht="23.15">
      <c r="A29" s="256" t="s">
        <v>20207</v>
      </c>
      <c r="B29" s="14" t="s">
        <v>14659</v>
      </c>
      <c r="C29" s="14" t="s">
        <v>20208</v>
      </c>
      <c r="D29" s="14" t="s">
        <v>20209</v>
      </c>
      <c r="E29" s="14" t="s">
        <v>20210</v>
      </c>
      <c r="F29" s="14" t="s">
        <v>20211</v>
      </c>
      <c r="G29" s="14" t="s">
        <v>20212</v>
      </c>
      <c r="H29" s="14" t="s">
        <v>20213</v>
      </c>
      <c r="I29" s="14" t="s">
        <v>1238</v>
      </c>
      <c r="J29" s="257" t="s">
        <v>3637</v>
      </c>
    </row>
    <row r="30" spans="1:10" ht="23.15">
      <c r="A30" s="261" t="s">
        <v>20214</v>
      </c>
      <c r="B30" s="262" t="s">
        <v>14659</v>
      </c>
      <c r="C30" s="262" t="s">
        <v>20215</v>
      </c>
      <c r="D30" s="262" t="s">
        <v>20216</v>
      </c>
      <c r="E30" s="262" t="s">
        <v>20217</v>
      </c>
      <c r="F30" s="262" t="s">
        <v>20218</v>
      </c>
      <c r="G30" s="262" t="s">
        <v>20219</v>
      </c>
      <c r="H30" s="262" t="s">
        <v>20220</v>
      </c>
      <c r="I30" s="262" t="s">
        <v>1109</v>
      </c>
      <c r="J30" s="263" t="s">
        <v>3637</v>
      </c>
    </row>
    <row r="31" spans="1:10" ht="23.15">
      <c r="A31" s="256" t="s">
        <v>20221</v>
      </c>
      <c r="B31" s="14" t="s">
        <v>14659</v>
      </c>
      <c r="C31" s="14" t="s">
        <v>20222</v>
      </c>
      <c r="D31" s="14" t="s">
        <v>20223</v>
      </c>
      <c r="E31" s="14" t="s">
        <v>20224</v>
      </c>
      <c r="F31" s="14" t="s">
        <v>20225</v>
      </c>
      <c r="G31" s="14" t="s">
        <v>20226</v>
      </c>
      <c r="H31" s="14" t="s">
        <v>20227</v>
      </c>
      <c r="I31" s="14" t="s">
        <v>1141</v>
      </c>
      <c r="J31" s="257" t="s">
        <v>3637</v>
      </c>
    </row>
    <row r="32" spans="1:10">
      <c r="A32" s="261" t="s">
        <v>20228</v>
      </c>
      <c r="B32" s="262" t="s">
        <v>14659</v>
      </c>
      <c r="C32" s="262" t="s">
        <v>20229</v>
      </c>
      <c r="D32" s="262" t="s">
        <v>20230</v>
      </c>
      <c r="E32" s="262" t="s">
        <v>20231</v>
      </c>
      <c r="F32" s="262" t="s">
        <v>19438</v>
      </c>
      <c r="G32" s="262" t="s">
        <v>20232</v>
      </c>
      <c r="H32" s="262" t="s">
        <v>20233</v>
      </c>
      <c r="I32" s="262" t="s">
        <v>1238</v>
      </c>
      <c r="J32" s="263" t="s">
        <v>3637</v>
      </c>
    </row>
    <row r="33" spans="1:10">
      <c r="A33" s="256" t="s">
        <v>20234</v>
      </c>
      <c r="B33" s="14" t="s">
        <v>14659</v>
      </c>
      <c r="C33" s="14" t="s">
        <v>11636</v>
      </c>
      <c r="D33" s="14" t="s">
        <v>20235</v>
      </c>
      <c r="E33" s="14" t="s">
        <v>20236</v>
      </c>
      <c r="F33" s="14" t="s">
        <v>20237</v>
      </c>
      <c r="G33" s="14" t="s">
        <v>20238</v>
      </c>
      <c r="H33" s="14" t="s">
        <v>20239</v>
      </c>
      <c r="I33" s="14" t="s">
        <v>1238</v>
      </c>
      <c r="J33" s="257" t="s">
        <v>3637</v>
      </c>
    </row>
    <row r="34" spans="1:10">
      <c r="A34" s="261" t="s">
        <v>20240</v>
      </c>
      <c r="B34" s="262" t="s">
        <v>14659</v>
      </c>
      <c r="C34" s="262" t="s">
        <v>20241</v>
      </c>
      <c r="D34" s="262" t="s">
        <v>20242</v>
      </c>
      <c r="E34" s="262" t="s">
        <v>20243</v>
      </c>
      <c r="F34" s="262" t="s">
        <v>20244</v>
      </c>
      <c r="G34" s="262" t="s">
        <v>20245</v>
      </c>
      <c r="H34" s="262" t="s">
        <v>20103</v>
      </c>
      <c r="I34" s="262" t="s">
        <v>1109</v>
      </c>
      <c r="J34" s="263" t="s">
        <v>3637</v>
      </c>
    </row>
    <row r="35" spans="1:10" ht="23.15">
      <c r="A35" s="256" t="s">
        <v>20246</v>
      </c>
      <c r="B35" s="14" t="s">
        <v>3875</v>
      </c>
      <c r="C35" s="14" t="s">
        <v>20247</v>
      </c>
      <c r="D35" s="14" t="s">
        <v>20248</v>
      </c>
      <c r="E35" s="14" t="s">
        <v>20249</v>
      </c>
      <c r="F35" s="14" t="s">
        <v>3787</v>
      </c>
      <c r="G35" s="14" t="s">
        <v>20250</v>
      </c>
      <c r="H35" s="14" t="s">
        <v>13918</v>
      </c>
      <c r="I35" s="14" t="s">
        <v>1238</v>
      </c>
      <c r="J35" s="257" t="s">
        <v>3637</v>
      </c>
    </row>
    <row r="36" spans="1:10">
      <c r="A36" s="261" t="s">
        <v>20251</v>
      </c>
      <c r="B36" s="262" t="s">
        <v>3875</v>
      </c>
      <c r="C36" s="262" t="s">
        <v>20252</v>
      </c>
      <c r="D36" s="262" t="s">
        <v>20253</v>
      </c>
      <c r="E36" s="262" t="s">
        <v>20254</v>
      </c>
      <c r="F36" s="262" t="s">
        <v>17068</v>
      </c>
      <c r="G36" s="262" t="s">
        <v>20255</v>
      </c>
      <c r="H36" s="262" t="s">
        <v>643</v>
      </c>
      <c r="I36" s="262" t="s">
        <v>1238</v>
      </c>
      <c r="J36" s="263" t="s">
        <v>3637</v>
      </c>
    </row>
    <row r="37" spans="1:10" ht="23.15">
      <c r="A37" s="256" t="s">
        <v>20256</v>
      </c>
      <c r="B37" s="14" t="s">
        <v>3875</v>
      </c>
      <c r="C37" s="14" t="s">
        <v>20257</v>
      </c>
      <c r="D37" s="14" t="s">
        <v>20258</v>
      </c>
      <c r="E37" s="14" t="s">
        <v>20259</v>
      </c>
      <c r="F37" s="14" t="s">
        <v>3787</v>
      </c>
      <c r="G37" s="14" t="s">
        <v>20260</v>
      </c>
      <c r="H37" s="14" t="s">
        <v>20261</v>
      </c>
      <c r="I37" s="14" t="s">
        <v>1238</v>
      </c>
      <c r="J37" s="257" t="s">
        <v>3637</v>
      </c>
    </row>
    <row r="38" spans="1:10" ht="23.15">
      <c r="A38" s="261" t="s">
        <v>20262</v>
      </c>
      <c r="B38" s="262" t="s">
        <v>20263</v>
      </c>
      <c r="C38" s="262" t="s">
        <v>20264</v>
      </c>
      <c r="D38" s="262" t="s">
        <v>20265</v>
      </c>
      <c r="E38" s="262" t="s">
        <v>20266</v>
      </c>
      <c r="F38" s="262" t="s">
        <v>20267</v>
      </c>
      <c r="G38" s="262" t="s">
        <v>20268</v>
      </c>
      <c r="H38" s="262" t="s">
        <v>19982</v>
      </c>
      <c r="I38" s="262" t="s">
        <v>1238</v>
      </c>
      <c r="J38" s="263" t="s">
        <v>3637</v>
      </c>
    </row>
    <row r="39" spans="1:10" ht="23.15">
      <c r="A39" s="256" t="s">
        <v>20269</v>
      </c>
      <c r="B39" s="14" t="s">
        <v>20270</v>
      </c>
      <c r="C39" s="14" t="s">
        <v>20271</v>
      </c>
      <c r="D39" s="14" t="s">
        <v>20272</v>
      </c>
      <c r="E39" s="14" t="s">
        <v>20273</v>
      </c>
      <c r="F39" s="14" t="s">
        <v>20274</v>
      </c>
      <c r="G39" s="14" t="s">
        <v>20275</v>
      </c>
      <c r="H39" s="14" t="s">
        <v>20276</v>
      </c>
      <c r="I39" s="14" t="s">
        <v>1109</v>
      </c>
      <c r="J39" s="257" t="s">
        <v>3637</v>
      </c>
    </row>
    <row r="40" spans="1:10">
      <c r="A40" s="264" t="s">
        <v>20277</v>
      </c>
      <c r="B40" s="265" t="s">
        <v>20270</v>
      </c>
      <c r="C40" s="265" t="s">
        <v>20278</v>
      </c>
      <c r="D40" s="265" t="s">
        <v>20279</v>
      </c>
      <c r="E40" s="265" t="s">
        <v>20280</v>
      </c>
      <c r="F40" s="265" t="s">
        <v>20281</v>
      </c>
      <c r="G40" s="265" t="s">
        <v>20282</v>
      </c>
      <c r="H40" s="265" t="s">
        <v>20283</v>
      </c>
      <c r="I40" s="265" t="s">
        <v>1109</v>
      </c>
      <c r="J40" s="266" t="s">
        <v>3637</v>
      </c>
    </row>
  </sheetData>
  <mergeCells count="2">
    <mergeCell ref="A1:J1"/>
    <mergeCell ref="A2:J2"/>
  </mergeCells>
  <dataValidations count="2">
    <dataValidation type="list" sqref="I5:I40" xr:uid="{00000000-0002-0000-9700-000000000000}">
      <formula1>"Critical,High,Medium,Low"</formula1>
    </dataValidation>
    <dataValidation type="list" sqref="J5:J40" xr:uid="{00000000-0002-0000-9700-000001000000}">
      <formula1>"Draft Complete,Needs Review,Approved,Deferred"</formula1>
    </dataValidation>
  </dataValidation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H32"/>
  <sheetViews>
    <sheetView workbookViewId="0">
      <pane ySplit="4" topLeftCell="A5" activePane="bottomLeft" state="frozen"/>
      <selection pane="bottomLeft"/>
    </sheetView>
  </sheetViews>
  <sheetFormatPr defaultRowHeight="14.15"/>
  <cols>
    <col min="1" max="1" width="12" customWidth="1"/>
    <col min="2" max="2" width="30" customWidth="1"/>
    <col min="3" max="3" width="62" customWidth="1"/>
    <col min="4" max="4" width="58" customWidth="1"/>
    <col min="5" max="5" width="28" customWidth="1"/>
    <col min="6" max="6" width="12" customWidth="1"/>
    <col min="7" max="7" width="18" customWidth="1"/>
    <col min="8" max="8" width="58" customWidth="1"/>
  </cols>
  <sheetData>
    <row r="1" spans="1:8" ht="17.149999999999999" customHeight="1">
      <c r="A1" s="609" t="s">
        <v>20284</v>
      </c>
      <c r="B1" s="609"/>
      <c r="C1" s="609"/>
      <c r="D1" s="609"/>
      <c r="E1" s="609"/>
      <c r="F1" s="609"/>
      <c r="G1" s="609"/>
      <c r="H1" s="609"/>
    </row>
    <row r="2" spans="1:8" ht="21.75" customHeight="1">
      <c r="A2" s="610" t="s">
        <v>20285</v>
      </c>
      <c r="B2" s="610"/>
      <c r="C2" s="610"/>
      <c r="D2" s="610"/>
      <c r="E2" s="610"/>
      <c r="F2" s="610"/>
      <c r="G2" s="610"/>
      <c r="H2" s="610"/>
    </row>
    <row r="4" spans="1:8" ht="17.149999999999999" customHeight="1">
      <c r="A4" s="250" t="s">
        <v>3410</v>
      </c>
      <c r="B4" s="251" t="s">
        <v>2121</v>
      </c>
      <c r="C4" s="251" t="s">
        <v>5684</v>
      </c>
      <c r="D4" s="251" t="s">
        <v>2123</v>
      </c>
      <c r="E4" s="251" t="s">
        <v>1817</v>
      </c>
      <c r="F4" s="251" t="s">
        <v>1509</v>
      </c>
      <c r="G4" s="251" t="s">
        <v>1818</v>
      </c>
      <c r="H4" s="252" t="s">
        <v>20286</v>
      </c>
    </row>
    <row r="5" spans="1:8" ht="23.15">
      <c r="A5" s="253" t="s">
        <v>20287</v>
      </c>
      <c r="B5" s="254" t="s">
        <v>20288</v>
      </c>
      <c r="C5" s="254" t="s">
        <v>20289</v>
      </c>
      <c r="D5" s="254" t="s">
        <v>20290</v>
      </c>
      <c r="E5" s="254" t="s">
        <v>20291</v>
      </c>
      <c r="F5" s="254" t="s">
        <v>1238</v>
      </c>
      <c r="G5" s="254" t="s">
        <v>3637</v>
      </c>
      <c r="H5" s="255" t="s">
        <v>20292</v>
      </c>
    </row>
    <row r="6" spans="1:8" ht="23.15">
      <c r="A6" s="261" t="s">
        <v>20293</v>
      </c>
      <c r="B6" s="262" t="s">
        <v>8574</v>
      </c>
      <c r="C6" s="262" t="s">
        <v>20294</v>
      </c>
      <c r="D6" s="262" t="s">
        <v>20295</v>
      </c>
      <c r="E6" s="262" t="s">
        <v>20296</v>
      </c>
      <c r="F6" s="262" t="s">
        <v>1238</v>
      </c>
      <c r="G6" s="262" t="s">
        <v>3637</v>
      </c>
      <c r="H6" s="263" t="s">
        <v>20297</v>
      </c>
    </row>
    <row r="7" spans="1:8" ht="23.15">
      <c r="A7" s="256" t="s">
        <v>20298</v>
      </c>
      <c r="B7" s="14" t="s">
        <v>20299</v>
      </c>
      <c r="C7" s="14" t="s">
        <v>20300</v>
      </c>
      <c r="D7" s="14" t="s">
        <v>20301</v>
      </c>
      <c r="E7" s="14" t="s">
        <v>20302</v>
      </c>
      <c r="F7" s="14" t="s">
        <v>1238</v>
      </c>
      <c r="G7" s="14" t="s">
        <v>3637</v>
      </c>
      <c r="H7" s="257" t="s">
        <v>20303</v>
      </c>
    </row>
    <row r="8" spans="1:8">
      <c r="A8" s="261" t="s">
        <v>20304</v>
      </c>
      <c r="B8" s="262" t="s">
        <v>6231</v>
      </c>
      <c r="C8" s="262" t="s">
        <v>20305</v>
      </c>
      <c r="D8" s="262" t="s">
        <v>20306</v>
      </c>
      <c r="E8" s="262" t="s">
        <v>2297</v>
      </c>
      <c r="F8" s="262" t="s">
        <v>1238</v>
      </c>
      <c r="G8" s="262" t="s">
        <v>3637</v>
      </c>
      <c r="H8" s="263" t="s">
        <v>20307</v>
      </c>
    </row>
    <row r="9" spans="1:8" ht="23.15">
      <c r="A9" s="256" t="s">
        <v>20308</v>
      </c>
      <c r="B9" s="14" t="s">
        <v>20309</v>
      </c>
      <c r="C9" s="14" t="s">
        <v>20310</v>
      </c>
      <c r="D9" s="14" t="s">
        <v>20311</v>
      </c>
      <c r="E9" s="14" t="s">
        <v>20312</v>
      </c>
      <c r="F9" s="14" t="s">
        <v>1238</v>
      </c>
      <c r="G9" s="14" t="s">
        <v>3637</v>
      </c>
      <c r="H9" s="257" t="s">
        <v>20313</v>
      </c>
    </row>
    <row r="10" spans="1:8" ht="23.15">
      <c r="A10" s="261" t="s">
        <v>20314</v>
      </c>
      <c r="B10" s="262" t="s">
        <v>20315</v>
      </c>
      <c r="C10" s="262" t="s">
        <v>20316</v>
      </c>
      <c r="D10" s="262" t="s">
        <v>20317</v>
      </c>
      <c r="E10" s="262" t="s">
        <v>20318</v>
      </c>
      <c r="F10" s="262" t="s">
        <v>1238</v>
      </c>
      <c r="G10" s="262" t="s">
        <v>3637</v>
      </c>
      <c r="H10" s="263" t="s">
        <v>20319</v>
      </c>
    </row>
    <row r="11" spans="1:8" ht="23.15">
      <c r="A11" s="256" t="s">
        <v>20320</v>
      </c>
      <c r="B11" s="14" t="s">
        <v>20321</v>
      </c>
      <c r="C11" s="14" t="s">
        <v>20322</v>
      </c>
      <c r="D11" s="14" t="s">
        <v>20323</v>
      </c>
      <c r="E11" s="14" t="s">
        <v>20200</v>
      </c>
      <c r="F11" s="14" t="s">
        <v>1238</v>
      </c>
      <c r="G11" s="14" t="s">
        <v>3637</v>
      </c>
      <c r="H11" s="257" t="s">
        <v>20324</v>
      </c>
    </row>
    <row r="12" spans="1:8">
      <c r="A12" s="261" t="s">
        <v>20325</v>
      </c>
      <c r="B12" s="262" t="s">
        <v>20326</v>
      </c>
      <c r="C12" s="262" t="s">
        <v>20327</v>
      </c>
      <c r="D12" s="262" t="s">
        <v>20328</v>
      </c>
      <c r="E12" s="262" t="s">
        <v>20329</v>
      </c>
      <c r="F12" s="262" t="s">
        <v>1238</v>
      </c>
      <c r="G12" s="262" t="s">
        <v>3637</v>
      </c>
      <c r="H12" s="263" t="s">
        <v>20330</v>
      </c>
    </row>
    <row r="13" spans="1:8" ht="23.15">
      <c r="A13" s="256" t="s">
        <v>20331</v>
      </c>
      <c r="B13" s="14" t="s">
        <v>20332</v>
      </c>
      <c r="C13" s="14" t="s">
        <v>20333</v>
      </c>
      <c r="D13" s="14" t="s">
        <v>20334</v>
      </c>
      <c r="E13" s="14" t="s">
        <v>20335</v>
      </c>
      <c r="F13" s="14" t="s">
        <v>1238</v>
      </c>
      <c r="G13" s="14" t="s">
        <v>3637</v>
      </c>
      <c r="H13" s="257" t="s">
        <v>20336</v>
      </c>
    </row>
    <row r="14" spans="1:8" ht="23.15">
      <c r="A14" s="261" t="s">
        <v>20337</v>
      </c>
      <c r="B14" s="262" t="s">
        <v>20338</v>
      </c>
      <c r="C14" s="262" t="s">
        <v>20339</v>
      </c>
      <c r="D14" s="262" t="s">
        <v>20340</v>
      </c>
      <c r="E14" s="262" t="s">
        <v>20200</v>
      </c>
      <c r="F14" s="262" t="s">
        <v>1238</v>
      </c>
      <c r="G14" s="262" t="s">
        <v>3637</v>
      </c>
      <c r="H14" s="263" t="s">
        <v>20341</v>
      </c>
    </row>
    <row r="15" spans="1:8" ht="23.15">
      <c r="A15" s="256" t="s">
        <v>20342</v>
      </c>
      <c r="B15" s="14" t="s">
        <v>20343</v>
      </c>
      <c r="C15" s="14" t="s">
        <v>20344</v>
      </c>
      <c r="D15" s="14" t="s">
        <v>20345</v>
      </c>
      <c r="E15" s="14" t="s">
        <v>20346</v>
      </c>
      <c r="F15" s="14" t="s">
        <v>1238</v>
      </c>
      <c r="G15" s="14" t="s">
        <v>3637</v>
      </c>
      <c r="H15" s="257" t="s">
        <v>20347</v>
      </c>
    </row>
    <row r="16" spans="1:8">
      <c r="A16" s="261" t="s">
        <v>20348</v>
      </c>
      <c r="B16" s="262" t="s">
        <v>20349</v>
      </c>
      <c r="C16" s="262" t="s">
        <v>20350</v>
      </c>
      <c r="D16" s="262" t="s">
        <v>20351</v>
      </c>
      <c r="E16" s="262" t="s">
        <v>20352</v>
      </c>
      <c r="F16" s="262" t="s">
        <v>1238</v>
      </c>
      <c r="G16" s="262" t="s">
        <v>3637</v>
      </c>
      <c r="H16" s="263" t="s">
        <v>20353</v>
      </c>
    </row>
    <row r="17" spans="1:8">
      <c r="A17" s="256" t="s">
        <v>20354</v>
      </c>
      <c r="B17" s="14" t="s">
        <v>20355</v>
      </c>
      <c r="C17" s="14" t="s">
        <v>20356</v>
      </c>
      <c r="D17" s="14" t="s">
        <v>20357</v>
      </c>
      <c r="E17" s="14" t="s">
        <v>20358</v>
      </c>
      <c r="F17" s="14" t="s">
        <v>1238</v>
      </c>
      <c r="G17" s="14" t="s">
        <v>3637</v>
      </c>
      <c r="H17" s="257" t="s">
        <v>20359</v>
      </c>
    </row>
    <row r="18" spans="1:8">
      <c r="A18" s="261" t="s">
        <v>20360</v>
      </c>
      <c r="B18" s="262" t="s">
        <v>20361</v>
      </c>
      <c r="C18" s="262" t="s">
        <v>20362</v>
      </c>
      <c r="D18" s="262" t="s">
        <v>20363</v>
      </c>
      <c r="E18" s="262" t="s">
        <v>20200</v>
      </c>
      <c r="F18" s="262" t="s">
        <v>1238</v>
      </c>
      <c r="G18" s="262" t="s">
        <v>3637</v>
      </c>
      <c r="H18" s="263" t="s">
        <v>20364</v>
      </c>
    </row>
    <row r="19" spans="1:8">
      <c r="A19" s="256" t="s">
        <v>20365</v>
      </c>
      <c r="B19" s="14" t="s">
        <v>20366</v>
      </c>
      <c r="C19" s="14" t="s">
        <v>20367</v>
      </c>
      <c r="D19" s="14" t="s">
        <v>20368</v>
      </c>
      <c r="E19" s="14" t="s">
        <v>20200</v>
      </c>
      <c r="F19" s="14" t="s">
        <v>1238</v>
      </c>
      <c r="G19" s="14" t="s">
        <v>3637</v>
      </c>
      <c r="H19" s="257" t="s">
        <v>20369</v>
      </c>
    </row>
    <row r="20" spans="1:8" ht="23.15">
      <c r="A20" s="261" t="s">
        <v>20370</v>
      </c>
      <c r="B20" s="262" t="s">
        <v>20371</v>
      </c>
      <c r="C20" s="262" t="s">
        <v>20372</v>
      </c>
      <c r="D20" s="262" t="s">
        <v>20373</v>
      </c>
      <c r="E20" s="262" t="s">
        <v>20374</v>
      </c>
      <c r="F20" s="262" t="s">
        <v>1238</v>
      </c>
      <c r="G20" s="262" t="s">
        <v>3637</v>
      </c>
      <c r="H20" s="263" t="s">
        <v>20375</v>
      </c>
    </row>
    <row r="21" spans="1:8" ht="23.15">
      <c r="A21" s="256" t="s">
        <v>20376</v>
      </c>
      <c r="B21" s="14" t="s">
        <v>20377</v>
      </c>
      <c r="C21" s="14" t="s">
        <v>20378</v>
      </c>
      <c r="D21" s="14" t="s">
        <v>20379</v>
      </c>
      <c r="E21" s="14" t="s">
        <v>20380</v>
      </c>
      <c r="F21" s="14" t="s">
        <v>1238</v>
      </c>
      <c r="G21" s="14" t="s">
        <v>3637</v>
      </c>
      <c r="H21" s="257" t="s">
        <v>20381</v>
      </c>
    </row>
    <row r="22" spans="1:8">
      <c r="A22" s="261" t="s">
        <v>20382</v>
      </c>
      <c r="B22" s="262" t="s">
        <v>20383</v>
      </c>
      <c r="C22" s="262" t="s">
        <v>20384</v>
      </c>
      <c r="D22" s="262" t="s">
        <v>20385</v>
      </c>
      <c r="E22" s="262" t="s">
        <v>20386</v>
      </c>
      <c r="F22" s="262" t="s">
        <v>1238</v>
      </c>
      <c r="G22" s="262" t="s">
        <v>3637</v>
      </c>
      <c r="H22" s="263" t="s">
        <v>20387</v>
      </c>
    </row>
    <row r="23" spans="1:8">
      <c r="A23" s="256" t="s">
        <v>20388</v>
      </c>
      <c r="B23" s="14" t="s">
        <v>20389</v>
      </c>
      <c r="C23" s="14" t="s">
        <v>20390</v>
      </c>
      <c r="D23" s="14" t="s">
        <v>20391</v>
      </c>
      <c r="E23" s="14" t="s">
        <v>968</v>
      </c>
      <c r="F23" s="14" t="s">
        <v>1109</v>
      </c>
      <c r="G23" s="14" t="s">
        <v>3637</v>
      </c>
      <c r="H23" s="257" t="s">
        <v>20392</v>
      </c>
    </row>
    <row r="24" spans="1:8">
      <c r="A24" s="261" t="s">
        <v>20393</v>
      </c>
      <c r="B24" s="262" t="s">
        <v>20394</v>
      </c>
      <c r="C24" s="262" t="s">
        <v>20395</v>
      </c>
      <c r="D24" s="262" t="s">
        <v>20396</v>
      </c>
      <c r="E24" s="262" t="s">
        <v>20397</v>
      </c>
      <c r="F24" s="262" t="s">
        <v>1109</v>
      </c>
      <c r="G24" s="262" t="s">
        <v>3637</v>
      </c>
      <c r="H24" s="263" t="s">
        <v>20398</v>
      </c>
    </row>
    <row r="25" spans="1:8" ht="23.15">
      <c r="A25" s="256" t="s">
        <v>20399</v>
      </c>
      <c r="B25" s="14" t="s">
        <v>20400</v>
      </c>
      <c r="C25" s="14" t="s">
        <v>20401</v>
      </c>
      <c r="D25" s="14" t="s">
        <v>20402</v>
      </c>
      <c r="E25" s="14" t="s">
        <v>20403</v>
      </c>
      <c r="F25" s="14" t="s">
        <v>1238</v>
      </c>
      <c r="G25" s="14" t="s">
        <v>3637</v>
      </c>
      <c r="H25" s="257" t="s">
        <v>20404</v>
      </c>
    </row>
    <row r="26" spans="1:8" ht="23.15">
      <c r="A26" s="261" t="s">
        <v>20405</v>
      </c>
      <c r="B26" s="262" t="s">
        <v>20406</v>
      </c>
      <c r="C26" s="262" t="s">
        <v>20407</v>
      </c>
      <c r="D26" s="262" t="s">
        <v>20408</v>
      </c>
      <c r="E26" s="262" t="s">
        <v>3934</v>
      </c>
      <c r="F26" s="262" t="s">
        <v>1109</v>
      </c>
      <c r="G26" s="262" t="s">
        <v>3637</v>
      </c>
      <c r="H26" s="263" t="s">
        <v>20409</v>
      </c>
    </row>
    <row r="27" spans="1:8" ht="23.15">
      <c r="A27" s="256" t="s">
        <v>20410</v>
      </c>
      <c r="B27" s="14" t="s">
        <v>20411</v>
      </c>
      <c r="C27" s="14" t="s">
        <v>20412</v>
      </c>
      <c r="D27" s="14" t="s">
        <v>20413</v>
      </c>
      <c r="E27" s="14" t="s">
        <v>20414</v>
      </c>
      <c r="F27" s="14" t="s">
        <v>1238</v>
      </c>
      <c r="G27" s="14" t="s">
        <v>3637</v>
      </c>
      <c r="H27" s="257" t="s">
        <v>20415</v>
      </c>
    </row>
    <row r="28" spans="1:8">
      <c r="A28" s="261" t="s">
        <v>20416</v>
      </c>
      <c r="B28" s="262" t="s">
        <v>20417</v>
      </c>
      <c r="C28" s="262" t="s">
        <v>20418</v>
      </c>
      <c r="D28" s="262" t="s">
        <v>20419</v>
      </c>
      <c r="E28" s="262" t="s">
        <v>9455</v>
      </c>
      <c r="F28" s="262" t="s">
        <v>1238</v>
      </c>
      <c r="G28" s="262" t="s">
        <v>3637</v>
      </c>
      <c r="H28" s="263" t="s">
        <v>20420</v>
      </c>
    </row>
    <row r="29" spans="1:8" ht="23.15">
      <c r="A29" s="256" t="s">
        <v>20421</v>
      </c>
      <c r="B29" s="14" t="s">
        <v>20422</v>
      </c>
      <c r="C29" s="14" t="s">
        <v>20423</v>
      </c>
      <c r="D29" s="14" t="s">
        <v>20424</v>
      </c>
      <c r="E29" s="14" t="s">
        <v>20425</v>
      </c>
      <c r="F29" s="14" t="s">
        <v>1238</v>
      </c>
      <c r="G29" s="14" t="s">
        <v>3637</v>
      </c>
      <c r="H29" s="257" t="s">
        <v>20426</v>
      </c>
    </row>
    <row r="30" spans="1:8" ht="23.15">
      <c r="A30" s="261" t="s">
        <v>20427</v>
      </c>
      <c r="B30" s="262" t="s">
        <v>20428</v>
      </c>
      <c r="C30" s="262" t="s">
        <v>20429</v>
      </c>
      <c r="D30" s="262" t="s">
        <v>20430</v>
      </c>
      <c r="E30" s="262" t="s">
        <v>20431</v>
      </c>
      <c r="F30" s="262" t="s">
        <v>1238</v>
      </c>
      <c r="G30" s="262" t="s">
        <v>3637</v>
      </c>
      <c r="H30" s="263" t="s">
        <v>20432</v>
      </c>
    </row>
    <row r="31" spans="1:8">
      <c r="A31" s="256" t="s">
        <v>20433</v>
      </c>
      <c r="B31" s="14" t="s">
        <v>20434</v>
      </c>
      <c r="C31" s="14" t="s">
        <v>20435</v>
      </c>
      <c r="D31" s="14" t="s">
        <v>20436</v>
      </c>
      <c r="E31" s="14" t="s">
        <v>20437</v>
      </c>
      <c r="F31" s="14" t="s">
        <v>1109</v>
      </c>
      <c r="G31" s="14" t="s">
        <v>3637</v>
      </c>
      <c r="H31" s="257" t="s">
        <v>20438</v>
      </c>
    </row>
    <row r="32" spans="1:8">
      <c r="A32" s="264" t="s">
        <v>20439</v>
      </c>
      <c r="B32" s="265" t="s">
        <v>10972</v>
      </c>
      <c r="C32" s="265" t="s">
        <v>20440</v>
      </c>
      <c r="D32" s="265" t="s">
        <v>20441</v>
      </c>
      <c r="E32" s="265" t="s">
        <v>10555</v>
      </c>
      <c r="F32" s="265" t="s">
        <v>1109</v>
      </c>
      <c r="G32" s="265" t="s">
        <v>3637</v>
      </c>
      <c r="H32" s="266" t="s">
        <v>20442</v>
      </c>
    </row>
  </sheetData>
  <mergeCells count="2">
    <mergeCell ref="A1:H1"/>
    <mergeCell ref="A2:H2"/>
  </mergeCells>
  <dataValidations count="2">
    <dataValidation type="list" sqref="F5:F32" xr:uid="{00000000-0002-0000-9800-000000000000}">
      <formula1>"Critical,High,Medium,Low"</formula1>
    </dataValidation>
    <dataValidation type="list" sqref="G5:G32" xr:uid="{00000000-0002-0000-9800-000001000000}">
      <formula1>"Draft Complete,Needs Review,Approved,Deferred"</formula1>
    </dataValidation>
  </dataValidation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H32"/>
  <sheetViews>
    <sheetView workbookViewId="0">
      <pane ySplit="4" topLeftCell="A5" activePane="bottomLeft" state="frozen"/>
      <selection pane="bottomLeft"/>
    </sheetView>
  </sheetViews>
  <sheetFormatPr defaultRowHeight="14.15"/>
  <cols>
    <col min="1" max="1" width="12" customWidth="1"/>
    <col min="2" max="2" width="32" customWidth="1"/>
    <col min="3" max="3" width="64" customWidth="1"/>
    <col min="4" max="4" width="24" customWidth="1"/>
    <col min="5" max="5" width="30" customWidth="1"/>
    <col min="6" max="6" width="42" customWidth="1"/>
    <col min="7" max="7" width="30" customWidth="1"/>
    <col min="8" max="8" width="18" customWidth="1"/>
  </cols>
  <sheetData>
    <row r="1" spans="1:8" ht="17.149999999999999" customHeight="1">
      <c r="A1" s="609" t="s">
        <v>20443</v>
      </c>
      <c r="B1" s="609"/>
      <c r="C1" s="609"/>
      <c r="D1" s="609"/>
      <c r="E1" s="609"/>
      <c r="F1" s="609"/>
      <c r="G1" s="609"/>
      <c r="H1" s="609"/>
    </row>
    <row r="2" spans="1:8" ht="21.75" customHeight="1">
      <c r="A2" s="610" t="s">
        <v>20444</v>
      </c>
      <c r="B2" s="610"/>
      <c r="C2" s="610"/>
      <c r="D2" s="610"/>
      <c r="E2" s="610"/>
      <c r="F2" s="610"/>
      <c r="G2" s="610"/>
      <c r="H2" s="610"/>
    </row>
    <row r="4" spans="1:8" ht="17.149999999999999" customHeight="1">
      <c r="A4" s="250" t="s">
        <v>3410</v>
      </c>
      <c r="B4" s="251" t="s">
        <v>20445</v>
      </c>
      <c r="C4" s="251" t="s">
        <v>20446</v>
      </c>
      <c r="D4" s="251" t="s">
        <v>2616</v>
      </c>
      <c r="E4" s="251" t="s">
        <v>5684</v>
      </c>
      <c r="F4" s="251" t="s">
        <v>3</v>
      </c>
      <c r="G4" s="251" t="s">
        <v>1817</v>
      </c>
      <c r="H4" s="252" t="s">
        <v>1818</v>
      </c>
    </row>
    <row r="5" spans="1:8">
      <c r="A5" s="253" t="s">
        <v>20447</v>
      </c>
      <c r="B5" s="254" t="s">
        <v>20448</v>
      </c>
      <c r="C5" s="254" t="s">
        <v>20449</v>
      </c>
      <c r="D5" s="254" t="s">
        <v>8573</v>
      </c>
      <c r="E5" s="254" t="s">
        <v>8561</v>
      </c>
      <c r="F5" s="254" t="s">
        <v>20450</v>
      </c>
      <c r="G5" s="254" t="s">
        <v>19684</v>
      </c>
      <c r="H5" s="255" t="s">
        <v>3637</v>
      </c>
    </row>
    <row r="6" spans="1:8" ht="23.15">
      <c r="A6" s="261" t="s">
        <v>20451</v>
      </c>
      <c r="B6" s="262" t="s">
        <v>20452</v>
      </c>
      <c r="C6" s="262" t="s">
        <v>20453</v>
      </c>
      <c r="D6" s="262" t="s">
        <v>9931</v>
      </c>
      <c r="E6" s="262" t="s">
        <v>8561</v>
      </c>
      <c r="F6" s="262" t="s">
        <v>20454</v>
      </c>
      <c r="G6" s="262" t="s">
        <v>20455</v>
      </c>
      <c r="H6" s="263" t="s">
        <v>3637</v>
      </c>
    </row>
    <row r="7" spans="1:8">
      <c r="A7" s="256" t="s">
        <v>20456</v>
      </c>
      <c r="B7" s="14" t="s">
        <v>20457</v>
      </c>
      <c r="C7" s="14" t="s">
        <v>20458</v>
      </c>
      <c r="D7" s="14" t="s">
        <v>19598</v>
      </c>
      <c r="E7" s="14" t="s">
        <v>8561</v>
      </c>
      <c r="F7" s="14" t="s">
        <v>20459</v>
      </c>
      <c r="G7" s="14" t="s">
        <v>20460</v>
      </c>
      <c r="H7" s="257" t="s">
        <v>3637</v>
      </c>
    </row>
    <row r="8" spans="1:8">
      <c r="A8" s="261" t="s">
        <v>20461</v>
      </c>
      <c r="B8" s="262" t="s">
        <v>20462</v>
      </c>
      <c r="C8" s="262" t="s">
        <v>20463</v>
      </c>
      <c r="D8" s="262" t="s">
        <v>15113</v>
      </c>
      <c r="E8" s="262" t="s">
        <v>8561</v>
      </c>
      <c r="F8" s="262" t="s">
        <v>20464</v>
      </c>
      <c r="G8" s="262" t="s">
        <v>20465</v>
      </c>
      <c r="H8" s="263" t="s">
        <v>3637</v>
      </c>
    </row>
    <row r="9" spans="1:8">
      <c r="A9" s="256" t="s">
        <v>20466</v>
      </c>
      <c r="B9" s="14" t="s">
        <v>20467</v>
      </c>
      <c r="C9" s="14" t="s">
        <v>20468</v>
      </c>
      <c r="D9" s="14" t="s">
        <v>8586</v>
      </c>
      <c r="E9" s="14" t="s">
        <v>8561</v>
      </c>
      <c r="F9" s="14" t="s">
        <v>20469</v>
      </c>
      <c r="G9" s="14" t="s">
        <v>20470</v>
      </c>
      <c r="H9" s="257" t="s">
        <v>3637</v>
      </c>
    </row>
    <row r="10" spans="1:8">
      <c r="A10" s="261" t="s">
        <v>20471</v>
      </c>
      <c r="B10" s="262" t="s">
        <v>20472</v>
      </c>
      <c r="C10" s="262" t="s">
        <v>20473</v>
      </c>
      <c r="D10" s="262" t="s">
        <v>20474</v>
      </c>
      <c r="E10" s="262" t="s">
        <v>9950</v>
      </c>
      <c r="F10" s="262" t="s">
        <v>20475</v>
      </c>
      <c r="G10" s="262" t="s">
        <v>20465</v>
      </c>
      <c r="H10" s="263" t="s">
        <v>3637</v>
      </c>
    </row>
    <row r="11" spans="1:8">
      <c r="A11" s="256" t="s">
        <v>20476</v>
      </c>
      <c r="B11" s="14" t="s">
        <v>20477</v>
      </c>
      <c r="C11" s="14" t="s">
        <v>20478</v>
      </c>
      <c r="D11" s="14" t="s">
        <v>8598</v>
      </c>
      <c r="E11" s="14" t="s">
        <v>8561</v>
      </c>
      <c r="F11" s="14" t="s">
        <v>20479</v>
      </c>
      <c r="G11" s="14" t="s">
        <v>20480</v>
      </c>
      <c r="H11" s="257" t="s">
        <v>3637</v>
      </c>
    </row>
    <row r="12" spans="1:8" ht="23.15">
      <c r="A12" s="261" t="s">
        <v>20481</v>
      </c>
      <c r="B12" s="262" t="s">
        <v>20482</v>
      </c>
      <c r="C12" s="262" t="s">
        <v>20483</v>
      </c>
      <c r="D12" s="262" t="s">
        <v>9931</v>
      </c>
      <c r="E12" s="262" t="s">
        <v>8561</v>
      </c>
      <c r="F12" s="262" t="s">
        <v>20484</v>
      </c>
      <c r="G12" s="262" t="s">
        <v>20485</v>
      </c>
      <c r="H12" s="263" t="s">
        <v>3637</v>
      </c>
    </row>
    <row r="13" spans="1:8">
      <c r="A13" s="256" t="s">
        <v>20486</v>
      </c>
      <c r="B13" s="14" t="s">
        <v>20487</v>
      </c>
      <c r="C13" s="14" t="s">
        <v>20488</v>
      </c>
      <c r="D13" s="14" t="s">
        <v>19734</v>
      </c>
      <c r="E13" s="14" t="s">
        <v>8561</v>
      </c>
      <c r="F13" s="14" t="s">
        <v>20489</v>
      </c>
      <c r="G13" s="14" t="s">
        <v>20465</v>
      </c>
      <c r="H13" s="257" t="s">
        <v>3637</v>
      </c>
    </row>
    <row r="14" spans="1:8">
      <c r="A14" s="261" t="s">
        <v>20490</v>
      </c>
      <c r="B14" s="262" t="s">
        <v>20491</v>
      </c>
      <c r="C14" s="262" t="s">
        <v>20492</v>
      </c>
      <c r="D14" s="262" t="s">
        <v>19734</v>
      </c>
      <c r="E14" s="262" t="s">
        <v>8634</v>
      </c>
      <c r="F14" s="262" t="s">
        <v>20493</v>
      </c>
      <c r="G14" s="262" t="s">
        <v>20494</v>
      </c>
      <c r="H14" s="263" t="s">
        <v>3637</v>
      </c>
    </row>
    <row r="15" spans="1:8">
      <c r="A15" s="256" t="s">
        <v>20495</v>
      </c>
      <c r="B15" s="14" t="s">
        <v>20496</v>
      </c>
      <c r="C15" s="14" t="s">
        <v>20497</v>
      </c>
      <c r="D15" s="14" t="s">
        <v>9957</v>
      </c>
      <c r="E15" s="14" t="s">
        <v>9861</v>
      </c>
      <c r="F15" s="14" t="s">
        <v>20498</v>
      </c>
      <c r="G15" s="14" t="s">
        <v>20499</v>
      </c>
      <c r="H15" s="257" t="s">
        <v>3637</v>
      </c>
    </row>
    <row r="16" spans="1:8">
      <c r="A16" s="261" t="s">
        <v>20500</v>
      </c>
      <c r="B16" s="262" t="s">
        <v>20501</v>
      </c>
      <c r="C16" s="262" t="s">
        <v>20502</v>
      </c>
      <c r="D16" s="262" t="s">
        <v>8598</v>
      </c>
      <c r="E16" s="262" t="s">
        <v>9861</v>
      </c>
      <c r="F16" s="262" t="s">
        <v>20503</v>
      </c>
      <c r="G16" s="262" t="s">
        <v>20504</v>
      </c>
      <c r="H16" s="263" t="s">
        <v>3637</v>
      </c>
    </row>
    <row r="17" spans="1:8">
      <c r="A17" s="256" t="s">
        <v>20505</v>
      </c>
      <c r="B17" s="14" t="s">
        <v>20506</v>
      </c>
      <c r="C17" s="14" t="s">
        <v>20507</v>
      </c>
      <c r="D17" s="14" t="s">
        <v>8598</v>
      </c>
      <c r="E17" s="14" t="s">
        <v>20508</v>
      </c>
      <c r="F17" s="14" t="s">
        <v>20509</v>
      </c>
      <c r="G17" s="14" t="s">
        <v>4080</v>
      </c>
      <c r="H17" s="257" t="s">
        <v>3637</v>
      </c>
    </row>
    <row r="18" spans="1:8">
      <c r="A18" s="261" t="s">
        <v>20510</v>
      </c>
      <c r="B18" s="262" t="s">
        <v>20511</v>
      </c>
      <c r="C18" s="262" t="s">
        <v>20512</v>
      </c>
      <c r="D18" s="262" t="s">
        <v>8598</v>
      </c>
      <c r="E18" s="262" t="s">
        <v>8561</v>
      </c>
      <c r="F18" s="262" t="s">
        <v>20513</v>
      </c>
      <c r="G18" s="262" t="s">
        <v>10555</v>
      </c>
      <c r="H18" s="263" t="s">
        <v>3637</v>
      </c>
    </row>
    <row r="19" spans="1:8">
      <c r="A19" s="256" t="s">
        <v>20514</v>
      </c>
      <c r="B19" s="14" t="s">
        <v>20515</v>
      </c>
      <c r="C19" s="14" t="s">
        <v>20516</v>
      </c>
      <c r="D19" s="14" t="s">
        <v>20517</v>
      </c>
      <c r="E19" s="14" t="s">
        <v>9950</v>
      </c>
      <c r="F19" s="14" t="s">
        <v>15253</v>
      </c>
      <c r="G19" s="14" t="s">
        <v>19684</v>
      </c>
      <c r="H19" s="257" t="s">
        <v>3637</v>
      </c>
    </row>
    <row r="20" spans="1:8">
      <c r="A20" s="261" t="s">
        <v>20518</v>
      </c>
      <c r="B20" s="262" t="s">
        <v>20519</v>
      </c>
      <c r="C20" s="262" t="s">
        <v>20520</v>
      </c>
      <c r="D20" s="262" t="s">
        <v>8586</v>
      </c>
      <c r="E20" s="262" t="s">
        <v>8561</v>
      </c>
      <c r="F20" s="262" t="s">
        <v>20469</v>
      </c>
      <c r="G20" s="262" t="s">
        <v>20521</v>
      </c>
      <c r="H20" s="263" t="s">
        <v>3637</v>
      </c>
    </row>
    <row r="21" spans="1:8">
      <c r="A21" s="256" t="s">
        <v>20522</v>
      </c>
      <c r="B21" s="14" t="s">
        <v>20523</v>
      </c>
      <c r="C21" s="14" t="s">
        <v>20524</v>
      </c>
      <c r="D21" s="14" t="s">
        <v>9931</v>
      </c>
      <c r="E21" s="14" t="s">
        <v>8561</v>
      </c>
      <c r="F21" s="14" t="s">
        <v>20525</v>
      </c>
      <c r="G21" s="14" t="s">
        <v>19684</v>
      </c>
      <c r="H21" s="257" t="s">
        <v>3637</v>
      </c>
    </row>
    <row r="22" spans="1:8">
      <c r="A22" s="261" t="s">
        <v>20526</v>
      </c>
      <c r="B22" s="262" t="s">
        <v>20527</v>
      </c>
      <c r="C22" s="262" t="s">
        <v>20528</v>
      </c>
      <c r="D22" s="262" t="s">
        <v>9931</v>
      </c>
      <c r="E22" s="262" t="s">
        <v>20529</v>
      </c>
      <c r="F22" s="262" t="s">
        <v>20530</v>
      </c>
      <c r="G22" s="262" t="s">
        <v>20531</v>
      </c>
      <c r="H22" s="263" t="s">
        <v>3637</v>
      </c>
    </row>
    <row r="23" spans="1:8">
      <c r="A23" s="256" t="s">
        <v>20532</v>
      </c>
      <c r="B23" s="14" t="s">
        <v>20533</v>
      </c>
      <c r="C23" s="14" t="s">
        <v>20534</v>
      </c>
      <c r="D23" s="14" t="s">
        <v>19828</v>
      </c>
      <c r="E23" s="14" t="s">
        <v>8634</v>
      </c>
      <c r="F23" s="14" t="s">
        <v>15126</v>
      </c>
      <c r="G23" s="14" t="s">
        <v>19387</v>
      </c>
      <c r="H23" s="257" t="s">
        <v>3637</v>
      </c>
    </row>
    <row r="24" spans="1:8">
      <c r="A24" s="261" t="s">
        <v>20535</v>
      </c>
      <c r="B24" s="262" t="s">
        <v>20536</v>
      </c>
      <c r="C24" s="262" t="s">
        <v>20537</v>
      </c>
      <c r="D24" s="262" t="s">
        <v>19740</v>
      </c>
      <c r="E24" s="262" t="s">
        <v>20538</v>
      </c>
      <c r="F24" s="262" t="s">
        <v>20539</v>
      </c>
      <c r="G24" s="262" t="s">
        <v>17068</v>
      </c>
      <c r="H24" s="263" t="s">
        <v>3637</v>
      </c>
    </row>
    <row r="25" spans="1:8">
      <c r="A25" s="256" t="s">
        <v>20540</v>
      </c>
      <c r="B25" s="14" t="s">
        <v>20541</v>
      </c>
      <c r="C25" s="14" t="s">
        <v>20542</v>
      </c>
      <c r="D25" s="14" t="s">
        <v>19598</v>
      </c>
      <c r="E25" s="14" t="s">
        <v>9950</v>
      </c>
      <c r="F25" s="14" t="s">
        <v>20543</v>
      </c>
      <c r="G25" s="14" t="s">
        <v>20465</v>
      </c>
      <c r="H25" s="257" t="s">
        <v>3637</v>
      </c>
    </row>
    <row r="26" spans="1:8" ht="23.15">
      <c r="A26" s="261" t="s">
        <v>20544</v>
      </c>
      <c r="B26" s="262" t="s">
        <v>20545</v>
      </c>
      <c r="C26" s="262" t="s">
        <v>20546</v>
      </c>
      <c r="D26" s="262" t="s">
        <v>20547</v>
      </c>
      <c r="E26" s="262" t="s">
        <v>8561</v>
      </c>
      <c r="F26" s="262" t="s">
        <v>20548</v>
      </c>
      <c r="G26" s="262" t="s">
        <v>20549</v>
      </c>
      <c r="H26" s="263" t="s">
        <v>3637</v>
      </c>
    </row>
    <row r="27" spans="1:8" ht="23.15">
      <c r="A27" s="256" t="s">
        <v>20550</v>
      </c>
      <c r="B27" s="14" t="s">
        <v>20551</v>
      </c>
      <c r="C27" s="14" t="s">
        <v>20552</v>
      </c>
      <c r="D27" s="14" t="s">
        <v>20547</v>
      </c>
      <c r="E27" s="14" t="s">
        <v>8561</v>
      </c>
      <c r="F27" s="14" t="s">
        <v>20469</v>
      </c>
      <c r="G27" s="14" t="s">
        <v>20549</v>
      </c>
      <c r="H27" s="257" t="s">
        <v>3637</v>
      </c>
    </row>
    <row r="28" spans="1:8" ht="23.15">
      <c r="A28" s="261" t="s">
        <v>20553</v>
      </c>
      <c r="B28" s="262" t="s">
        <v>20554</v>
      </c>
      <c r="C28" s="262" t="s">
        <v>20555</v>
      </c>
      <c r="D28" s="262" t="s">
        <v>20547</v>
      </c>
      <c r="E28" s="262" t="s">
        <v>8561</v>
      </c>
      <c r="F28" s="262" t="s">
        <v>19713</v>
      </c>
      <c r="G28" s="262" t="s">
        <v>1934</v>
      </c>
      <c r="H28" s="263" t="s">
        <v>3637</v>
      </c>
    </row>
    <row r="29" spans="1:8" ht="23.15">
      <c r="A29" s="256" t="s">
        <v>20556</v>
      </c>
      <c r="B29" s="14" t="s">
        <v>20557</v>
      </c>
      <c r="C29" s="14" t="s">
        <v>20558</v>
      </c>
      <c r="D29" s="14" t="s">
        <v>20547</v>
      </c>
      <c r="E29" s="14" t="s">
        <v>8561</v>
      </c>
      <c r="F29" s="14" t="s">
        <v>20559</v>
      </c>
      <c r="G29" s="14" t="s">
        <v>20560</v>
      </c>
      <c r="H29" s="257" t="s">
        <v>3637</v>
      </c>
    </row>
    <row r="30" spans="1:8" ht="23.15">
      <c r="A30" s="261" t="s">
        <v>20561</v>
      </c>
      <c r="B30" s="262" t="s">
        <v>20562</v>
      </c>
      <c r="C30" s="262" t="s">
        <v>20563</v>
      </c>
      <c r="D30" s="262" t="s">
        <v>20564</v>
      </c>
      <c r="E30" s="262" t="s">
        <v>8561</v>
      </c>
      <c r="F30" s="262" t="s">
        <v>20565</v>
      </c>
      <c r="G30" s="262" t="s">
        <v>20566</v>
      </c>
      <c r="H30" s="263" t="s">
        <v>3637</v>
      </c>
    </row>
    <row r="31" spans="1:8" ht="23.15">
      <c r="A31" s="256" t="s">
        <v>20567</v>
      </c>
      <c r="B31" s="14" t="s">
        <v>20568</v>
      </c>
      <c r="C31" s="14" t="s">
        <v>20569</v>
      </c>
      <c r="D31" s="14" t="s">
        <v>20564</v>
      </c>
      <c r="E31" s="14" t="s">
        <v>8561</v>
      </c>
      <c r="F31" s="14" t="s">
        <v>20570</v>
      </c>
      <c r="G31" s="14" t="s">
        <v>20455</v>
      </c>
      <c r="H31" s="257" t="s">
        <v>3637</v>
      </c>
    </row>
    <row r="32" spans="1:8" ht="23.15">
      <c r="A32" s="264" t="s">
        <v>20571</v>
      </c>
      <c r="B32" s="265" t="s">
        <v>20572</v>
      </c>
      <c r="C32" s="265" t="s">
        <v>20573</v>
      </c>
      <c r="D32" s="265" t="s">
        <v>20547</v>
      </c>
      <c r="E32" s="265" t="s">
        <v>9861</v>
      </c>
      <c r="F32" s="265" t="s">
        <v>20574</v>
      </c>
      <c r="G32" s="265" t="s">
        <v>20575</v>
      </c>
      <c r="H32" s="266" t="s">
        <v>3637</v>
      </c>
    </row>
  </sheetData>
  <mergeCells count="2">
    <mergeCell ref="A1:H1"/>
    <mergeCell ref="A2:H2"/>
  </mergeCells>
  <dataValidations count="1">
    <dataValidation type="list" sqref="H5:H32" xr:uid="{00000000-0002-0000-9900-000000000000}">
      <formula1>"Draft Complete,Needs Review,Approved,Deferred"</formula1>
    </dataValidation>
  </dataValidation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J32"/>
  <sheetViews>
    <sheetView workbookViewId="0">
      <pane ySplit="4" topLeftCell="A5" activePane="bottomLeft" state="frozen"/>
      <selection pane="bottomLeft"/>
    </sheetView>
  </sheetViews>
  <sheetFormatPr defaultRowHeight="14.15"/>
  <cols>
    <col min="1" max="1" width="12" customWidth="1"/>
    <col min="2" max="2" width="30" customWidth="1"/>
    <col min="3" max="3" width="62" customWidth="1"/>
    <col min="4" max="4" width="44" customWidth="1"/>
    <col min="5" max="5" width="42" customWidth="1"/>
    <col min="6" max="6" width="60" customWidth="1"/>
    <col min="7" max="7" width="28" customWidth="1"/>
    <col min="8" max="8" width="12" customWidth="1"/>
    <col min="9" max="9" width="18" customWidth="1"/>
    <col min="10" max="10" width="38" customWidth="1"/>
  </cols>
  <sheetData>
    <row r="1" spans="1:10" ht="17.149999999999999" customHeight="1">
      <c r="A1" s="609" t="s">
        <v>20576</v>
      </c>
      <c r="B1" s="609"/>
      <c r="C1" s="609"/>
      <c r="D1" s="609"/>
      <c r="E1" s="609"/>
      <c r="F1" s="609"/>
      <c r="G1" s="609"/>
      <c r="H1" s="609"/>
      <c r="I1" s="609"/>
      <c r="J1" s="609"/>
    </row>
    <row r="2" spans="1:10" ht="21.75" customHeight="1">
      <c r="A2" s="610" t="s">
        <v>20577</v>
      </c>
      <c r="B2" s="610"/>
      <c r="C2" s="610"/>
      <c r="D2" s="610"/>
      <c r="E2" s="610"/>
      <c r="F2" s="610"/>
      <c r="G2" s="610"/>
      <c r="H2" s="610"/>
      <c r="I2" s="610"/>
      <c r="J2" s="610"/>
    </row>
    <row r="4" spans="1:10" ht="17.149999999999999" customHeight="1">
      <c r="A4" s="250" t="s">
        <v>3410</v>
      </c>
      <c r="B4" s="251" t="s">
        <v>8476</v>
      </c>
      <c r="C4" s="251" t="s">
        <v>5684</v>
      </c>
      <c r="D4" s="251" t="s">
        <v>20578</v>
      </c>
      <c r="E4" s="251" t="s">
        <v>8854</v>
      </c>
      <c r="F4" s="251" t="s">
        <v>20579</v>
      </c>
      <c r="G4" s="251" t="s">
        <v>1817</v>
      </c>
      <c r="H4" s="251" t="s">
        <v>1509</v>
      </c>
      <c r="I4" s="251" t="s">
        <v>1818</v>
      </c>
      <c r="J4" s="252" t="s">
        <v>2129</v>
      </c>
    </row>
    <row r="5" spans="1:10" ht="23.15">
      <c r="A5" s="253" t="s">
        <v>20580</v>
      </c>
      <c r="B5" s="254" t="s">
        <v>20581</v>
      </c>
      <c r="C5" s="254" t="s">
        <v>20582</v>
      </c>
      <c r="D5" s="254" t="s">
        <v>20583</v>
      </c>
      <c r="E5" s="254" t="s">
        <v>20267</v>
      </c>
      <c r="F5" s="254" t="s">
        <v>20584</v>
      </c>
      <c r="G5" s="254" t="s">
        <v>19982</v>
      </c>
      <c r="H5" s="254" t="s">
        <v>1238</v>
      </c>
      <c r="I5" s="254" t="s">
        <v>3637</v>
      </c>
      <c r="J5" s="255" t="s">
        <v>20585</v>
      </c>
    </row>
    <row r="6" spans="1:10" ht="23.15">
      <c r="A6" s="261" t="s">
        <v>20586</v>
      </c>
      <c r="B6" s="262" t="s">
        <v>20587</v>
      </c>
      <c r="C6" s="262" t="s">
        <v>20588</v>
      </c>
      <c r="D6" s="262" t="s">
        <v>20589</v>
      </c>
      <c r="E6" s="262" t="s">
        <v>20590</v>
      </c>
      <c r="F6" s="262" t="s">
        <v>20591</v>
      </c>
      <c r="G6" s="262" t="s">
        <v>20592</v>
      </c>
      <c r="H6" s="262" t="s">
        <v>1238</v>
      </c>
      <c r="I6" s="262" t="s">
        <v>3637</v>
      </c>
      <c r="J6" s="263" t="s">
        <v>20585</v>
      </c>
    </row>
    <row r="7" spans="1:10" ht="23.15">
      <c r="A7" s="256" t="s">
        <v>20593</v>
      </c>
      <c r="B7" s="14" t="s">
        <v>20594</v>
      </c>
      <c r="C7" s="14" t="s">
        <v>20595</v>
      </c>
      <c r="D7" s="14" t="s">
        <v>20596</v>
      </c>
      <c r="E7" s="14" t="s">
        <v>20597</v>
      </c>
      <c r="F7" s="14" t="s">
        <v>20598</v>
      </c>
      <c r="G7" s="14" t="s">
        <v>10933</v>
      </c>
      <c r="H7" s="14" t="s">
        <v>1238</v>
      </c>
      <c r="I7" s="14" t="s">
        <v>3637</v>
      </c>
      <c r="J7" s="257" t="s">
        <v>20585</v>
      </c>
    </row>
    <row r="8" spans="1:10" ht="23.15">
      <c r="A8" s="261" t="s">
        <v>20599</v>
      </c>
      <c r="B8" s="262" t="s">
        <v>20600</v>
      </c>
      <c r="C8" s="262" t="s">
        <v>20601</v>
      </c>
      <c r="D8" s="262" t="s">
        <v>20602</v>
      </c>
      <c r="E8" s="262" t="s">
        <v>20603</v>
      </c>
      <c r="F8" s="262" t="s">
        <v>20604</v>
      </c>
      <c r="G8" s="262" t="s">
        <v>19982</v>
      </c>
      <c r="H8" s="262" t="s">
        <v>1109</v>
      </c>
      <c r="I8" s="262" t="s">
        <v>3637</v>
      </c>
      <c r="J8" s="263" t="s">
        <v>20585</v>
      </c>
    </row>
    <row r="9" spans="1:10" ht="23.15">
      <c r="A9" s="256" t="s">
        <v>20605</v>
      </c>
      <c r="B9" s="14" t="s">
        <v>20606</v>
      </c>
      <c r="C9" s="14" t="s">
        <v>20607</v>
      </c>
      <c r="D9" s="14" t="s">
        <v>20608</v>
      </c>
      <c r="E9" s="14" t="s">
        <v>20609</v>
      </c>
      <c r="F9" s="14" t="s">
        <v>20610</v>
      </c>
      <c r="G9" s="14" t="s">
        <v>20611</v>
      </c>
      <c r="H9" s="14" t="s">
        <v>1109</v>
      </c>
      <c r="I9" s="14" t="s">
        <v>3637</v>
      </c>
      <c r="J9" s="257" t="s">
        <v>20585</v>
      </c>
    </row>
    <row r="10" spans="1:10" ht="23.15">
      <c r="A10" s="261" t="s">
        <v>20612</v>
      </c>
      <c r="B10" s="262" t="s">
        <v>20613</v>
      </c>
      <c r="C10" s="262" t="s">
        <v>20614</v>
      </c>
      <c r="D10" s="262" t="s">
        <v>20615</v>
      </c>
      <c r="E10" s="262" t="s">
        <v>15844</v>
      </c>
      <c r="F10" s="262" t="s">
        <v>20616</v>
      </c>
      <c r="G10" s="262" t="s">
        <v>20617</v>
      </c>
      <c r="H10" s="262" t="s">
        <v>1141</v>
      </c>
      <c r="I10" s="262" t="s">
        <v>3637</v>
      </c>
      <c r="J10" s="263" t="s">
        <v>20585</v>
      </c>
    </row>
    <row r="11" spans="1:10" ht="23.15">
      <c r="A11" s="256" t="s">
        <v>20618</v>
      </c>
      <c r="B11" s="14" t="s">
        <v>20619</v>
      </c>
      <c r="C11" s="14" t="s">
        <v>20620</v>
      </c>
      <c r="D11" s="14" t="s">
        <v>20621</v>
      </c>
      <c r="E11" s="14" t="s">
        <v>20622</v>
      </c>
      <c r="F11" s="14" t="s">
        <v>20623</v>
      </c>
      <c r="G11" s="14" t="s">
        <v>20103</v>
      </c>
      <c r="H11" s="14" t="s">
        <v>1109</v>
      </c>
      <c r="I11" s="14" t="s">
        <v>3637</v>
      </c>
      <c r="J11" s="257" t="s">
        <v>20585</v>
      </c>
    </row>
    <row r="12" spans="1:10" ht="23.15">
      <c r="A12" s="261" t="s">
        <v>20624</v>
      </c>
      <c r="B12" s="262" t="s">
        <v>20625</v>
      </c>
      <c r="C12" s="262" t="s">
        <v>20626</v>
      </c>
      <c r="D12" s="262" t="s">
        <v>20627</v>
      </c>
      <c r="E12" s="262" t="s">
        <v>20628</v>
      </c>
      <c r="F12" s="262" t="s">
        <v>20629</v>
      </c>
      <c r="G12" s="262" t="s">
        <v>20630</v>
      </c>
      <c r="H12" s="262" t="s">
        <v>1238</v>
      </c>
      <c r="I12" s="262" t="s">
        <v>3637</v>
      </c>
      <c r="J12" s="263" t="s">
        <v>20585</v>
      </c>
    </row>
    <row r="13" spans="1:10" ht="23.15">
      <c r="A13" s="256" t="s">
        <v>20631</v>
      </c>
      <c r="B13" s="14" t="s">
        <v>15842</v>
      </c>
      <c r="C13" s="14" t="s">
        <v>20632</v>
      </c>
      <c r="D13" s="14" t="s">
        <v>20633</v>
      </c>
      <c r="E13" s="14" t="s">
        <v>20634</v>
      </c>
      <c r="F13" s="14" t="s">
        <v>20635</v>
      </c>
      <c r="G13" s="14" t="s">
        <v>20636</v>
      </c>
      <c r="H13" s="14" t="s">
        <v>1238</v>
      </c>
      <c r="I13" s="14" t="s">
        <v>3637</v>
      </c>
      <c r="J13" s="257" t="s">
        <v>20585</v>
      </c>
    </row>
    <row r="14" spans="1:10" ht="23.15">
      <c r="A14" s="261" t="s">
        <v>20637</v>
      </c>
      <c r="B14" s="262" t="s">
        <v>20638</v>
      </c>
      <c r="C14" s="262" t="s">
        <v>20639</v>
      </c>
      <c r="D14" s="262" t="s">
        <v>20640</v>
      </c>
      <c r="E14" s="262" t="s">
        <v>20634</v>
      </c>
      <c r="F14" s="262" t="s">
        <v>20641</v>
      </c>
      <c r="G14" s="262" t="s">
        <v>582</v>
      </c>
      <c r="H14" s="262" t="s">
        <v>1109</v>
      </c>
      <c r="I14" s="262" t="s">
        <v>3637</v>
      </c>
      <c r="J14" s="263" t="s">
        <v>20585</v>
      </c>
    </row>
    <row r="15" spans="1:10" ht="23.15">
      <c r="A15" s="256" t="s">
        <v>20642</v>
      </c>
      <c r="B15" s="14" t="s">
        <v>20643</v>
      </c>
      <c r="C15" s="14" t="s">
        <v>20644</v>
      </c>
      <c r="D15" s="14" t="s">
        <v>20645</v>
      </c>
      <c r="E15" s="14" t="s">
        <v>20646</v>
      </c>
      <c r="F15" s="14" t="s">
        <v>20647</v>
      </c>
      <c r="G15" s="14" t="s">
        <v>20648</v>
      </c>
      <c r="H15" s="14" t="s">
        <v>1109</v>
      </c>
      <c r="I15" s="14" t="s">
        <v>3637</v>
      </c>
      <c r="J15" s="257" t="s">
        <v>20585</v>
      </c>
    </row>
    <row r="16" spans="1:10" ht="23.15">
      <c r="A16" s="261" t="s">
        <v>20649</v>
      </c>
      <c r="B16" s="262" t="s">
        <v>20650</v>
      </c>
      <c r="C16" s="262" t="s">
        <v>20651</v>
      </c>
      <c r="D16" s="262" t="s">
        <v>20652</v>
      </c>
      <c r="E16" s="262" t="s">
        <v>20653</v>
      </c>
      <c r="F16" s="262" t="s">
        <v>20654</v>
      </c>
      <c r="G16" s="262" t="s">
        <v>20193</v>
      </c>
      <c r="H16" s="262" t="s">
        <v>1141</v>
      </c>
      <c r="I16" s="262" t="s">
        <v>3637</v>
      </c>
      <c r="J16" s="263" t="s">
        <v>20585</v>
      </c>
    </row>
    <row r="17" spans="1:10" ht="23.15">
      <c r="A17" s="256" t="s">
        <v>20655</v>
      </c>
      <c r="B17" s="14" t="s">
        <v>20656</v>
      </c>
      <c r="C17" s="14" t="s">
        <v>20657</v>
      </c>
      <c r="D17" s="14" t="s">
        <v>20658</v>
      </c>
      <c r="E17" s="14" t="s">
        <v>20659</v>
      </c>
      <c r="F17" s="14" t="s">
        <v>20660</v>
      </c>
      <c r="G17" s="14" t="s">
        <v>16656</v>
      </c>
      <c r="H17" s="14" t="s">
        <v>1238</v>
      </c>
      <c r="I17" s="14" t="s">
        <v>3637</v>
      </c>
      <c r="J17" s="257" t="s">
        <v>20585</v>
      </c>
    </row>
    <row r="18" spans="1:10" ht="23.15">
      <c r="A18" s="261" t="s">
        <v>20661</v>
      </c>
      <c r="B18" s="262" t="s">
        <v>20662</v>
      </c>
      <c r="C18" s="262" t="s">
        <v>20663</v>
      </c>
      <c r="D18" s="262" t="s">
        <v>20664</v>
      </c>
      <c r="E18" s="262" t="s">
        <v>20665</v>
      </c>
      <c r="F18" s="262" t="s">
        <v>20666</v>
      </c>
      <c r="G18" s="262" t="s">
        <v>167</v>
      </c>
      <c r="H18" s="262" t="s">
        <v>1109</v>
      </c>
      <c r="I18" s="262" t="s">
        <v>3637</v>
      </c>
      <c r="J18" s="263" t="s">
        <v>20585</v>
      </c>
    </row>
    <row r="19" spans="1:10" ht="23.15">
      <c r="A19" s="256" t="s">
        <v>20667</v>
      </c>
      <c r="B19" s="14" t="s">
        <v>20668</v>
      </c>
      <c r="C19" s="14" t="s">
        <v>20669</v>
      </c>
      <c r="D19" s="14" t="s">
        <v>20670</v>
      </c>
      <c r="E19" s="14" t="s">
        <v>20671</v>
      </c>
      <c r="F19" s="14" t="s">
        <v>20672</v>
      </c>
      <c r="G19" s="14" t="s">
        <v>14669</v>
      </c>
      <c r="H19" s="14" t="s">
        <v>1238</v>
      </c>
      <c r="I19" s="14" t="s">
        <v>3637</v>
      </c>
      <c r="J19" s="257" t="s">
        <v>20585</v>
      </c>
    </row>
    <row r="20" spans="1:10" ht="23.15">
      <c r="A20" s="261" t="s">
        <v>20673</v>
      </c>
      <c r="B20" s="262" t="s">
        <v>20674</v>
      </c>
      <c r="C20" s="262" t="s">
        <v>20675</v>
      </c>
      <c r="D20" s="262" t="s">
        <v>20676</v>
      </c>
      <c r="E20" s="262" t="s">
        <v>20677</v>
      </c>
      <c r="F20" s="262" t="s">
        <v>20678</v>
      </c>
      <c r="G20" s="262" t="s">
        <v>20425</v>
      </c>
      <c r="H20" s="262" t="s">
        <v>1238</v>
      </c>
      <c r="I20" s="262" t="s">
        <v>3637</v>
      </c>
      <c r="J20" s="263" t="s">
        <v>20585</v>
      </c>
    </row>
    <row r="21" spans="1:10" ht="23.15">
      <c r="A21" s="256" t="s">
        <v>20679</v>
      </c>
      <c r="B21" s="14" t="s">
        <v>20680</v>
      </c>
      <c r="C21" s="14" t="s">
        <v>20681</v>
      </c>
      <c r="D21" s="14" t="s">
        <v>20682</v>
      </c>
      <c r="E21" s="14" t="s">
        <v>20683</v>
      </c>
      <c r="F21" s="14" t="s">
        <v>20684</v>
      </c>
      <c r="G21" s="14" t="s">
        <v>20213</v>
      </c>
      <c r="H21" s="14" t="s">
        <v>1238</v>
      </c>
      <c r="I21" s="14" t="s">
        <v>3637</v>
      </c>
      <c r="J21" s="257" t="s">
        <v>20585</v>
      </c>
    </row>
    <row r="22" spans="1:10" ht="23.15">
      <c r="A22" s="261" t="s">
        <v>20685</v>
      </c>
      <c r="B22" s="262" t="s">
        <v>20686</v>
      </c>
      <c r="C22" s="262" t="s">
        <v>20687</v>
      </c>
      <c r="D22" s="262" t="s">
        <v>20688</v>
      </c>
      <c r="E22" s="262" t="s">
        <v>20689</v>
      </c>
      <c r="F22" s="262" t="s">
        <v>20690</v>
      </c>
      <c r="G22" s="262" t="s">
        <v>20691</v>
      </c>
      <c r="H22" s="262" t="s">
        <v>1238</v>
      </c>
      <c r="I22" s="262" t="s">
        <v>3637</v>
      </c>
      <c r="J22" s="263" t="s">
        <v>20585</v>
      </c>
    </row>
    <row r="23" spans="1:10" ht="23.15">
      <c r="A23" s="256" t="s">
        <v>20692</v>
      </c>
      <c r="B23" s="14" t="s">
        <v>20693</v>
      </c>
      <c r="C23" s="14" t="s">
        <v>20694</v>
      </c>
      <c r="D23" s="14" t="s">
        <v>20695</v>
      </c>
      <c r="E23" s="14" t="s">
        <v>20696</v>
      </c>
      <c r="F23" s="14" t="s">
        <v>20697</v>
      </c>
      <c r="G23" s="14" t="s">
        <v>20698</v>
      </c>
      <c r="H23" s="14" t="s">
        <v>1238</v>
      </c>
      <c r="I23" s="14" t="s">
        <v>3637</v>
      </c>
      <c r="J23" s="257" t="s">
        <v>20585</v>
      </c>
    </row>
    <row r="24" spans="1:10" ht="23.15">
      <c r="A24" s="261" t="s">
        <v>20699</v>
      </c>
      <c r="B24" s="262" t="s">
        <v>20700</v>
      </c>
      <c r="C24" s="262" t="s">
        <v>20701</v>
      </c>
      <c r="D24" s="262" t="s">
        <v>20702</v>
      </c>
      <c r="E24" s="262" t="s">
        <v>20603</v>
      </c>
      <c r="F24" s="262" t="s">
        <v>20703</v>
      </c>
      <c r="G24" s="262" t="s">
        <v>20704</v>
      </c>
      <c r="H24" s="262" t="s">
        <v>1109</v>
      </c>
      <c r="I24" s="262" t="s">
        <v>3637</v>
      </c>
      <c r="J24" s="263" t="s">
        <v>20585</v>
      </c>
    </row>
    <row r="25" spans="1:10" ht="23.15">
      <c r="A25" s="256" t="s">
        <v>20705</v>
      </c>
      <c r="B25" s="14" t="s">
        <v>20706</v>
      </c>
      <c r="C25" s="14" t="s">
        <v>20707</v>
      </c>
      <c r="D25" s="14" t="s">
        <v>20708</v>
      </c>
      <c r="E25" s="14" t="s">
        <v>20709</v>
      </c>
      <c r="F25" s="14" t="s">
        <v>20710</v>
      </c>
      <c r="G25" s="14" t="s">
        <v>19996</v>
      </c>
      <c r="H25" s="14" t="s">
        <v>1238</v>
      </c>
      <c r="I25" s="14" t="s">
        <v>3637</v>
      </c>
      <c r="J25" s="257" t="s">
        <v>20585</v>
      </c>
    </row>
    <row r="26" spans="1:10" ht="23.15">
      <c r="A26" s="261" t="s">
        <v>20711</v>
      </c>
      <c r="B26" s="262" t="s">
        <v>20712</v>
      </c>
      <c r="C26" s="262" t="s">
        <v>20713</v>
      </c>
      <c r="D26" s="262" t="s">
        <v>20714</v>
      </c>
      <c r="E26" s="262" t="s">
        <v>20715</v>
      </c>
      <c r="F26" s="262" t="s">
        <v>20716</v>
      </c>
      <c r="G26" s="262" t="s">
        <v>20717</v>
      </c>
      <c r="H26" s="262" t="s">
        <v>1109</v>
      </c>
      <c r="I26" s="262" t="s">
        <v>3637</v>
      </c>
      <c r="J26" s="263" t="s">
        <v>20585</v>
      </c>
    </row>
    <row r="27" spans="1:10" ht="23.15">
      <c r="A27" s="256" t="s">
        <v>20718</v>
      </c>
      <c r="B27" s="14" t="s">
        <v>20719</v>
      </c>
      <c r="C27" s="14" t="s">
        <v>20720</v>
      </c>
      <c r="D27" s="14" t="s">
        <v>20721</v>
      </c>
      <c r="E27" s="14" t="s">
        <v>20722</v>
      </c>
      <c r="F27" s="14" t="s">
        <v>20723</v>
      </c>
      <c r="G27" s="14" t="s">
        <v>20724</v>
      </c>
      <c r="H27" s="14" t="s">
        <v>1238</v>
      </c>
      <c r="I27" s="14" t="s">
        <v>3637</v>
      </c>
      <c r="J27" s="257" t="s">
        <v>20585</v>
      </c>
    </row>
    <row r="28" spans="1:10" ht="23.15">
      <c r="A28" s="261" t="s">
        <v>20725</v>
      </c>
      <c r="B28" s="262" t="s">
        <v>20726</v>
      </c>
      <c r="C28" s="262" t="s">
        <v>20727</v>
      </c>
      <c r="D28" s="262" t="s">
        <v>20728</v>
      </c>
      <c r="E28" s="262" t="s">
        <v>20729</v>
      </c>
      <c r="F28" s="262" t="s">
        <v>20730</v>
      </c>
      <c r="G28" s="262" t="s">
        <v>20731</v>
      </c>
      <c r="H28" s="262" t="s">
        <v>1109</v>
      </c>
      <c r="I28" s="262" t="s">
        <v>3637</v>
      </c>
      <c r="J28" s="263" t="s">
        <v>20585</v>
      </c>
    </row>
    <row r="29" spans="1:10" ht="23.15">
      <c r="A29" s="256" t="s">
        <v>20732</v>
      </c>
      <c r="B29" s="14" t="s">
        <v>20733</v>
      </c>
      <c r="C29" s="14" t="s">
        <v>20734</v>
      </c>
      <c r="D29" s="14" t="s">
        <v>20735</v>
      </c>
      <c r="E29" s="14" t="s">
        <v>15830</v>
      </c>
      <c r="F29" s="14" t="s">
        <v>20736</v>
      </c>
      <c r="G29" s="14" t="s">
        <v>20737</v>
      </c>
      <c r="H29" s="14" t="s">
        <v>1238</v>
      </c>
      <c r="I29" s="14" t="s">
        <v>3637</v>
      </c>
      <c r="J29" s="257" t="s">
        <v>20585</v>
      </c>
    </row>
    <row r="30" spans="1:10" ht="23.15">
      <c r="A30" s="261" t="s">
        <v>20738</v>
      </c>
      <c r="B30" s="262" t="s">
        <v>20739</v>
      </c>
      <c r="C30" s="262" t="s">
        <v>20740</v>
      </c>
      <c r="D30" s="262" t="s">
        <v>20741</v>
      </c>
      <c r="E30" s="262" t="s">
        <v>20742</v>
      </c>
      <c r="F30" s="262" t="s">
        <v>20743</v>
      </c>
      <c r="G30" s="262" t="s">
        <v>4035</v>
      </c>
      <c r="H30" s="262" t="s">
        <v>1109</v>
      </c>
      <c r="I30" s="262" t="s">
        <v>3637</v>
      </c>
      <c r="J30" s="263" t="s">
        <v>20585</v>
      </c>
    </row>
    <row r="31" spans="1:10" ht="23.15">
      <c r="A31" s="256" t="s">
        <v>20744</v>
      </c>
      <c r="B31" s="14" t="s">
        <v>20745</v>
      </c>
      <c r="C31" s="14" t="s">
        <v>20746</v>
      </c>
      <c r="D31" s="14" t="s">
        <v>20747</v>
      </c>
      <c r="E31" s="14" t="s">
        <v>20748</v>
      </c>
      <c r="F31" s="14" t="s">
        <v>20749</v>
      </c>
      <c r="G31" s="14" t="s">
        <v>10667</v>
      </c>
      <c r="H31" s="14" t="s">
        <v>1238</v>
      </c>
      <c r="I31" s="14" t="s">
        <v>3637</v>
      </c>
      <c r="J31" s="257" t="s">
        <v>20585</v>
      </c>
    </row>
    <row r="32" spans="1:10" ht="23.15">
      <c r="A32" s="264" t="s">
        <v>20750</v>
      </c>
      <c r="B32" s="265" t="s">
        <v>20751</v>
      </c>
      <c r="C32" s="265" t="s">
        <v>20752</v>
      </c>
      <c r="D32" s="265" t="s">
        <v>20753</v>
      </c>
      <c r="E32" s="265" t="s">
        <v>20754</v>
      </c>
      <c r="F32" s="265" t="s">
        <v>20755</v>
      </c>
      <c r="G32" s="265" t="s">
        <v>20756</v>
      </c>
      <c r="H32" s="265" t="s">
        <v>1238</v>
      </c>
      <c r="I32" s="265" t="s">
        <v>3637</v>
      </c>
      <c r="J32" s="266" t="s">
        <v>20585</v>
      </c>
    </row>
  </sheetData>
  <mergeCells count="2">
    <mergeCell ref="A1:J1"/>
    <mergeCell ref="A2:J2"/>
  </mergeCells>
  <dataValidations count="2">
    <dataValidation type="list" sqref="H5:H32" xr:uid="{00000000-0002-0000-9A00-000000000000}">
      <formula1>"Critical,High,Medium,Low"</formula1>
    </dataValidation>
    <dataValidation type="list" sqref="I5:I32" xr:uid="{00000000-0002-0000-9A00-000001000000}">
      <formula1>"Draft Complete,Needs Review,Approved,Deferred"</formula1>
    </dataValidation>
  </dataValidation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L62"/>
  <sheetViews>
    <sheetView workbookViewId="0">
      <pane ySplit="4" topLeftCell="A5" activePane="bottomLeft" state="frozen"/>
      <selection pane="bottomLeft"/>
    </sheetView>
  </sheetViews>
  <sheetFormatPr defaultRowHeight="14.15"/>
  <cols>
    <col min="1" max="1" width="15" customWidth="1"/>
    <col min="2" max="2" width="14" customWidth="1"/>
    <col min="3" max="3" width="48" customWidth="1"/>
    <col min="4" max="4" width="50" customWidth="1"/>
    <col min="5" max="5" width="32" customWidth="1"/>
    <col min="6" max="6" width="38" customWidth="1"/>
    <col min="7" max="7" width="48" customWidth="1"/>
    <col min="8" max="8" width="40" customWidth="1"/>
    <col min="9" max="9" width="60" customWidth="1"/>
    <col min="10" max="11" width="12" customWidth="1"/>
    <col min="12" max="12" width="18" customWidth="1"/>
  </cols>
  <sheetData>
    <row r="1" spans="1:12" ht="17.149999999999999" customHeight="1">
      <c r="A1" s="609" t="s">
        <v>20757</v>
      </c>
      <c r="B1" s="609"/>
      <c r="C1" s="609"/>
      <c r="D1" s="609"/>
      <c r="E1" s="609"/>
      <c r="F1" s="609"/>
      <c r="G1" s="609"/>
      <c r="H1" s="609"/>
      <c r="I1" s="609"/>
      <c r="J1" s="609"/>
      <c r="K1" s="609"/>
      <c r="L1" s="609"/>
    </row>
    <row r="2" spans="1:12" ht="21.75" customHeight="1">
      <c r="A2" s="610" t="s">
        <v>20758</v>
      </c>
      <c r="B2" s="610"/>
      <c r="C2" s="610"/>
      <c r="D2" s="610"/>
      <c r="E2" s="610"/>
      <c r="F2" s="610"/>
      <c r="G2" s="610"/>
      <c r="H2" s="610"/>
      <c r="I2" s="610"/>
      <c r="J2" s="610"/>
      <c r="K2" s="610"/>
      <c r="L2" s="610"/>
    </row>
    <row r="4" spans="1:12" ht="17.149999999999999" customHeight="1">
      <c r="A4" s="250" t="s">
        <v>3410</v>
      </c>
      <c r="B4" s="251" t="s">
        <v>7548</v>
      </c>
      <c r="C4" s="251" t="s">
        <v>7549</v>
      </c>
      <c r="D4" s="251" t="s">
        <v>3</v>
      </c>
      <c r="E4" s="251" t="s">
        <v>14264</v>
      </c>
      <c r="F4" s="251" t="s">
        <v>20759</v>
      </c>
      <c r="G4" s="251" t="s">
        <v>7551</v>
      </c>
      <c r="H4" s="251" t="s">
        <v>7552</v>
      </c>
      <c r="I4" s="251" t="s">
        <v>7553</v>
      </c>
      <c r="J4" s="251" t="s">
        <v>5</v>
      </c>
      <c r="K4" s="251" t="s">
        <v>1509</v>
      </c>
      <c r="L4" s="252" t="s">
        <v>1818</v>
      </c>
    </row>
    <row r="5" spans="1:12">
      <c r="A5" s="253" t="s">
        <v>20760</v>
      </c>
      <c r="B5" s="254" t="s">
        <v>7556</v>
      </c>
      <c r="C5" s="254" t="s">
        <v>20761</v>
      </c>
      <c r="D5" s="254" t="s">
        <v>20762</v>
      </c>
      <c r="E5" s="254" t="s">
        <v>20763</v>
      </c>
      <c r="F5" s="254" t="s">
        <v>17827</v>
      </c>
      <c r="G5" s="254" t="s">
        <v>20764</v>
      </c>
      <c r="H5" s="254" t="s">
        <v>19095</v>
      </c>
      <c r="I5" s="254" t="s">
        <v>20765</v>
      </c>
      <c r="J5" s="254" t="s">
        <v>20766</v>
      </c>
      <c r="K5" s="254" t="s">
        <v>1238</v>
      </c>
      <c r="L5" s="255" t="s">
        <v>3637</v>
      </c>
    </row>
    <row r="6" spans="1:12">
      <c r="A6" s="261" t="s">
        <v>20767</v>
      </c>
      <c r="B6" s="262" t="s">
        <v>7556</v>
      </c>
      <c r="C6" s="262" t="s">
        <v>20768</v>
      </c>
      <c r="D6" s="262" t="s">
        <v>20769</v>
      </c>
      <c r="E6" s="262" t="s">
        <v>20763</v>
      </c>
      <c r="F6" s="262" t="s">
        <v>20770</v>
      </c>
      <c r="G6" s="262" t="s">
        <v>20771</v>
      </c>
      <c r="H6" s="262" t="s">
        <v>20772</v>
      </c>
      <c r="I6" s="262" t="s">
        <v>20773</v>
      </c>
      <c r="J6" s="262" t="s">
        <v>20766</v>
      </c>
      <c r="K6" s="262" t="s">
        <v>1238</v>
      </c>
      <c r="L6" s="263" t="s">
        <v>3637</v>
      </c>
    </row>
    <row r="7" spans="1:12">
      <c r="A7" s="256" t="s">
        <v>20774</v>
      </c>
      <c r="B7" s="14" t="s">
        <v>7556</v>
      </c>
      <c r="C7" s="14" t="s">
        <v>20775</v>
      </c>
      <c r="D7" s="14" t="s">
        <v>20776</v>
      </c>
      <c r="E7" s="14" t="s">
        <v>20763</v>
      </c>
      <c r="F7" s="14" t="s">
        <v>17827</v>
      </c>
      <c r="G7" s="14" t="s">
        <v>20777</v>
      </c>
      <c r="H7" s="14" t="s">
        <v>17873</v>
      </c>
      <c r="I7" s="14" t="s">
        <v>20778</v>
      </c>
      <c r="J7" s="14" t="s">
        <v>20766</v>
      </c>
      <c r="K7" s="14" t="s">
        <v>1109</v>
      </c>
      <c r="L7" s="257" t="s">
        <v>3637</v>
      </c>
    </row>
    <row r="8" spans="1:12">
      <c r="A8" s="261" t="s">
        <v>20779</v>
      </c>
      <c r="B8" s="262" t="s">
        <v>7556</v>
      </c>
      <c r="C8" s="262" t="s">
        <v>20780</v>
      </c>
      <c r="D8" s="262" t="s">
        <v>20781</v>
      </c>
      <c r="E8" s="262" t="s">
        <v>20763</v>
      </c>
      <c r="F8" s="262" t="s">
        <v>17827</v>
      </c>
      <c r="G8" s="262" t="s">
        <v>20782</v>
      </c>
      <c r="H8" s="262" t="s">
        <v>17881</v>
      </c>
      <c r="I8" s="262" t="s">
        <v>20783</v>
      </c>
      <c r="J8" s="262" t="s">
        <v>20766</v>
      </c>
      <c r="K8" s="262" t="s">
        <v>1238</v>
      </c>
      <c r="L8" s="263" t="s">
        <v>3637</v>
      </c>
    </row>
    <row r="9" spans="1:12">
      <c r="A9" s="256" t="s">
        <v>20784</v>
      </c>
      <c r="B9" s="14" t="s">
        <v>7556</v>
      </c>
      <c r="C9" s="14" t="s">
        <v>20785</v>
      </c>
      <c r="D9" s="14" t="s">
        <v>20786</v>
      </c>
      <c r="E9" s="14" t="s">
        <v>20763</v>
      </c>
      <c r="F9" s="14" t="s">
        <v>17827</v>
      </c>
      <c r="G9" s="14" t="s">
        <v>20787</v>
      </c>
      <c r="H9" s="14" t="s">
        <v>17889</v>
      </c>
      <c r="I9" s="14" t="s">
        <v>20788</v>
      </c>
      <c r="J9" s="14" t="s">
        <v>20766</v>
      </c>
      <c r="K9" s="14" t="s">
        <v>1238</v>
      </c>
      <c r="L9" s="257" t="s">
        <v>3637</v>
      </c>
    </row>
    <row r="10" spans="1:12">
      <c r="A10" s="261" t="s">
        <v>20789</v>
      </c>
      <c r="B10" s="262" t="s">
        <v>7556</v>
      </c>
      <c r="C10" s="262" t="s">
        <v>20790</v>
      </c>
      <c r="D10" s="262" t="s">
        <v>20791</v>
      </c>
      <c r="E10" s="262" t="s">
        <v>20792</v>
      </c>
      <c r="F10" s="262" t="s">
        <v>17835</v>
      </c>
      <c r="G10" s="262" t="s">
        <v>20793</v>
      </c>
      <c r="H10" s="262" t="s">
        <v>18193</v>
      </c>
      <c r="I10" s="262" t="s">
        <v>20794</v>
      </c>
      <c r="J10" s="262" t="s">
        <v>20766</v>
      </c>
      <c r="K10" s="262" t="s">
        <v>1238</v>
      </c>
      <c r="L10" s="263" t="s">
        <v>3637</v>
      </c>
    </row>
    <row r="11" spans="1:12">
      <c r="A11" s="256" t="s">
        <v>20795</v>
      </c>
      <c r="B11" s="14" t="s">
        <v>7556</v>
      </c>
      <c r="C11" s="14" t="s">
        <v>20796</v>
      </c>
      <c r="D11" s="14" t="s">
        <v>20797</v>
      </c>
      <c r="E11" s="14" t="s">
        <v>20792</v>
      </c>
      <c r="F11" s="14" t="s">
        <v>17835</v>
      </c>
      <c r="G11" s="14" t="s">
        <v>14319</v>
      </c>
      <c r="H11" s="14" t="s">
        <v>19139</v>
      </c>
      <c r="I11" s="14" t="s">
        <v>20798</v>
      </c>
      <c r="J11" s="14" t="s">
        <v>20766</v>
      </c>
      <c r="K11" s="14" t="s">
        <v>1238</v>
      </c>
      <c r="L11" s="257" t="s">
        <v>3637</v>
      </c>
    </row>
    <row r="12" spans="1:12">
      <c r="A12" s="261" t="s">
        <v>20799</v>
      </c>
      <c r="B12" s="262" t="s">
        <v>7556</v>
      </c>
      <c r="C12" s="262" t="s">
        <v>20800</v>
      </c>
      <c r="D12" s="262" t="s">
        <v>20801</v>
      </c>
      <c r="E12" s="262" t="s">
        <v>20802</v>
      </c>
      <c r="F12" s="262" t="s">
        <v>17841</v>
      </c>
      <c r="G12" s="262" t="s">
        <v>20803</v>
      </c>
      <c r="H12" s="262" t="s">
        <v>19154</v>
      </c>
      <c r="I12" s="262" t="s">
        <v>20804</v>
      </c>
      <c r="J12" s="262" t="s">
        <v>20766</v>
      </c>
      <c r="K12" s="262" t="s">
        <v>1238</v>
      </c>
      <c r="L12" s="263" t="s">
        <v>3637</v>
      </c>
    </row>
    <row r="13" spans="1:12">
      <c r="A13" s="256" t="s">
        <v>20805</v>
      </c>
      <c r="B13" s="14" t="s">
        <v>7556</v>
      </c>
      <c r="C13" s="14" t="s">
        <v>20806</v>
      </c>
      <c r="D13" s="14" t="s">
        <v>20807</v>
      </c>
      <c r="E13" s="14" t="s">
        <v>20808</v>
      </c>
      <c r="F13" s="14" t="s">
        <v>20809</v>
      </c>
      <c r="G13" s="14" t="s">
        <v>20810</v>
      </c>
      <c r="H13" s="14" t="s">
        <v>20811</v>
      </c>
      <c r="I13" s="14" t="s">
        <v>20812</v>
      </c>
      <c r="J13" s="14" t="s">
        <v>20766</v>
      </c>
      <c r="K13" s="14" t="s">
        <v>1238</v>
      </c>
      <c r="L13" s="257" t="s">
        <v>3637</v>
      </c>
    </row>
    <row r="14" spans="1:12">
      <c r="A14" s="261" t="s">
        <v>20813</v>
      </c>
      <c r="B14" s="262" t="s">
        <v>7556</v>
      </c>
      <c r="C14" s="262" t="s">
        <v>20814</v>
      </c>
      <c r="D14" s="262" t="s">
        <v>20815</v>
      </c>
      <c r="E14" s="262" t="s">
        <v>20763</v>
      </c>
      <c r="F14" s="262" t="s">
        <v>20816</v>
      </c>
      <c r="G14" s="262" t="s">
        <v>20817</v>
      </c>
      <c r="H14" s="262" t="s">
        <v>19025</v>
      </c>
      <c r="I14" s="262" t="s">
        <v>20818</v>
      </c>
      <c r="J14" s="262" t="s">
        <v>20766</v>
      </c>
      <c r="K14" s="262" t="s">
        <v>1109</v>
      </c>
      <c r="L14" s="263" t="s">
        <v>3637</v>
      </c>
    </row>
    <row r="15" spans="1:12">
      <c r="A15" s="256" t="s">
        <v>20819</v>
      </c>
      <c r="B15" s="14" t="s">
        <v>7556</v>
      </c>
      <c r="C15" s="14" t="s">
        <v>20820</v>
      </c>
      <c r="D15" s="14" t="s">
        <v>20821</v>
      </c>
      <c r="E15" s="14" t="s">
        <v>20822</v>
      </c>
      <c r="F15" s="14" t="s">
        <v>18697</v>
      </c>
      <c r="G15" s="14" t="s">
        <v>20823</v>
      </c>
      <c r="H15" s="14" t="s">
        <v>20824</v>
      </c>
      <c r="I15" s="14" t="s">
        <v>20825</v>
      </c>
      <c r="J15" s="14" t="s">
        <v>20766</v>
      </c>
      <c r="K15" s="14" t="s">
        <v>1109</v>
      </c>
      <c r="L15" s="257" t="s">
        <v>3637</v>
      </c>
    </row>
    <row r="16" spans="1:12">
      <c r="A16" s="261" t="s">
        <v>20826</v>
      </c>
      <c r="B16" s="262" t="s">
        <v>7556</v>
      </c>
      <c r="C16" s="262" t="s">
        <v>20827</v>
      </c>
      <c r="D16" s="262" t="s">
        <v>20828</v>
      </c>
      <c r="E16" s="262" t="s">
        <v>20829</v>
      </c>
      <c r="F16" s="262" t="s">
        <v>20830</v>
      </c>
      <c r="G16" s="262" t="s">
        <v>20817</v>
      </c>
      <c r="H16" s="262" t="s">
        <v>20831</v>
      </c>
      <c r="I16" s="262" t="s">
        <v>20832</v>
      </c>
      <c r="J16" s="262" t="s">
        <v>20766</v>
      </c>
      <c r="K16" s="262" t="s">
        <v>1109</v>
      </c>
      <c r="L16" s="263" t="s">
        <v>3637</v>
      </c>
    </row>
    <row r="17" spans="1:12">
      <c r="A17" s="256" t="s">
        <v>20833</v>
      </c>
      <c r="B17" s="14" t="s">
        <v>7556</v>
      </c>
      <c r="C17" s="14" t="s">
        <v>20834</v>
      </c>
      <c r="D17" s="14" t="s">
        <v>20835</v>
      </c>
      <c r="E17" s="14" t="s">
        <v>20836</v>
      </c>
      <c r="F17" s="14" t="s">
        <v>1934</v>
      </c>
      <c r="G17" s="14" t="s">
        <v>20837</v>
      </c>
      <c r="H17" s="14" t="s">
        <v>20838</v>
      </c>
      <c r="I17" s="14" t="s">
        <v>20839</v>
      </c>
      <c r="J17" s="14" t="s">
        <v>20840</v>
      </c>
      <c r="K17" s="14" t="s">
        <v>1238</v>
      </c>
      <c r="L17" s="257" t="s">
        <v>3637</v>
      </c>
    </row>
    <row r="18" spans="1:12">
      <c r="A18" s="261" t="s">
        <v>20841</v>
      </c>
      <c r="B18" s="262" t="s">
        <v>7556</v>
      </c>
      <c r="C18" s="262" t="s">
        <v>20842</v>
      </c>
      <c r="D18" s="262" t="s">
        <v>20843</v>
      </c>
      <c r="E18" s="262" t="s">
        <v>19708</v>
      </c>
      <c r="F18" s="262" t="s">
        <v>1934</v>
      </c>
      <c r="G18" s="262" t="s">
        <v>20844</v>
      </c>
      <c r="H18" s="262" t="s">
        <v>20845</v>
      </c>
      <c r="I18" s="262" t="s">
        <v>20846</v>
      </c>
      <c r="J18" s="262" t="s">
        <v>20840</v>
      </c>
      <c r="K18" s="262" t="s">
        <v>1109</v>
      </c>
      <c r="L18" s="263" t="s">
        <v>3637</v>
      </c>
    </row>
    <row r="19" spans="1:12">
      <c r="A19" s="256" t="s">
        <v>20847</v>
      </c>
      <c r="B19" s="14" t="s">
        <v>7556</v>
      </c>
      <c r="C19" s="14" t="s">
        <v>20848</v>
      </c>
      <c r="D19" s="14" t="s">
        <v>20849</v>
      </c>
      <c r="E19" s="14" t="s">
        <v>20850</v>
      </c>
      <c r="F19" s="14" t="s">
        <v>19387</v>
      </c>
      <c r="G19" s="14" t="s">
        <v>20851</v>
      </c>
      <c r="H19" s="14" t="s">
        <v>20852</v>
      </c>
      <c r="I19" s="14" t="s">
        <v>20853</v>
      </c>
      <c r="J19" s="14" t="s">
        <v>20840</v>
      </c>
      <c r="K19" s="14" t="s">
        <v>1238</v>
      </c>
      <c r="L19" s="257" t="s">
        <v>3637</v>
      </c>
    </row>
    <row r="20" spans="1:12">
      <c r="A20" s="261" t="s">
        <v>20854</v>
      </c>
      <c r="B20" s="262" t="s">
        <v>7556</v>
      </c>
      <c r="C20" s="262" t="s">
        <v>20855</v>
      </c>
      <c r="D20" s="262" t="s">
        <v>20856</v>
      </c>
      <c r="E20" s="262" t="s">
        <v>20857</v>
      </c>
      <c r="F20" s="262" t="s">
        <v>19387</v>
      </c>
      <c r="G20" s="262" t="s">
        <v>20858</v>
      </c>
      <c r="H20" s="262" t="s">
        <v>20859</v>
      </c>
      <c r="I20" s="262" t="s">
        <v>20860</v>
      </c>
      <c r="J20" s="262" t="s">
        <v>20840</v>
      </c>
      <c r="K20" s="262" t="s">
        <v>1238</v>
      </c>
      <c r="L20" s="263" t="s">
        <v>3637</v>
      </c>
    </row>
    <row r="21" spans="1:12">
      <c r="A21" s="256" t="s">
        <v>20861</v>
      </c>
      <c r="B21" s="14" t="s">
        <v>7556</v>
      </c>
      <c r="C21" s="14" t="s">
        <v>20862</v>
      </c>
      <c r="D21" s="14" t="s">
        <v>20863</v>
      </c>
      <c r="E21" s="14" t="s">
        <v>20864</v>
      </c>
      <c r="F21" s="14" t="s">
        <v>19438</v>
      </c>
      <c r="G21" s="14" t="s">
        <v>20865</v>
      </c>
      <c r="H21" s="14" t="s">
        <v>20866</v>
      </c>
      <c r="I21" s="14" t="s">
        <v>20867</v>
      </c>
      <c r="J21" s="14" t="s">
        <v>20840</v>
      </c>
      <c r="K21" s="14" t="s">
        <v>1238</v>
      </c>
      <c r="L21" s="257" t="s">
        <v>3637</v>
      </c>
    </row>
    <row r="22" spans="1:12">
      <c r="A22" s="261" t="s">
        <v>20868</v>
      </c>
      <c r="B22" s="262" t="s">
        <v>7556</v>
      </c>
      <c r="C22" s="262" t="s">
        <v>20869</v>
      </c>
      <c r="D22" s="262" t="s">
        <v>20870</v>
      </c>
      <c r="E22" s="262" t="s">
        <v>20871</v>
      </c>
      <c r="F22" s="262" t="s">
        <v>19438</v>
      </c>
      <c r="G22" s="262" t="s">
        <v>20872</v>
      </c>
      <c r="H22" s="262" t="s">
        <v>20873</v>
      </c>
      <c r="I22" s="262" t="s">
        <v>20874</v>
      </c>
      <c r="J22" s="262" t="s">
        <v>20840</v>
      </c>
      <c r="K22" s="262" t="s">
        <v>1109</v>
      </c>
      <c r="L22" s="263" t="s">
        <v>3637</v>
      </c>
    </row>
    <row r="23" spans="1:12">
      <c r="A23" s="256" t="s">
        <v>20875</v>
      </c>
      <c r="B23" s="14" t="s">
        <v>7556</v>
      </c>
      <c r="C23" s="14" t="s">
        <v>20876</v>
      </c>
      <c r="D23" s="14" t="s">
        <v>20877</v>
      </c>
      <c r="E23" s="14" t="s">
        <v>20878</v>
      </c>
      <c r="F23" s="14" t="s">
        <v>5234</v>
      </c>
      <c r="G23" s="14" t="s">
        <v>20879</v>
      </c>
      <c r="H23" s="14" t="s">
        <v>20880</v>
      </c>
      <c r="I23" s="14" t="s">
        <v>20881</v>
      </c>
      <c r="J23" s="14" t="s">
        <v>20840</v>
      </c>
      <c r="K23" s="14" t="s">
        <v>1238</v>
      </c>
      <c r="L23" s="257" t="s">
        <v>3637</v>
      </c>
    </row>
    <row r="24" spans="1:12">
      <c r="A24" s="261" t="s">
        <v>20882</v>
      </c>
      <c r="B24" s="262" t="s">
        <v>7556</v>
      </c>
      <c r="C24" s="262" t="s">
        <v>20883</v>
      </c>
      <c r="D24" s="262" t="s">
        <v>20884</v>
      </c>
      <c r="E24" s="262" t="s">
        <v>20885</v>
      </c>
      <c r="F24" s="262" t="s">
        <v>20886</v>
      </c>
      <c r="G24" s="262" t="s">
        <v>20887</v>
      </c>
      <c r="H24" s="262" t="s">
        <v>20888</v>
      </c>
      <c r="I24" s="262" t="s">
        <v>20889</v>
      </c>
      <c r="J24" s="262" t="s">
        <v>20840</v>
      </c>
      <c r="K24" s="262" t="s">
        <v>1238</v>
      </c>
      <c r="L24" s="263" t="s">
        <v>3637</v>
      </c>
    </row>
    <row r="25" spans="1:12">
      <c r="A25" s="256" t="s">
        <v>20890</v>
      </c>
      <c r="B25" s="14" t="s">
        <v>7556</v>
      </c>
      <c r="C25" s="14" t="s">
        <v>20891</v>
      </c>
      <c r="D25" s="14" t="s">
        <v>20892</v>
      </c>
      <c r="E25" s="14" t="s">
        <v>20893</v>
      </c>
      <c r="F25" s="14" t="s">
        <v>19989</v>
      </c>
      <c r="G25" s="14" t="s">
        <v>20894</v>
      </c>
      <c r="H25" s="14" t="s">
        <v>20895</v>
      </c>
      <c r="I25" s="14" t="s">
        <v>20896</v>
      </c>
      <c r="J25" s="14" t="s">
        <v>20840</v>
      </c>
      <c r="K25" s="14" t="s">
        <v>1238</v>
      </c>
      <c r="L25" s="257" t="s">
        <v>3637</v>
      </c>
    </row>
    <row r="26" spans="1:12">
      <c r="A26" s="261" t="s">
        <v>20897</v>
      </c>
      <c r="B26" s="262" t="s">
        <v>7556</v>
      </c>
      <c r="C26" s="262" t="s">
        <v>20898</v>
      </c>
      <c r="D26" s="262" t="s">
        <v>20899</v>
      </c>
      <c r="E26" s="262" t="s">
        <v>20900</v>
      </c>
      <c r="F26" s="262" t="s">
        <v>19989</v>
      </c>
      <c r="G26" s="262" t="s">
        <v>20901</v>
      </c>
      <c r="H26" s="262" t="s">
        <v>20902</v>
      </c>
      <c r="I26" s="262" t="s">
        <v>20903</v>
      </c>
      <c r="J26" s="262" t="s">
        <v>20840</v>
      </c>
      <c r="K26" s="262" t="s">
        <v>1238</v>
      </c>
      <c r="L26" s="263" t="s">
        <v>3637</v>
      </c>
    </row>
    <row r="27" spans="1:12">
      <c r="A27" s="256" t="s">
        <v>20904</v>
      </c>
      <c r="B27" s="14" t="s">
        <v>7556</v>
      </c>
      <c r="C27" s="14" t="s">
        <v>20905</v>
      </c>
      <c r="D27" s="14" t="s">
        <v>20906</v>
      </c>
      <c r="E27" s="14" t="s">
        <v>20907</v>
      </c>
      <c r="F27" s="14" t="s">
        <v>20908</v>
      </c>
      <c r="G27" s="14" t="s">
        <v>20909</v>
      </c>
      <c r="H27" s="14" t="s">
        <v>20910</v>
      </c>
      <c r="I27" s="14" t="s">
        <v>20911</v>
      </c>
      <c r="J27" s="14" t="s">
        <v>20840</v>
      </c>
      <c r="K27" s="14" t="s">
        <v>1238</v>
      </c>
      <c r="L27" s="257" t="s">
        <v>3637</v>
      </c>
    </row>
    <row r="28" spans="1:12">
      <c r="A28" s="261" t="s">
        <v>20912</v>
      </c>
      <c r="B28" s="262" t="s">
        <v>7556</v>
      </c>
      <c r="C28" s="262" t="s">
        <v>20913</v>
      </c>
      <c r="D28" s="262" t="s">
        <v>20914</v>
      </c>
      <c r="E28" s="262" t="s">
        <v>20915</v>
      </c>
      <c r="F28" s="262" t="s">
        <v>19684</v>
      </c>
      <c r="G28" s="262" t="s">
        <v>20916</v>
      </c>
      <c r="H28" s="262" t="s">
        <v>20917</v>
      </c>
      <c r="I28" s="262" t="s">
        <v>20918</v>
      </c>
      <c r="J28" s="262" t="s">
        <v>20840</v>
      </c>
      <c r="K28" s="262" t="s">
        <v>1109</v>
      </c>
      <c r="L28" s="263" t="s">
        <v>3637</v>
      </c>
    </row>
    <row r="29" spans="1:12">
      <c r="A29" s="256" t="s">
        <v>20919</v>
      </c>
      <c r="B29" s="14" t="s">
        <v>7556</v>
      </c>
      <c r="C29" s="14" t="s">
        <v>20920</v>
      </c>
      <c r="D29" s="14" t="s">
        <v>20921</v>
      </c>
      <c r="E29" s="14" t="s">
        <v>20922</v>
      </c>
      <c r="F29" s="14" t="s">
        <v>19387</v>
      </c>
      <c r="G29" s="14" t="s">
        <v>20923</v>
      </c>
      <c r="H29" s="14" t="s">
        <v>20924</v>
      </c>
      <c r="I29" s="14" t="s">
        <v>20925</v>
      </c>
      <c r="J29" s="14" t="s">
        <v>20840</v>
      </c>
      <c r="K29" s="14" t="s">
        <v>1109</v>
      </c>
      <c r="L29" s="257" t="s">
        <v>3637</v>
      </c>
    </row>
    <row r="30" spans="1:12">
      <c r="A30" s="261" t="s">
        <v>20926</v>
      </c>
      <c r="B30" s="262" t="s">
        <v>1969</v>
      </c>
      <c r="C30" s="262" t="s">
        <v>20927</v>
      </c>
      <c r="D30" s="262" t="s">
        <v>20928</v>
      </c>
      <c r="E30" s="262" t="s">
        <v>20929</v>
      </c>
      <c r="F30" s="262" t="s">
        <v>20930</v>
      </c>
      <c r="G30" s="262" t="s">
        <v>20931</v>
      </c>
      <c r="H30" s="262" t="s">
        <v>14343</v>
      </c>
      <c r="I30" s="262" t="s">
        <v>20766</v>
      </c>
      <c r="J30" s="262" t="s">
        <v>1109</v>
      </c>
      <c r="K30" s="262" t="s">
        <v>3637</v>
      </c>
      <c r="L30" s="263"/>
    </row>
    <row r="31" spans="1:12">
      <c r="A31" s="256" t="s">
        <v>20932</v>
      </c>
      <c r="B31" s="14" t="s">
        <v>1969</v>
      </c>
      <c r="C31" s="14" t="s">
        <v>20933</v>
      </c>
      <c r="D31" s="14" t="s">
        <v>20934</v>
      </c>
      <c r="E31" s="14" t="s">
        <v>20929</v>
      </c>
      <c r="F31" s="14" t="s">
        <v>20935</v>
      </c>
      <c r="G31" s="14" t="s">
        <v>20936</v>
      </c>
      <c r="H31" s="14" t="s">
        <v>20937</v>
      </c>
      <c r="I31" s="14" t="s">
        <v>20766</v>
      </c>
      <c r="J31" s="14" t="s">
        <v>1109</v>
      </c>
      <c r="K31" s="14" t="s">
        <v>3637</v>
      </c>
      <c r="L31" s="257"/>
    </row>
    <row r="32" spans="1:12">
      <c r="A32" s="261" t="s">
        <v>20938</v>
      </c>
      <c r="B32" s="262" t="s">
        <v>1969</v>
      </c>
      <c r="C32" s="262" t="s">
        <v>20939</v>
      </c>
      <c r="D32" s="262" t="s">
        <v>20940</v>
      </c>
      <c r="E32" s="262" t="s">
        <v>18063</v>
      </c>
      <c r="F32" s="262" t="s">
        <v>20941</v>
      </c>
      <c r="G32" s="262" t="s">
        <v>20942</v>
      </c>
      <c r="H32" s="262" t="s">
        <v>20943</v>
      </c>
      <c r="I32" s="262" t="s">
        <v>20766</v>
      </c>
      <c r="J32" s="262" t="s">
        <v>1238</v>
      </c>
      <c r="K32" s="262" t="s">
        <v>3637</v>
      </c>
      <c r="L32" s="263"/>
    </row>
    <row r="33" spans="1:12">
      <c r="A33" s="256" t="s">
        <v>20944</v>
      </c>
      <c r="B33" s="14" t="s">
        <v>1969</v>
      </c>
      <c r="C33" s="14" t="s">
        <v>20945</v>
      </c>
      <c r="D33" s="14" t="s">
        <v>20946</v>
      </c>
      <c r="E33" s="14" t="s">
        <v>10718</v>
      </c>
      <c r="F33" s="14" t="s">
        <v>20947</v>
      </c>
      <c r="G33" s="14" t="s">
        <v>20948</v>
      </c>
      <c r="H33" s="14" t="s">
        <v>20949</v>
      </c>
      <c r="I33" s="14" t="s">
        <v>20766</v>
      </c>
      <c r="J33" s="14" t="s">
        <v>1238</v>
      </c>
      <c r="K33" s="14" t="s">
        <v>3637</v>
      </c>
      <c r="L33" s="257"/>
    </row>
    <row r="34" spans="1:12">
      <c r="A34" s="261" t="s">
        <v>20950</v>
      </c>
      <c r="B34" s="262" t="s">
        <v>1969</v>
      </c>
      <c r="C34" s="262" t="s">
        <v>19360</v>
      </c>
      <c r="D34" s="262" t="s">
        <v>20951</v>
      </c>
      <c r="E34" s="262" t="s">
        <v>19355</v>
      </c>
      <c r="F34" s="262" t="s">
        <v>20952</v>
      </c>
      <c r="G34" s="262" t="s">
        <v>20953</v>
      </c>
      <c r="H34" s="262" t="s">
        <v>20954</v>
      </c>
      <c r="I34" s="262" t="s">
        <v>20840</v>
      </c>
      <c r="J34" s="262" t="s">
        <v>1109</v>
      </c>
      <c r="K34" s="262" t="s">
        <v>3637</v>
      </c>
      <c r="L34" s="263"/>
    </row>
    <row r="35" spans="1:12">
      <c r="A35" s="256" t="s">
        <v>20955</v>
      </c>
      <c r="B35" s="14" t="s">
        <v>1969</v>
      </c>
      <c r="C35" s="14" t="s">
        <v>19383</v>
      </c>
      <c r="D35" s="14" t="s">
        <v>20956</v>
      </c>
      <c r="E35" s="14" t="s">
        <v>20957</v>
      </c>
      <c r="F35" s="14" t="s">
        <v>20958</v>
      </c>
      <c r="G35" s="14" t="s">
        <v>20959</v>
      </c>
      <c r="H35" s="14" t="s">
        <v>19956</v>
      </c>
      <c r="I35" s="14" t="s">
        <v>20840</v>
      </c>
      <c r="J35" s="14" t="s">
        <v>1109</v>
      </c>
      <c r="K35" s="14" t="s">
        <v>3637</v>
      </c>
      <c r="L35" s="257"/>
    </row>
    <row r="36" spans="1:12">
      <c r="A36" s="261" t="s">
        <v>20960</v>
      </c>
      <c r="B36" s="262" t="s">
        <v>1969</v>
      </c>
      <c r="C36" s="262" t="s">
        <v>19442</v>
      </c>
      <c r="D36" s="262" t="s">
        <v>20961</v>
      </c>
      <c r="E36" s="262" t="s">
        <v>19438</v>
      </c>
      <c r="F36" s="262" t="s">
        <v>20962</v>
      </c>
      <c r="G36" s="262" t="s">
        <v>20963</v>
      </c>
      <c r="H36" s="262" t="s">
        <v>20964</v>
      </c>
      <c r="I36" s="262" t="s">
        <v>20840</v>
      </c>
      <c r="J36" s="262" t="s">
        <v>1238</v>
      </c>
      <c r="K36" s="262" t="s">
        <v>3637</v>
      </c>
      <c r="L36" s="263"/>
    </row>
    <row r="37" spans="1:12">
      <c r="A37" s="256" t="s">
        <v>20965</v>
      </c>
      <c r="B37" s="14" t="s">
        <v>1969</v>
      </c>
      <c r="C37" s="14" t="s">
        <v>19460</v>
      </c>
      <c r="D37" s="14" t="s">
        <v>20966</v>
      </c>
      <c r="E37" s="14" t="s">
        <v>17068</v>
      </c>
      <c r="F37" s="14" t="s">
        <v>20967</v>
      </c>
      <c r="G37" s="14" t="s">
        <v>20968</v>
      </c>
      <c r="H37" s="14" t="s">
        <v>20969</v>
      </c>
      <c r="I37" s="14" t="s">
        <v>20840</v>
      </c>
      <c r="J37" s="14" t="s">
        <v>1238</v>
      </c>
      <c r="K37" s="14" t="s">
        <v>3637</v>
      </c>
      <c r="L37" s="257"/>
    </row>
    <row r="38" spans="1:12">
      <c r="A38" s="261" t="s">
        <v>20970</v>
      </c>
      <c r="B38" s="262" t="s">
        <v>1969</v>
      </c>
      <c r="C38" s="262" t="s">
        <v>19468</v>
      </c>
      <c r="D38" s="262" t="s">
        <v>20971</v>
      </c>
      <c r="E38" s="262" t="s">
        <v>20972</v>
      </c>
      <c r="F38" s="262" t="s">
        <v>20973</v>
      </c>
      <c r="G38" s="262" t="s">
        <v>20974</v>
      </c>
      <c r="H38" s="262" t="s">
        <v>20975</v>
      </c>
      <c r="I38" s="262" t="s">
        <v>20840</v>
      </c>
      <c r="J38" s="262" t="s">
        <v>1238</v>
      </c>
      <c r="K38" s="262" t="s">
        <v>3637</v>
      </c>
      <c r="L38" s="263"/>
    </row>
    <row r="39" spans="1:12">
      <c r="A39" s="256" t="s">
        <v>20976</v>
      </c>
      <c r="B39" s="14" t="s">
        <v>1969</v>
      </c>
      <c r="C39" s="14" t="s">
        <v>19477</v>
      </c>
      <c r="D39" s="14" t="s">
        <v>20977</v>
      </c>
      <c r="E39" s="14" t="s">
        <v>19989</v>
      </c>
      <c r="F39" s="14" t="s">
        <v>20978</v>
      </c>
      <c r="G39" s="14" t="s">
        <v>20979</v>
      </c>
      <c r="H39" s="14" t="s">
        <v>20980</v>
      </c>
      <c r="I39" s="14" t="s">
        <v>20840</v>
      </c>
      <c r="J39" s="14" t="s">
        <v>1109</v>
      </c>
      <c r="K39" s="14" t="s">
        <v>3637</v>
      </c>
      <c r="L39" s="257"/>
    </row>
    <row r="40" spans="1:12">
      <c r="A40" s="261" t="s">
        <v>20981</v>
      </c>
      <c r="B40" s="262" t="s">
        <v>1969</v>
      </c>
      <c r="C40" s="262" t="s">
        <v>19485</v>
      </c>
      <c r="D40" s="262" t="s">
        <v>20982</v>
      </c>
      <c r="E40" s="262" t="s">
        <v>20983</v>
      </c>
      <c r="F40" s="262" t="s">
        <v>20984</v>
      </c>
      <c r="G40" s="262" t="s">
        <v>20985</v>
      </c>
      <c r="H40" s="262" t="s">
        <v>20986</v>
      </c>
      <c r="I40" s="262" t="s">
        <v>20840</v>
      </c>
      <c r="J40" s="262" t="s">
        <v>1238</v>
      </c>
      <c r="K40" s="262" t="s">
        <v>3637</v>
      </c>
      <c r="L40" s="263"/>
    </row>
    <row r="41" spans="1:12">
      <c r="A41" s="256" t="s">
        <v>20987</v>
      </c>
      <c r="B41" s="14" t="s">
        <v>1969</v>
      </c>
      <c r="C41" s="14" t="s">
        <v>19503</v>
      </c>
      <c r="D41" s="14" t="s">
        <v>20988</v>
      </c>
      <c r="E41" s="14" t="s">
        <v>20989</v>
      </c>
      <c r="F41" s="14" t="s">
        <v>20990</v>
      </c>
      <c r="G41" s="14" t="s">
        <v>20991</v>
      </c>
      <c r="H41" s="14" t="s">
        <v>17062</v>
      </c>
      <c r="I41" s="14" t="s">
        <v>20840</v>
      </c>
      <c r="J41" s="14" t="s">
        <v>1238</v>
      </c>
      <c r="K41" s="14" t="s">
        <v>3637</v>
      </c>
      <c r="L41" s="257"/>
    </row>
    <row r="42" spans="1:12">
      <c r="A42" s="261" t="s">
        <v>20992</v>
      </c>
      <c r="B42" s="262" t="s">
        <v>1969</v>
      </c>
      <c r="C42" s="262" t="s">
        <v>19512</v>
      </c>
      <c r="D42" s="262" t="s">
        <v>20993</v>
      </c>
      <c r="E42" s="262" t="s">
        <v>20994</v>
      </c>
      <c r="F42" s="262" t="s">
        <v>20995</v>
      </c>
      <c r="G42" s="262" t="s">
        <v>20996</v>
      </c>
      <c r="H42" s="262" t="s">
        <v>20997</v>
      </c>
      <c r="I42" s="262" t="s">
        <v>20840</v>
      </c>
      <c r="J42" s="262" t="s">
        <v>1238</v>
      </c>
      <c r="K42" s="262" t="s">
        <v>3637</v>
      </c>
      <c r="L42" s="263"/>
    </row>
    <row r="43" spans="1:12">
      <c r="A43" s="258" t="s">
        <v>20998</v>
      </c>
      <c r="B43" s="259" t="s">
        <v>1969</v>
      </c>
      <c r="C43" s="259" t="s">
        <v>20999</v>
      </c>
      <c r="D43" s="259" t="s">
        <v>21000</v>
      </c>
      <c r="E43" s="259" t="s">
        <v>19684</v>
      </c>
      <c r="F43" s="259" t="s">
        <v>21001</v>
      </c>
      <c r="G43" s="259" t="s">
        <v>21002</v>
      </c>
      <c r="H43" s="259" t="s">
        <v>21003</v>
      </c>
      <c r="I43" s="259" t="s">
        <v>20840</v>
      </c>
      <c r="J43" s="259" t="s">
        <v>1109</v>
      </c>
      <c r="K43" s="259" t="s">
        <v>3637</v>
      </c>
      <c r="L43" s="260"/>
    </row>
    <row r="55" spans="1:12" ht="13.75" customHeight="1">
      <c r="A55" s="580" t="s">
        <v>21004</v>
      </c>
      <c r="B55" s="580"/>
      <c r="C55" s="580"/>
      <c r="D55" s="580"/>
      <c r="E55" s="580"/>
      <c r="F55" s="580"/>
      <c r="G55" s="580"/>
      <c r="H55" s="580"/>
      <c r="I55" s="580"/>
      <c r="J55" s="580"/>
      <c r="K55" s="580"/>
      <c r="L55" s="580"/>
    </row>
    <row r="56" spans="1:12" ht="17.149999999999999" customHeight="1">
      <c r="A56" s="293" t="s">
        <v>3410</v>
      </c>
      <c r="B56" s="294" t="s">
        <v>7548</v>
      </c>
      <c r="C56" s="294" t="s">
        <v>7549</v>
      </c>
      <c r="D56" s="294" t="s">
        <v>3</v>
      </c>
      <c r="E56" s="294" t="s">
        <v>14264</v>
      </c>
      <c r="F56" s="294" t="s">
        <v>20759</v>
      </c>
      <c r="G56" s="294" t="s">
        <v>7551</v>
      </c>
      <c r="H56" s="294" t="s">
        <v>7552</v>
      </c>
      <c r="I56" s="294" t="s">
        <v>7553</v>
      </c>
      <c r="J56" s="294" t="s">
        <v>5</v>
      </c>
      <c r="K56" s="294" t="s">
        <v>1509</v>
      </c>
      <c r="L56" s="295" t="s">
        <v>1818</v>
      </c>
    </row>
    <row r="57" spans="1:12">
      <c r="A57" s="326" t="s">
        <v>21005</v>
      </c>
      <c r="B57" s="327" t="s">
        <v>7556</v>
      </c>
      <c r="C57" s="327" t="s">
        <v>21006</v>
      </c>
      <c r="D57" s="327" t="s">
        <v>21007</v>
      </c>
      <c r="E57" s="327" t="s">
        <v>21008</v>
      </c>
      <c r="F57" s="327" t="s">
        <v>21009</v>
      </c>
      <c r="G57" s="327" t="s">
        <v>21010</v>
      </c>
      <c r="H57" s="327" t="s">
        <v>21011</v>
      </c>
      <c r="I57" s="327" t="s">
        <v>21012</v>
      </c>
      <c r="J57" s="327" t="s">
        <v>8155</v>
      </c>
      <c r="K57" s="327" t="s">
        <v>1238</v>
      </c>
      <c r="L57" s="328" t="s">
        <v>3637</v>
      </c>
    </row>
    <row r="58" spans="1:12">
      <c r="A58" s="329" t="s">
        <v>21013</v>
      </c>
      <c r="B58" s="330" t="s">
        <v>7556</v>
      </c>
      <c r="C58" s="330" t="s">
        <v>21014</v>
      </c>
      <c r="D58" s="330" t="s">
        <v>21015</v>
      </c>
      <c r="E58" s="330" t="s">
        <v>21016</v>
      </c>
      <c r="F58" s="330" t="s">
        <v>21017</v>
      </c>
      <c r="G58" s="330" t="s">
        <v>21018</v>
      </c>
      <c r="H58" s="330" t="s">
        <v>21019</v>
      </c>
      <c r="I58" s="330" t="s">
        <v>21020</v>
      </c>
      <c r="J58" s="330" t="s">
        <v>8155</v>
      </c>
      <c r="K58" s="330" t="s">
        <v>1109</v>
      </c>
      <c r="L58" s="331" t="s">
        <v>3637</v>
      </c>
    </row>
    <row r="59" spans="1:12">
      <c r="A59" s="332" t="s">
        <v>21021</v>
      </c>
      <c r="B59" s="333" t="s">
        <v>7556</v>
      </c>
      <c r="C59" s="333" t="s">
        <v>21022</v>
      </c>
      <c r="D59" s="333" t="s">
        <v>21023</v>
      </c>
      <c r="E59" s="333" t="s">
        <v>21024</v>
      </c>
      <c r="F59" s="333" t="s">
        <v>21025</v>
      </c>
      <c r="G59" s="333" t="s">
        <v>21026</v>
      </c>
      <c r="H59" s="333" t="s">
        <v>21027</v>
      </c>
      <c r="I59" s="333" t="s">
        <v>21028</v>
      </c>
      <c r="J59" s="333" t="s">
        <v>8155</v>
      </c>
      <c r="K59" s="333" t="s">
        <v>1238</v>
      </c>
      <c r="L59" s="334" t="s">
        <v>3637</v>
      </c>
    </row>
    <row r="60" spans="1:12" ht="23.15">
      <c r="A60" s="329" t="s">
        <v>21029</v>
      </c>
      <c r="B60" s="330" t="s">
        <v>1969</v>
      </c>
      <c r="C60" s="330" t="s">
        <v>21030</v>
      </c>
      <c r="D60" s="330" t="s">
        <v>21031</v>
      </c>
      <c r="E60" s="330" t="s">
        <v>21032</v>
      </c>
      <c r="F60" s="330" t="s">
        <v>21033</v>
      </c>
      <c r="G60" s="330" t="s">
        <v>21034</v>
      </c>
      <c r="H60" s="330" t="s">
        <v>21035</v>
      </c>
      <c r="I60" s="330" t="s">
        <v>21036</v>
      </c>
      <c r="J60" s="330" t="s">
        <v>8155</v>
      </c>
      <c r="K60" s="330" t="s">
        <v>1238</v>
      </c>
      <c r="L60" s="331" t="s">
        <v>3637</v>
      </c>
    </row>
    <row r="61" spans="1:12" ht="23.15">
      <c r="A61" s="332" t="s">
        <v>21037</v>
      </c>
      <c r="B61" s="333" t="s">
        <v>1969</v>
      </c>
      <c r="C61" s="333" t="s">
        <v>21038</v>
      </c>
      <c r="D61" s="333" t="s">
        <v>21039</v>
      </c>
      <c r="E61" s="333" t="s">
        <v>21040</v>
      </c>
      <c r="F61" s="333" t="s">
        <v>21041</v>
      </c>
      <c r="G61" s="333" t="s">
        <v>21042</v>
      </c>
      <c r="H61" s="333" t="s">
        <v>12170</v>
      </c>
      <c r="I61" s="333" t="s">
        <v>21043</v>
      </c>
      <c r="J61" s="333" t="s">
        <v>8155</v>
      </c>
      <c r="K61" s="333" t="s">
        <v>1109</v>
      </c>
      <c r="L61" s="334" t="s">
        <v>3637</v>
      </c>
    </row>
    <row r="62" spans="1:12">
      <c r="A62" s="361" t="s">
        <v>21044</v>
      </c>
      <c r="B62" s="362" t="s">
        <v>1969</v>
      </c>
      <c r="C62" s="362" t="s">
        <v>21045</v>
      </c>
      <c r="D62" s="362" t="s">
        <v>21046</v>
      </c>
      <c r="E62" s="362" t="s">
        <v>21025</v>
      </c>
      <c r="F62" s="362" t="s">
        <v>21047</v>
      </c>
      <c r="G62" s="362" t="s">
        <v>21048</v>
      </c>
      <c r="H62" s="362" t="s">
        <v>21049</v>
      </c>
      <c r="I62" s="362" t="s">
        <v>21050</v>
      </c>
      <c r="J62" s="362" t="s">
        <v>8155</v>
      </c>
      <c r="K62" s="362" t="s">
        <v>1238</v>
      </c>
      <c r="L62" s="363" t="s">
        <v>3637</v>
      </c>
    </row>
  </sheetData>
  <mergeCells count="3">
    <mergeCell ref="A1:L1"/>
    <mergeCell ref="A2:L2"/>
    <mergeCell ref="A55:L55"/>
  </mergeCells>
  <dataValidations count="3">
    <dataValidation type="list" sqref="J5:J43" xr:uid="{00000000-0002-0000-9B00-000000000000}">
      <formula1>"Stage 10,Stage 11"</formula1>
    </dataValidation>
    <dataValidation type="list" sqref="K5:K43" xr:uid="{00000000-0002-0000-9B00-000001000000}">
      <formula1>"Critical,High,Medium,Low"</formula1>
    </dataValidation>
    <dataValidation type="list" sqref="L5:L43" xr:uid="{00000000-0002-0000-9B00-000002000000}">
      <formula1>"Draft Complete,Needs Review,Approved,Deferred"</formula1>
    </dataValidation>
  </dataValidation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O26"/>
  <sheetViews>
    <sheetView workbookViewId="0">
      <pane ySplit="4" topLeftCell="A5" activePane="bottomLeft" state="frozen"/>
      <selection pane="bottomLeft"/>
    </sheetView>
  </sheetViews>
  <sheetFormatPr defaultRowHeight="14.15"/>
  <cols>
    <col min="1" max="1" width="14" customWidth="1"/>
    <col min="2" max="2" width="20" customWidth="1"/>
    <col min="3" max="3" width="42" customWidth="1"/>
    <col min="4" max="4" width="62" customWidth="1"/>
    <col min="5" max="5" width="28" customWidth="1"/>
    <col min="6" max="6" width="34" customWidth="1"/>
    <col min="7" max="7" width="32" customWidth="1"/>
    <col min="8" max="8" width="12" customWidth="1"/>
    <col min="9" max="9" width="18" customWidth="1"/>
    <col min="10" max="11" width="12" customWidth="1"/>
    <col min="12" max="12" width="34" customWidth="1"/>
    <col min="13" max="13" width="60" customWidth="1"/>
    <col min="14" max="14" width="52" customWidth="1"/>
    <col min="15" max="15" width="30" customWidth="1"/>
  </cols>
  <sheetData>
    <row r="1" spans="1:15" ht="17.149999999999999" customHeight="1">
      <c r="A1" s="609" t="s">
        <v>21051</v>
      </c>
      <c r="B1" s="609"/>
      <c r="C1" s="609"/>
      <c r="D1" s="609"/>
      <c r="E1" s="609"/>
      <c r="F1" s="609"/>
      <c r="G1" s="609"/>
      <c r="H1" s="609"/>
      <c r="I1" s="609"/>
      <c r="J1" s="609"/>
      <c r="K1" s="609"/>
      <c r="L1" s="609"/>
      <c r="M1" s="609"/>
      <c r="N1" s="609"/>
      <c r="O1" s="609"/>
    </row>
    <row r="2" spans="1:15" ht="21.75" customHeight="1">
      <c r="A2" s="610" t="s">
        <v>21052</v>
      </c>
      <c r="B2" s="610"/>
      <c r="C2" s="610"/>
      <c r="D2" s="610"/>
      <c r="E2" s="610"/>
      <c r="F2" s="610"/>
      <c r="G2" s="610"/>
      <c r="H2" s="610"/>
      <c r="I2" s="610"/>
      <c r="J2" s="610"/>
      <c r="K2" s="610"/>
      <c r="L2" s="610"/>
      <c r="M2" s="610"/>
      <c r="N2" s="610"/>
      <c r="O2" s="610"/>
    </row>
    <row r="4" spans="1:15" ht="17.149999999999999" customHeight="1">
      <c r="A4" s="250" t="s">
        <v>3410</v>
      </c>
      <c r="B4" s="251" t="s">
        <v>3595</v>
      </c>
      <c r="C4" s="251" t="s">
        <v>7712</v>
      </c>
      <c r="D4" s="251" t="s">
        <v>3597</v>
      </c>
      <c r="E4" s="251" t="s">
        <v>1817</v>
      </c>
      <c r="F4" s="251" t="s">
        <v>3598</v>
      </c>
      <c r="G4" s="251" t="s">
        <v>1506</v>
      </c>
      <c r="H4" s="251" t="s">
        <v>1509</v>
      </c>
      <c r="I4" s="251" t="s">
        <v>1818</v>
      </c>
      <c r="J4" s="251" t="s">
        <v>7713</v>
      </c>
      <c r="K4" s="251" t="s">
        <v>3600</v>
      </c>
      <c r="L4" s="251" t="s">
        <v>3574</v>
      </c>
      <c r="M4" s="251" t="s">
        <v>1820</v>
      </c>
      <c r="N4" s="251" t="s">
        <v>10615</v>
      </c>
      <c r="O4" s="252" t="s">
        <v>4953</v>
      </c>
    </row>
    <row r="5" spans="1:15" ht="23.15">
      <c r="A5" s="253" t="s">
        <v>21053</v>
      </c>
      <c r="B5" s="254" t="s">
        <v>21054</v>
      </c>
      <c r="C5" s="254" t="s">
        <v>21055</v>
      </c>
      <c r="D5" s="254" t="s">
        <v>21056</v>
      </c>
      <c r="E5" s="254" t="s">
        <v>21057</v>
      </c>
      <c r="F5" s="254" t="s">
        <v>21058</v>
      </c>
      <c r="G5" s="254" t="s">
        <v>21059</v>
      </c>
      <c r="H5" s="254" t="s">
        <v>1238</v>
      </c>
      <c r="I5" s="254" t="s">
        <v>1825</v>
      </c>
      <c r="J5" s="267">
        <f t="shared" ref="J5:J26" si="0">IF(I5="Approved",1,IF(I5="Draft Complete",0.8,IF(I5="In Review",0.6,IF(I5="In Progress",0.4,IF(I5="Blocked",0,0)))))</f>
        <v>0</v>
      </c>
      <c r="K5" s="254">
        <v>5</v>
      </c>
      <c r="L5" s="254" t="s">
        <v>21060</v>
      </c>
      <c r="M5" s="254" t="s">
        <v>21061</v>
      </c>
      <c r="N5" s="254" t="s">
        <v>21062</v>
      </c>
      <c r="O5" s="255" t="s">
        <v>575</v>
      </c>
    </row>
    <row r="6" spans="1:15" ht="23.15">
      <c r="A6" s="261" t="s">
        <v>21063</v>
      </c>
      <c r="B6" s="262" t="s">
        <v>21064</v>
      </c>
      <c r="C6" s="262" t="s">
        <v>21065</v>
      </c>
      <c r="D6" s="262" t="s">
        <v>21066</v>
      </c>
      <c r="E6" s="262" t="s">
        <v>21067</v>
      </c>
      <c r="F6" s="262" t="s">
        <v>21068</v>
      </c>
      <c r="G6" s="262" t="s">
        <v>21053</v>
      </c>
      <c r="H6" s="262" t="s">
        <v>1238</v>
      </c>
      <c r="I6" s="262" t="s">
        <v>1825</v>
      </c>
      <c r="J6" s="268">
        <f t="shared" si="0"/>
        <v>0</v>
      </c>
      <c r="K6" s="262">
        <v>15</v>
      </c>
      <c r="L6" s="262" t="s">
        <v>21069</v>
      </c>
      <c r="M6" s="262" t="s">
        <v>21070</v>
      </c>
      <c r="N6" s="262" t="s">
        <v>21071</v>
      </c>
      <c r="O6" s="263" t="s">
        <v>21072</v>
      </c>
    </row>
    <row r="7" spans="1:15" ht="23.15">
      <c r="A7" s="256" t="s">
        <v>21073</v>
      </c>
      <c r="B7" s="14" t="s">
        <v>16999</v>
      </c>
      <c r="C7" s="14" t="s">
        <v>21074</v>
      </c>
      <c r="D7" s="14" t="s">
        <v>21075</v>
      </c>
      <c r="E7" s="14" t="s">
        <v>21076</v>
      </c>
      <c r="F7" s="14" t="s">
        <v>21077</v>
      </c>
      <c r="G7" s="14" t="s">
        <v>21078</v>
      </c>
      <c r="H7" s="14" t="s">
        <v>1238</v>
      </c>
      <c r="I7" s="14" t="s">
        <v>1825</v>
      </c>
      <c r="J7" s="27">
        <f t="shared" si="0"/>
        <v>0</v>
      </c>
      <c r="K7" s="14">
        <v>18</v>
      </c>
      <c r="L7" s="14" t="s">
        <v>21079</v>
      </c>
      <c r="M7" s="14" t="s">
        <v>21080</v>
      </c>
      <c r="N7" s="14" t="s">
        <v>21081</v>
      </c>
      <c r="O7" s="257" t="s">
        <v>611</v>
      </c>
    </row>
    <row r="8" spans="1:15">
      <c r="A8" s="261" t="s">
        <v>21082</v>
      </c>
      <c r="B8" s="262" t="s">
        <v>21083</v>
      </c>
      <c r="C8" s="262" t="s">
        <v>21084</v>
      </c>
      <c r="D8" s="262" t="s">
        <v>21085</v>
      </c>
      <c r="E8" s="262" t="s">
        <v>21086</v>
      </c>
      <c r="F8" s="262" t="s">
        <v>21087</v>
      </c>
      <c r="G8" s="262" t="s">
        <v>21073</v>
      </c>
      <c r="H8" s="262" t="s">
        <v>1238</v>
      </c>
      <c r="I8" s="262" t="s">
        <v>1825</v>
      </c>
      <c r="J8" s="268">
        <f t="shared" si="0"/>
        <v>0</v>
      </c>
      <c r="K8" s="262">
        <v>14</v>
      </c>
      <c r="L8" s="262" t="s">
        <v>21088</v>
      </c>
      <c r="M8" s="262" t="s">
        <v>21089</v>
      </c>
      <c r="N8" s="262" t="s">
        <v>21090</v>
      </c>
      <c r="O8" s="263" t="s">
        <v>575</v>
      </c>
    </row>
    <row r="9" spans="1:15">
      <c r="A9" s="256" t="s">
        <v>21091</v>
      </c>
      <c r="B9" s="14" t="s">
        <v>21083</v>
      </c>
      <c r="C9" s="14" t="s">
        <v>21092</v>
      </c>
      <c r="D9" s="14" t="s">
        <v>21093</v>
      </c>
      <c r="E9" s="14" t="s">
        <v>21086</v>
      </c>
      <c r="F9" s="14" t="s">
        <v>21094</v>
      </c>
      <c r="G9" s="14" t="s">
        <v>21073</v>
      </c>
      <c r="H9" s="14" t="s">
        <v>1238</v>
      </c>
      <c r="I9" s="14" t="s">
        <v>1825</v>
      </c>
      <c r="J9" s="27">
        <f t="shared" si="0"/>
        <v>0</v>
      </c>
      <c r="K9" s="14">
        <v>18</v>
      </c>
      <c r="L9" s="14" t="s">
        <v>21095</v>
      </c>
      <c r="M9" s="14" t="s">
        <v>21096</v>
      </c>
      <c r="N9" s="14" t="s">
        <v>21097</v>
      </c>
      <c r="O9" s="257" t="s">
        <v>575</v>
      </c>
    </row>
    <row r="10" spans="1:15" ht="23.15">
      <c r="A10" s="261" t="s">
        <v>21098</v>
      </c>
      <c r="B10" s="262" t="s">
        <v>12170</v>
      </c>
      <c r="C10" s="262" t="s">
        <v>21099</v>
      </c>
      <c r="D10" s="262" t="s">
        <v>21100</v>
      </c>
      <c r="E10" s="262" t="s">
        <v>21101</v>
      </c>
      <c r="F10" s="262" t="s">
        <v>21102</v>
      </c>
      <c r="G10" s="262" t="s">
        <v>21103</v>
      </c>
      <c r="H10" s="262" t="s">
        <v>1238</v>
      </c>
      <c r="I10" s="262" t="s">
        <v>1825</v>
      </c>
      <c r="J10" s="268">
        <f t="shared" si="0"/>
        <v>0</v>
      </c>
      <c r="K10" s="262">
        <v>18</v>
      </c>
      <c r="L10" s="262" t="s">
        <v>21104</v>
      </c>
      <c r="M10" s="262" t="s">
        <v>21105</v>
      </c>
      <c r="N10" s="262" t="s">
        <v>21106</v>
      </c>
      <c r="O10" s="263" t="s">
        <v>580</v>
      </c>
    </row>
    <row r="11" spans="1:15" ht="23.15">
      <c r="A11" s="256" t="s">
        <v>21107</v>
      </c>
      <c r="B11" s="14" t="s">
        <v>21108</v>
      </c>
      <c r="C11" s="14" t="s">
        <v>21109</v>
      </c>
      <c r="D11" s="14" t="s">
        <v>21110</v>
      </c>
      <c r="E11" s="14" t="s">
        <v>21111</v>
      </c>
      <c r="F11" s="14" t="s">
        <v>21112</v>
      </c>
      <c r="G11" s="14" t="s">
        <v>21103</v>
      </c>
      <c r="H11" s="14" t="s">
        <v>1238</v>
      </c>
      <c r="I11" s="14" t="s">
        <v>1825</v>
      </c>
      <c r="J11" s="27">
        <f t="shared" si="0"/>
        <v>0</v>
      </c>
      <c r="K11" s="14">
        <v>22</v>
      </c>
      <c r="L11" s="14" t="s">
        <v>21113</v>
      </c>
      <c r="M11" s="14" t="s">
        <v>21114</v>
      </c>
      <c r="N11" s="14" t="s">
        <v>21115</v>
      </c>
      <c r="O11" s="257" t="s">
        <v>596</v>
      </c>
    </row>
    <row r="12" spans="1:15">
      <c r="A12" s="261" t="s">
        <v>21116</v>
      </c>
      <c r="B12" s="262" t="s">
        <v>21117</v>
      </c>
      <c r="C12" s="262" t="s">
        <v>21118</v>
      </c>
      <c r="D12" s="262" t="s">
        <v>21119</v>
      </c>
      <c r="E12" s="262" t="s">
        <v>21120</v>
      </c>
      <c r="F12" s="262" t="s">
        <v>21121</v>
      </c>
      <c r="G12" s="262" t="s">
        <v>21103</v>
      </c>
      <c r="H12" s="262" t="s">
        <v>1109</v>
      </c>
      <c r="I12" s="262" t="s">
        <v>1825</v>
      </c>
      <c r="J12" s="268">
        <f t="shared" si="0"/>
        <v>0</v>
      </c>
      <c r="K12" s="262">
        <v>18</v>
      </c>
      <c r="L12" s="262" t="s">
        <v>21122</v>
      </c>
      <c r="M12" s="262" t="s">
        <v>21123</v>
      </c>
      <c r="N12" s="262" t="s">
        <v>21124</v>
      </c>
      <c r="O12" s="263" t="s">
        <v>592</v>
      </c>
    </row>
    <row r="13" spans="1:15" ht="23.15">
      <c r="A13" s="256" t="s">
        <v>21125</v>
      </c>
      <c r="B13" s="14" t="s">
        <v>21126</v>
      </c>
      <c r="C13" s="14" t="s">
        <v>21127</v>
      </c>
      <c r="D13" s="14" t="s">
        <v>21128</v>
      </c>
      <c r="E13" s="14" t="s">
        <v>21129</v>
      </c>
      <c r="F13" s="14" t="s">
        <v>21130</v>
      </c>
      <c r="G13" s="14" t="s">
        <v>21103</v>
      </c>
      <c r="H13" s="14" t="s">
        <v>1238</v>
      </c>
      <c r="I13" s="14" t="s">
        <v>1825</v>
      </c>
      <c r="J13" s="27">
        <f t="shared" si="0"/>
        <v>0</v>
      </c>
      <c r="K13" s="14">
        <v>20</v>
      </c>
      <c r="L13" s="14" t="s">
        <v>21131</v>
      </c>
      <c r="M13" s="14" t="s">
        <v>21132</v>
      </c>
      <c r="N13" s="14" t="s">
        <v>21133</v>
      </c>
      <c r="O13" s="257" t="s">
        <v>600</v>
      </c>
    </row>
    <row r="14" spans="1:15" ht="23.15">
      <c r="A14" s="261" t="s">
        <v>21134</v>
      </c>
      <c r="B14" s="262" t="s">
        <v>9189</v>
      </c>
      <c r="C14" s="262" t="s">
        <v>21135</v>
      </c>
      <c r="D14" s="262" t="s">
        <v>21136</v>
      </c>
      <c r="E14" s="262" t="s">
        <v>21137</v>
      </c>
      <c r="F14" s="262" t="s">
        <v>21138</v>
      </c>
      <c r="G14" s="262" t="s">
        <v>21103</v>
      </c>
      <c r="H14" s="262" t="s">
        <v>1238</v>
      </c>
      <c r="I14" s="262" t="s">
        <v>1825</v>
      </c>
      <c r="J14" s="268">
        <f t="shared" si="0"/>
        <v>0</v>
      </c>
      <c r="K14" s="262">
        <v>18</v>
      </c>
      <c r="L14" s="262" t="s">
        <v>21139</v>
      </c>
      <c r="M14" s="262" t="s">
        <v>21140</v>
      </c>
      <c r="N14" s="262" t="s">
        <v>21141</v>
      </c>
      <c r="O14" s="263" t="s">
        <v>607</v>
      </c>
    </row>
    <row r="15" spans="1:15" ht="23.15">
      <c r="A15" s="256" t="s">
        <v>21142</v>
      </c>
      <c r="B15" s="14" t="s">
        <v>21143</v>
      </c>
      <c r="C15" s="14" t="s">
        <v>21144</v>
      </c>
      <c r="D15" s="14" t="s">
        <v>21145</v>
      </c>
      <c r="E15" s="14" t="s">
        <v>21146</v>
      </c>
      <c r="F15" s="14" t="s">
        <v>21147</v>
      </c>
      <c r="G15" s="14" t="s">
        <v>21148</v>
      </c>
      <c r="H15" s="14" t="s">
        <v>1238</v>
      </c>
      <c r="I15" s="14" t="s">
        <v>1825</v>
      </c>
      <c r="J15" s="27">
        <f t="shared" si="0"/>
        <v>0</v>
      </c>
      <c r="K15" s="14">
        <v>18</v>
      </c>
      <c r="L15" s="14" t="s">
        <v>21149</v>
      </c>
      <c r="M15" s="14" t="s">
        <v>21150</v>
      </c>
      <c r="N15" s="14" t="s">
        <v>21151</v>
      </c>
      <c r="O15" s="257" t="s">
        <v>584</v>
      </c>
    </row>
    <row r="16" spans="1:15" ht="23.15">
      <c r="A16" s="261" t="s">
        <v>21152</v>
      </c>
      <c r="B16" s="262" t="s">
        <v>21153</v>
      </c>
      <c r="C16" s="262" t="s">
        <v>21154</v>
      </c>
      <c r="D16" s="262" t="s">
        <v>21155</v>
      </c>
      <c r="E16" s="262" t="s">
        <v>21156</v>
      </c>
      <c r="F16" s="262" t="s">
        <v>21157</v>
      </c>
      <c r="G16" s="262" t="s">
        <v>21148</v>
      </c>
      <c r="H16" s="262" t="s">
        <v>1238</v>
      </c>
      <c r="I16" s="262" t="s">
        <v>1825</v>
      </c>
      <c r="J16" s="268">
        <f t="shared" si="0"/>
        <v>0</v>
      </c>
      <c r="K16" s="262">
        <v>22</v>
      </c>
      <c r="L16" s="262" t="s">
        <v>21158</v>
      </c>
      <c r="M16" s="262" t="s">
        <v>21159</v>
      </c>
      <c r="N16" s="262" t="s">
        <v>21160</v>
      </c>
      <c r="O16" s="263" t="s">
        <v>588</v>
      </c>
    </row>
    <row r="17" spans="1:15" ht="23.15">
      <c r="A17" s="256" t="s">
        <v>21161</v>
      </c>
      <c r="B17" s="14" t="s">
        <v>21162</v>
      </c>
      <c r="C17" s="14" t="s">
        <v>21163</v>
      </c>
      <c r="D17" s="14" t="s">
        <v>21164</v>
      </c>
      <c r="E17" s="14" t="s">
        <v>21165</v>
      </c>
      <c r="F17" s="14" t="s">
        <v>21166</v>
      </c>
      <c r="G17" s="14" t="s">
        <v>21167</v>
      </c>
      <c r="H17" s="14" t="s">
        <v>1109</v>
      </c>
      <c r="I17" s="14" t="s">
        <v>1825</v>
      </c>
      <c r="J17" s="27">
        <f t="shared" si="0"/>
        <v>0</v>
      </c>
      <c r="K17" s="14">
        <v>12</v>
      </c>
      <c r="L17" s="14" t="s">
        <v>21168</v>
      </c>
      <c r="M17" s="14" t="s">
        <v>21169</v>
      </c>
      <c r="N17" s="14" t="s">
        <v>21170</v>
      </c>
      <c r="O17" s="257" t="s">
        <v>603</v>
      </c>
    </row>
    <row r="18" spans="1:15">
      <c r="A18" s="261" t="s">
        <v>21171</v>
      </c>
      <c r="B18" s="262" t="s">
        <v>21172</v>
      </c>
      <c r="C18" s="262" t="s">
        <v>21173</v>
      </c>
      <c r="D18" s="262" t="s">
        <v>21174</v>
      </c>
      <c r="E18" s="262" t="s">
        <v>21175</v>
      </c>
      <c r="F18" s="262" t="s">
        <v>21176</v>
      </c>
      <c r="G18" s="262" t="s">
        <v>21177</v>
      </c>
      <c r="H18" s="262" t="s">
        <v>1109</v>
      </c>
      <c r="I18" s="262" t="s">
        <v>1825</v>
      </c>
      <c r="J18" s="268">
        <f t="shared" si="0"/>
        <v>0</v>
      </c>
      <c r="K18" s="262">
        <v>14</v>
      </c>
      <c r="L18" s="262" t="s">
        <v>21178</v>
      </c>
      <c r="M18" s="262" t="s">
        <v>21179</v>
      </c>
      <c r="N18" s="262" t="s">
        <v>21180</v>
      </c>
      <c r="O18" s="263" t="s">
        <v>611</v>
      </c>
    </row>
    <row r="19" spans="1:15" ht="23.15">
      <c r="A19" s="256" t="s">
        <v>21181</v>
      </c>
      <c r="B19" s="14" t="s">
        <v>14129</v>
      </c>
      <c r="C19" s="14" t="s">
        <v>21182</v>
      </c>
      <c r="D19" s="14" t="s">
        <v>21183</v>
      </c>
      <c r="E19" s="14" t="s">
        <v>12112</v>
      </c>
      <c r="F19" s="14" t="s">
        <v>21184</v>
      </c>
      <c r="G19" s="14" t="s">
        <v>21185</v>
      </c>
      <c r="H19" s="14" t="s">
        <v>1238</v>
      </c>
      <c r="I19" s="14" t="s">
        <v>1825</v>
      </c>
      <c r="J19" s="27">
        <f t="shared" si="0"/>
        <v>0</v>
      </c>
      <c r="K19" s="14">
        <v>18</v>
      </c>
      <c r="L19" s="14" t="s">
        <v>21186</v>
      </c>
      <c r="M19" s="14" t="s">
        <v>21187</v>
      </c>
      <c r="N19" s="14" t="s">
        <v>21188</v>
      </c>
      <c r="O19" s="257" t="s">
        <v>21189</v>
      </c>
    </row>
    <row r="20" spans="1:15" ht="23.15">
      <c r="A20" s="261" t="s">
        <v>21190</v>
      </c>
      <c r="B20" s="262" t="s">
        <v>21191</v>
      </c>
      <c r="C20" s="262" t="s">
        <v>21192</v>
      </c>
      <c r="D20" s="262" t="s">
        <v>21193</v>
      </c>
      <c r="E20" s="262" t="s">
        <v>21194</v>
      </c>
      <c r="F20" s="262" t="s">
        <v>21195</v>
      </c>
      <c r="G20" s="262" t="s">
        <v>21196</v>
      </c>
      <c r="H20" s="262" t="s">
        <v>1109</v>
      </c>
      <c r="I20" s="262" t="s">
        <v>1825</v>
      </c>
      <c r="J20" s="268">
        <f t="shared" si="0"/>
        <v>0</v>
      </c>
      <c r="K20" s="262">
        <v>12</v>
      </c>
      <c r="L20" s="262" t="s">
        <v>21197</v>
      </c>
      <c r="M20" s="262" t="s">
        <v>21198</v>
      </c>
      <c r="N20" s="262" t="s">
        <v>21199</v>
      </c>
      <c r="O20" s="263" t="s">
        <v>575</v>
      </c>
    </row>
    <row r="21" spans="1:15" ht="23.15">
      <c r="A21" s="256" t="s">
        <v>21200</v>
      </c>
      <c r="B21" s="14" t="s">
        <v>21201</v>
      </c>
      <c r="C21" s="14" t="s">
        <v>21202</v>
      </c>
      <c r="D21" s="14" t="s">
        <v>21203</v>
      </c>
      <c r="E21" s="14" t="s">
        <v>21204</v>
      </c>
      <c r="F21" s="14" t="s">
        <v>21205</v>
      </c>
      <c r="G21" s="14" t="s">
        <v>21206</v>
      </c>
      <c r="H21" s="14" t="s">
        <v>1238</v>
      </c>
      <c r="I21" s="14" t="s">
        <v>1825</v>
      </c>
      <c r="J21" s="27">
        <f t="shared" si="0"/>
        <v>0</v>
      </c>
      <c r="K21" s="14">
        <v>16</v>
      </c>
      <c r="L21" s="14" t="s">
        <v>21207</v>
      </c>
      <c r="M21" s="14" t="s">
        <v>21208</v>
      </c>
      <c r="N21" s="14" t="s">
        <v>21209</v>
      </c>
      <c r="O21" s="257" t="s">
        <v>666</v>
      </c>
    </row>
    <row r="22" spans="1:15" ht="23.15">
      <c r="A22" s="261" t="s">
        <v>21210</v>
      </c>
      <c r="B22" s="262" t="s">
        <v>21211</v>
      </c>
      <c r="C22" s="262" t="s">
        <v>21212</v>
      </c>
      <c r="D22" s="262" t="s">
        <v>21213</v>
      </c>
      <c r="E22" s="262" t="s">
        <v>21214</v>
      </c>
      <c r="F22" s="262" t="s">
        <v>21215</v>
      </c>
      <c r="G22" s="262" t="s">
        <v>21216</v>
      </c>
      <c r="H22" s="262" t="s">
        <v>1238</v>
      </c>
      <c r="I22" s="262" t="s">
        <v>1825</v>
      </c>
      <c r="J22" s="268">
        <f t="shared" si="0"/>
        <v>0</v>
      </c>
      <c r="K22" s="262">
        <v>15</v>
      </c>
      <c r="L22" s="262" t="s">
        <v>21217</v>
      </c>
      <c r="M22" s="262" t="s">
        <v>21218</v>
      </c>
      <c r="N22" s="262" t="s">
        <v>21219</v>
      </c>
      <c r="O22" s="263" t="s">
        <v>21220</v>
      </c>
    </row>
    <row r="23" spans="1:15" ht="23.15">
      <c r="A23" s="256" t="s">
        <v>21221</v>
      </c>
      <c r="B23" s="14" t="s">
        <v>9493</v>
      </c>
      <c r="C23" s="14" t="s">
        <v>21222</v>
      </c>
      <c r="D23" s="14" t="s">
        <v>21223</v>
      </c>
      <c r="E23" s="14" t="s">
        <v>21224</v>
      </c>
      <c r="F23" s="14" t="s">
        <v>21225</v>
      </c>
      <c r="G23" s="14" t="s">
        <v>21226</v>
      </c>
      <c r="H23" s="14" t="s">
        <v>1109</v>
      </c>
      <c r="I23" s="14" t="s">
        <v>1825</v>
      </c>
      <c r="J23" s="27">
        <f t="shared" si="0"/>
        <v>0</v>
      </c>
      <c r="K23" s="14">
        <v>12</v>
      </c>
      <c r="L23" s="14" t="s">
        <v>21227</v>
      </c>
      <c r="M23" s="14" t="s">
        <v>21228</v>
      </c>
      <c r="N23" s="14" t="s">
        <v>21229</v>
      </c>
      <c r="O23" s="257" t="s">
        <v>575</v>
      </c>
    </row>
    <row r="24" spans="1:15">
      <c r="A24" s="261" t="s">
        <v>21230</v>
      </c>
      <c r="B24" s="262" t="s">
        <v>21231</v>
      </c>
      <c r="C24" s="262" t="s">
        <v>21232</v>
      </c>
      <c r="D24" s="262" t="s">
        <v>21233</v>
      </c>
      <c r="E24" s="262" t="s">
        <v>21234</v>
      </c>
      <c r="F24" s="262" t="s">
        <v>21235</v>
      </c>
      <c r="G24" s="262" t="s">
        <v>21236</v>
      </c>
      <c r="H24" s="262" t="s">
        <v>1109</v>
      </c>
      <c r="I24" s="262" t="s">
        <v>1825</v>
      </c>
      <c r="J24" s="268">
        <f t="shared" si="0"/>
        <v>0</v>
      </c>
      <c r="K24" s="262">
        <v>10</v>
      </c>
      <c r="L24" s="262" t="s">
        <v>21237</v>
      </c>
      <c r="M24" s="262" t="s">
        <v>21238</v>
      </c>
      <c r="N24" s="262" t="s">
        <v>21239</v>
      </c>
      <c r="O24" s="263" t="s">
        <v>611</v>
      </c>
    </row>
    <row r="25" spans="1:15">
      <c r="A25" s="256" t="s">
        <v>21240</v>
      </c>
      <c r="B25" s="14" t="s">
        <v>7851</v>
      </c>
      <c r="C25" s="14" t="s">
        <v>21241</v>
      </c>
      <c r="D25" s="14" t="s">
        <v>21242</v>
      </c>
      <c r="E25" s="14" t="s">
        <v>21243</v>
      </c>
      <c r="F25" s="14" t="s">
        <v>21244</v>
      </c>
      <c r="G25" s="14" t="s">
        <v>21245</v>
      </c>
      <c r="H25" s="14" t="s">
        <v>1238</v>
      </c>
      <c r="I25" s="14" t="s">
        <v>1825</v>
      </c>
      <c r="J25" s="27">
        <f t="shared" si="0"/>
        <v>0</v>
      </c>
      <c r="K25" s="14">
        <v>16</v>
      </c>
      <c r="L25" s="14" t="s">
        <v>21246</v>
      </c>
      <c r="M25" s="14" t="s">
        <v>21247</v>
      </c>
      <c r="N25" s="14" t="s">
        <v>21248</v>
      </c>
      <c r="O25" s="257" t="s">
        <v>666</v>
      </c>
    </row>
    <row r="26" spans="1:15">
      <c r="A26" s="264" t="s">
        <v>21249</v>
      </c>
      <c r="B26" s="265" t="s">
        <v>7807</v>
      </c>
      <c r="C26" s="265" t="s">
        <v>21250</v>
      </c>
      <c r="D26" s="265" t="s">
        <v>21251</v>
      </c>
      <c r="E26" s="265" t="s">
        <v>3849</v>
      </c>
      <c r="F26" s="265" t="s">
        <v>99</v>
      </c>
      <c r="G26" s="265" t="s">
        <v>21252</v>
      </c>
      <c r="H26" s="265" t="s">
        <v>1109</v>
      </c>
      <c r="I26" s="265" t="s">
        <v>1825</v>
      </c>
      <c r="J26" s="269">
        <f t="shared" si="0"/>
        <v>0</v>
      </c>
      <c r="K26" s="265">
        <v>5</v>
      </c>
      <c r="L26" s="265" t="s">
        <v>21253</v>
      </c>
      <c r="M26" s="265" t="s">
        <v>21254</v>
      </c>
      <c r="N26" s="265" t="s">
        <v>17207</v>
      </c>
      <c r="O26" s="266" t="s">
        <v>666</v>
      </c>
    </row>
  </sheetData>
  <mergeCells count="2">
    <mergeCell ref="A1:O1"/>
    <mergeCell ref="A2:O2"/>
  </mergeCells>
  <dataValidations count="2">
    <dataValidation type="list" sqref="H5:H26" xr:uid="{00000000-0002-0000-9C00-000000000000}">
      <formula1>"Critical,High,Medium,Low"</formula1>
    </dataValidation>
    <dataValidation type="list" sqref="I5:I26" xr:uid="{00000000-0002-0000-9C00-000001000000}">
      <formula1>"Not Started,In Progress,Draft Complete,In Review,Approved,Blocked,Deferred"</formula1>
    </dataValidation>
  </dataValidation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O28"/>
  <sheetViews>
    <sheetView workbookViewId="0">
      <pane ySplit="4" topLeftCell="A5" activePane="bottomLeft" state="frozen"/>
      <selection pane="bottomLeft"/>
    </sheetView>
  </sheetViews>
  <sheetFormatPr defaultRowHeight="14.15"/>
  <cols>
    <col min="1" max="1" width="14" customWidth="1"/>
    <col min="2" max="2" width="20" customWidth="1"/>
    <col min="3" max="3" width="42" customWidth="1"/>
    <col min="4" max="4" width="62" customWidth="1"/>
    <col min="5" max="5" width="28" customWidth="1"/>
    <col min="6" max="6" width="34" customWidth="1"/>
    <col min="7" max="7" width="32" customWidth="1"/>
    <col min="8" max="8" width="12" customWidth="1"/>
    <col min="9" max="9" width="18" customWidth="1"/>
    <col min="10" max="11" width="12" customWidth="1"/>
    <col min="12" max="12" width="34" customWidth="1"/>
    <col min="13" max="13" width="60" customWidth="1"/>
    <col min="14" max="14" width="52" customWidth="1"/>
    <col min="15" max="15" width="30" customWidth="1"/>
  </cols>
  <sheetData>
    <row r="1" spans="1:15" ht="17.149999999999999" customHeight="1">
      <c r="A1" s="609" t="s">
        <v>21255</v>
      </c>
      <c r="B1" s="609"/>
      <c r="C1" s="609"/>
      <c r="D1" s="609"/>
      <c r="E1" s="609"/>
      <c r="F1" s="609"/>
      <c r="G1" s="609"/>
      <c r="H1" s="609"/>
      <c r="I1" s="609"/>
      <c r="J1" s="609"/>
      <c r="K1" s="609"/>
      <c r="L1" s="609"/>
      <c r="M1" s="609"/>
      <c r="N1" s="609"/>
      <c r="O1" s="609"/>
    </row>
    <row r="2" spans="1:15" ht="21.75" customHeight="1">
      <c r="A2" s="610" t="s">
        <v>21256</v>
      </c>
      <c r="B2" s="610"/>
      <c r="C2" s="610"/>
      <c r="D2" s="610"/>
      <c r="E2" s="610"/>
      <c r="F2" s="610"/>
      <c r="G2" s="610"/>
      <c r="H2" s="610"/>
      <c r="I2" s="610"/>
      <c r="J2" s="610"/>
      <c r="K2" s="610"/>
      <c r="L2" s="610"/>
      <c r="M2" s="610"/>
      <c r="N2" s="610"/>
      <c r="O2" s="610"/>
    </row>
    <row r="4" spans="1:15" ht="17.149999999999999" customHeight="1">
      <c r="A4" s="250" t="s">
        <v>3410</v>
      </c>
      <c r="B4" s="251" t="s">
        <v>3595</v>
      </c>
      <c r="C4" s="251" t="s">
        <v>7712</v>
      </c>
      <c r="D4" s="251" t="s">
        <v>3597</v>
      </c>
      <c r="E4" s="251" t="s">
        <v>1817</v>
      </c>
      <c r="F4" s="251" t="s">
        <v>3598</v>
      </c>
      <c r="G4" s="251" t="s">
        <v>1506</v>
      </c>
      <c r="H4" s="251" t="s">
        <v>1509</v>
      </c>
      <c r="I4" s="251" t="s">
        <v>1818</v>
      </c>
      <c r="J4" s="251" t="s">
        <v>7713</v>
      </c>
      <c r="K4" s="251" t="s">
        <v>3600</v>
      </c>
      <c r="L4" s="251" t="s">
        <v>3574</v>
      </c>
      <c r="M4" s="251" t="s">
        <v>1820</v>
      </c>
      <c r="N4" s="251" t="s">
        <v>10615</v>
      </c>
      <c r="O4" s="252" t="s">
        <v>4953</v>
      </c>
    </row>
    <row r="5" spans="1:15" ht="23.15">
      <c r="A5" s="253" t="s">
        <v>21257</v>
      </c>
      <c r="B5" s="254" t="s">
        <v>1071</v>
      </c>
      <c r="C5" s="254" t="s">
        <v>21258</v>
      </c>
      <c r="D5" s="254" t="s">
        <v>21259</v>
      </c>
      <c r="E5" s="254" t="s">
        <v>21260</v>
      </c>
      <c r="F5" s="254" t="s">
        <v>21261</v>
      </c>
      <c r="G5" s="254" t="s">
        <v>21262</v>
      </c>
      <c r="H5" s="254" t="s">
        <v>1238</v>
      </c>
      <c r="I5" s="254" t="s">
        <v>1825</v>
      </c>
      <c r="J5" s="267">
        <f t="shared" ref="J5:J28" si="0">IF(I5="Approved",1,IF(I5="Draft Complete",0.8,IF(I5="In Review",0.6,IF(I5="In Progress",0.4,IF(I5="Blocked",0,0)))))</f>
        <v>0</v>
      </c>
      <c r="K5" s="254">
        <v>10</v>
      </c>
      <c r="L5" s="254" t="s">
        <v>17078</v>
      </c>
      <c r="M5" s="254" t="s">
        <v>21263</v>
      </c>
      <c r="N5" s="254" t="s">
        <v>21264</v>
      </c>
      <c r="O5" s="255" t="s">
        <v>619</v>
      </c>
    </row>
    <row r="6" spans="1:15" ht="23.15">
      <c r="A6" s="261" t="s">
        <v>21265</v>
      </c>
      <c r="B6" s="262" t="s">
        <v>9269</v>
      </c>
      <c r="C6" s="262" t="s">
        <v>21266</v>
      </c>
      <c r="D6" s="262" t="s">
        <v>21267</v>
      </c>
      <c r="E6" s="262" t="s">
        <v>21268</v>
      </c>
      <c r="F6" s="262" t="s">
        <v>21269</v>
      </c>
      <c r="G6" s="262" t="s">
        <v>21257</v>
      </c>
      <c r="H6" s="262" t="s">
        <v>1238</v>
      </c>
      <c r="I6" s="262" t="s">
        <v>1825</v>
      </c>
      <c r="J6" s="268">
        <f t="shared" si="0"/>
        <v>0</v>
      </c>
      <c r="K6" s="262">
        <v>12</v>
      </c>
      <c r="L6" s="262" t="s">
        <v>21270</v>
      </c>
      <c r="M6" s="262" t="s">
        <v>21271</v>
      </c>
      <c r="N6" s="262" t="s">
        <v>21272</v>
      </c>
      <c r="O6" s="263" t="s">
        <v>21273</v>
      </c>
    </row>
    <row r="7" spans="1:15" ht="23.15">
      <c r="A7" s="256" t="s">
        <v>21274</v>
      </c>
      <c r="B7" s="14" t="s">
        <v>21275</v>
      </c>
      <c r="C7" s="14" t="s">
        <v>21276</v>
      </c>
      <c r="D7" s="14" t="s">
        <v>21277</v>
      </c>
      <c r="E7" s="14" t="s">
        <v>21278</v>
      </c>
      <c r="F7" s="14" t="s">
        <v>21279</v>
      </c>
      <c r="G7" s="14" t="s">
        <v>21265</v>
      </c>
      <c r="H7" s="14" t="s">
        <v>1238</v>
      </c>
      <c r="I7" s="14" t="s">
        <v>1825</v>
      </c>
      <c r="J7" s="27">
        <f t="shared" si="0"/>
        <v>0</v>
      </c>
      <c r="K7" s="14">
        <v>14</v>
      </c>
      <c r="L7" s="14" t="s">
        <v>21280</v>
      </c>
      <c r="M7" s="14" t="s">
        <v>21281</v>
      </c>
      <c r="N7" s="14" t="s">
        <v>21282</v>
      </c>
      <c r="O7" s="257" t="s">
        <v>625</v>
      </c>
    </row>
    <row r="8" spans="1:15">
      <c r="A8" s="261" t="s">
        <v>21283</v>
      </c>
      <c r="B8" s="262" t="s">
        <v>21284</v>
      </c>
      <c r="C8" s="262" t="s">
        <v>21285</v>
      </c>
      <c r="D8" s="262" t="s">
        <v>21286</v>
      </c>
      <c r="E8" s="262" t="s">
        <v>21287</v>
      </c>
      <c r="F8" s="262" t="s">
        <v>21288</v>
      </c>
      <c r="G8" s="262" t="s">
        <v>21274</v>
      </c>
      <c r="H8" s="262" t="s">
        <v>1109</v>
      </c>
      <c r="I8" s="262" t="s">
        <v>1825</v>
      </c>
      <c r="J8" s="268">
        <f t="shared" si="0"/>
        <v>0</v>
      </c>
      <c r="K8" s="262">
        <v>14</v>
      </c>
      <c r="L8" s="262" t="s">
        <v>21289</v>
      </c>
      <c r="M8" s="262" t="s">
        <v>21290</v>
      </c>
      <c r="N8" s="262" t="s">
        <v>21291</v>
      </c>
      <c r="O8" s="263" t="s">
        <v>619</v>
      </c>
    </row>
    <row r="9" spans="1:15">
      <c r="A9" s="256" t="s">
        <v>21292</v>
      </c>
      <c r="B9" s="14" t="s">
        <v>20071</v>
      </c>
      <c r="C9" s="14" t="s">
        <v>21293</v>
      </c>
      <c r="D9" s="14" t="s">
        <v>21294</v>
      </c>
      <c r="E9" s="14" t="s">
        <v>21295</v>
      </c>
      <c r="F9" s="14" t="s">
        <v>21296</v>
      </c>
      <c r="G9" s="14" t="s">
        <v>21297</v>
      </c>
      <c r="H9" s="14" t="s">
        <v>1238</v>
      </c>
      <c r="I9" s="14" t="s">
        <v>1825</v>
      </c>
      <c r="J9" s="27">
        <f t="shared" si="0"/>
        <v>0</v>
      </c>
      <c r="K9" s="14">
        <v>14</v>
      </c>
      <c r="L9" s="14" t="s">
        <v>21298</v>
      </c>
      <c r="M9" s="14" t="s">
        <v>21299</v>
      </c>
      <c r="N9" s="14" t="s">
        <v>21300</v>
      </c>
      <c r="O9" s="257" t="s">
        <v>637</v>
      </c>
    </row>
    <row r="10" spans="1:15" ht="23.15">
      <c r="A10" s="261" t="s">
        <v>21301</v>
      </c>
      <c r="B10" s="262" t="s">
        <v>21302</v>
      </c>
      <c r="C10" s="262" t="s">
        <v>21303</v>
      </c>
      <c r="D10" s="262" t="s">
        <v>21304</v>
      </c>
      <c r="E10" s="262" t="s">
        <v>21278</v>
      </c>
      <c r="F10" s="262" t="s">
        <v>21305</v>
      </c>
      <c r="G10" s="262" t="s">
        <v>21306</v>
      </c>
      <c r="H10" s="262" t="s">
        <v>1238</v>
      </c>
      <c r="I10" s="262" t="s">
        <v>1825</v>
      </c>
      <c r="J10" s="268">
        <f t="shared" si="0"/>
        <v>0</v>
      </c>
      <c r="K10" s="262">
        <v>16</v>
      </c>
      <c r="L10" s="262" t="s">
        <v>21307</v>
      </c>
      <c r="M10" s="262" t="s">
        <v>21308</v>
      </c>
      <c r="N10" s="262" t="s">
        <v>21309</v>
      </c>
      <c r="O10" s="263" t="s">
        <v>633</v>
      </c>
    </row>
    <row r="11" spans="1:15" ht="23.15">
      <c r="A11" s="256" t="s">
        <v>21310</v>
      </c>
      <c r="B11" s="14" t="s">
        <v>21311</v>
      </c>
      <c r="C11" s="14" t="s">
        <v>21312</v>
      </c>
      <c r="D11" s="14" t="s">
        <v>21313</v>
      </c>
      <c r="E11" s="14" t="s">
        <v>21314</v>
      </c>
      <c r="F11" s="14" t="s">
        <v>21315</v>
      </c>
      <c r="G11" s="14" t="s">
        <v>21265</v>
      </c>
      <c r="H11" s="14" t="s">
        <v>1238</v>
      </c>
      <c r="I11" s="14" t="s">
        <v>1825</v>
      </c>
      <c r="J11" s="27">
        <f t="shared" si="0"/>
        <v>0</v>
      </c>
      <c r="K11" s="14">
        <v>14</v>
      </c>
      <c r="L11" s="14" t="s">
        <v>21316</v>
      </c>
      <c r="M11" s="14" t="s">
        <v>21317</v>
      </c>
      <c r="N11" s="14" t="s">
        <v>21318</v>
      </c>
      <c r="O11" s="257" t="s">
        <v>645</v>
      </c>
    </row>
    <row r="12" spans="1:15">
      <c r="A12" s="261" t="s">
        <v>21319</v>
      </c>
      <c r="B12" s="262" t="s">
        <v>21320</v>
      </c>
      <c r="C12" s="262" t="s">
        <v>21321</v>
      </c>
      <c r="D12" s="262" t="s">
        <v>21322</v>
      </c>
      <c r="E12" s="262" t="s">
        <v>21323</v>
      </c>
      <c r="F12" s="262" t="s">
        <v>21324</v>
      </c>
      <c r="G12" s="262" t="s">
        <v>21325</v>
      </c>
      <c r="H12" s="262" t="s">
        <v>1238</v>
      </c>
      <c r="I12" s="262" t="s">
        <v>1825</v>
      </c>
      <c r="J12" s="268">
        <f t="shared" si="0"/>
        <v>0</v>
      </c>
      <c r="K12" s="262">
        <v>10</v>
      </c>
      <c r="L12" s="262" t="s">
        <v>21326</v>
      </c>
      <c r="M12" s="262" t="s">
        <v>21327</v>
      </c>
      <c r="N12" s="262" t="s">
        <v>21328</v>
      </c>
      <c r="O12" s="263" t="s">
        <v>21329</v>
      </c>
    </row>
    <row r="13" spans="1:15">
      <c r="A13" s="256" t="s">
        <v>21330</v>
      </c>
      <c r="B13" s="14" t="s">
        <v>21331</v>
      </c>
      <c r="C13" s="14" t="s">
        <v>21332</v>
      </c>
      <c r="D13" s="14" t="s">
        <v>21333</v>
      </c>
      <c r="E13" s="14" t="s">
        <v>21334</v>
      </c>
      <c r="F13" s="14" t="s">
        <v>21335</v>
      </c>
      <c r="G13" s="14" t="s">
        <v>21336</v>
      </c>
      <c r="H13" s="14" t="s">
        <v>1238</v>
      </c>
      <c r="I13" s="14" t="s">
        <v>1825</v>
      </c>
      <c r="J13" s="27">
        <f t="shared" si="0"/>
        <v>0</v>
      </c>
      <c r="K13" s="14">
        <v>14</v>
      </c>
      <c r="L13" s="14" t="s">
        <v>21337</v>
      </c>
      <c r="M13" s="14" t="s">
        <v>21338</v>
      </c>
      <c r="N13" s="14" t="s">
        <v>21339</v>
      </c>
      <c r="O13" s="257" t="s">
        <v>21340</v>
      </c>
    </row>
    <row r="14" spans="1:15" ht="23.15">
      <c r="A14" s="261" t="s">
        <v>21341</v>
      </c>
      <c r="B14" s="262" t="s">
        <v>21342</v>
      </c>
      <c r="C14" s="262" t="s">
        <v>21343</v>
      </c>
      <c r="D14" s="262" t="s">
        <v>21344</v>
      </c>
      <c r="E14" s="262" t="s">
        <v>21345</v>
      </c>
      <c r="F14" s="262" t="s">
        <v>21346</v>
      </c>
      <c r="G14" s="262" t="s">
        <v>21347</v>
      </c>
      <c r="H14" s="262" t="s">
        <v>1238</v>
      </c>
      <c r="I14" s="262" t="s">
        <v>1825</v>
      </c>
      <c r="J14" s="268">
        <f t="shared" si="0"/>
        <v>0</v>
      </c>
      <c r="K14" s="262">
        <v>10</v>
      </c>
      <c r="L14" s="262" t="s">
        <v>21348</v>
      </c>
      <c r="M14" s="262" t="s">
        <v>21349</v>
      </c>
      <c r="N14" s="262" t="s">
        <v>21350</v>
      </c>
      <c r="O14" s="263" t="s">
        <v>19427</v>
      </c>
    </row>
    <row r="15" spans="1:15">
      <c r="A15" s="256" t="s">
        <v>21351</v>
      </c>
      <c r="B15" s="14" t="s">
        <v>21352</v>
      </c>
      <c r="C15" s="14" t="s">
        <v>21353</v>
      </c>
      <c r="D15" s="14" t="s">
        <v>21354</v>
      </c>
      <c r="E15" s="14" t="s">
        <v>21345</v>
      </c>
      <c r="F15" s="14" t="s">
        <v>21355</v>
      </c>
      <c r="G15" s="14" t="s">
        <v>21356</v>
      </c>
      <c r="H15" s="14" t="s">
        <v>1238</v>
      </c>
      <c r="I15" s="14" t="s">
        <v>1825</v>
      </c>
      <c r="J15" s="27">
        <f t="shared" si="0"/>
        <v>0</v>
      </c>
      <c r="K15" s="14">
        <v>14</v>
      </c>
      <c r="L15" s="14" t="s">
        <v>21357</v>
      </c>
      <c r="M15" s="14" t="s">
        <v>21358</v>
      </c>
      <c r="N15" s="14" t="s">
        <v>21359</v>
      </c>
      <c r="O15" s="257" t="s">
        <v>21360</v>
      </c>
    </row>
    <row r="16" spans="1:15">
      <c r="A16" s="261" t="s">
        <v>21361</v>
      </c>
      <c r="B16" s="262" t="s">
        <v>21362</v>
      </c>
      <c r="C16" s="262" t="s">
        <v>21363</v>
      </c>
      <c r="D16" s="262" t="s">
        <v>21364</v>
      </c>
      <c r="E16" s="262" t="s">
        <v>21365</v>
      </c>
      <c r="F16" s="262" t="s">
        <v>21366</v>
      </c>
      <c r="G16" s="262" t="s">
        <v>21367</v>
      </c>
      <c r="H16" s="262" t="s">
        <v>1238</v>
      </c>
      <c r="I16" s="262" t="s">
        <v>1825</v>
      </c>
      <c r="J16" s="268">
        <f t="shared" si="0"/>
        <v>0</v>
      </c>
      <c r="K16" s="262">
        <v>14</v>
      </c>
      <c r="L16" s="262" t="s">
        <v>21368</v>
      </c>
      <c r="M16" s="262" t="s">
        <v>21369</v>
      </c>
      <c r="N16" s="262" t="s">
        <v>21370</v>
      </c>
      <c r="O16" s="263" t="s">
        <v>637</v>
      </c>
    </row>
    <row r="17" spans="1:15" ht="23.15">
      <c r="A17" s="256" t="s">
        <v>21371</v>
      </c>
      <c r="B17" s="14" t="s">
        <v>20244</v>
      </c>
      <c r="C17" s="14" t="s">
        <v>21372</v>
      </c>
      <c r="D17" s="14" t="s">
        <v>21373</v>
      </c>
      <c r="E17" s="14" t="s">
        <v>21365</v>
      </c>
      <c r="F17" s="14" t="s">
        <v>21374</v>
      </c>
      <c r="G17" s="14" t="s">
        <v>21375</v>
      </c>
      <c r="H17" s="14" t="s">
        <v>1238</v>
      </c>
      <c r="I17" s="14" t="s">
        <v>1825</v>
      </c>
      <c r="J17" s="27">
        <f t="shared" si="0"/>
        <v>0</v>
      </c>
      <c r="K17" s="14">
        <v>20</v>
      </c>
      <c r="L17" s="14" t="s">
        <v>21376</v>
      </c>
      <c r="M17" s="14" t="s">
        <v>21377</v>
      </c>
      <c r="N17" s="14" t="s">
        <v>21378</v>
      </c>
      <c r="O17" s="257" t="s">
        <v>19436</v>
      </c>
    </row>
    <row r="18" spans="1:15">
      <c r="A18" s="261" t="s">
        <v>21379</v>
      </c>
      <c r="B18" s="262" t="s">
        <v>6639</v>
      </c>
      <c r="C18" s="262" t="s">
        <v>21380</v>
      </c>
      <c r="D18" s="262" t="s">
        <v>21381</v>
      </c>
      <c r="E18" s="262" t="s">
        <v>3781</v>
      </c>
      <c r="F18" s="262" t="s">
        <v>21382</v>
      </c>
      <c r="G18" s="262" t="s">
        <v>21383</v>
      </c>
      <c r="H18" s="262" t="s">
        <v>1238</v>
      </c>
      <c r="I18" s="262" t="s">
        <v>1825</v>
      </c>
      <c r="J18" s="268">
        <f t="shared" si="0"/>
        <v>0</v>
      </c>
      <c r="K18" s="262">
        <v>14</v>
      </c>
      <c r="L18" s="262" t="s">
        <v>21384</v>
      </c>
      <c r="M18" s="262" t="s">
        <v>21385</v>
      </c>
      <c r="N18" s="262" t="s">
        <v>21386</v>
      </c>
      <c r="O18" s="263" t="s">
        <v>619</v>
      </c>
    </row>
    <row r="19" spans="1:15" ht="23.15">
      <c r="A19" s="256" t="s">
        <v>21387</v>
      </c>
      <c r="B19" s="14" t="s">
        <v>21388</v>
      </c>
      <c r="C19" s="14" t="s">
        <v>21389</v>
      </c>
      <c r="D19" s="14" t="s">
        <v>21390</v>
      </c>
      <c r="E19" s="14" t="s">
        <v>21391</v>
      </c>
      <c r="F19" s="14" t="s">
        <v>21392</v>
      </c>
      <c r="G19" s="14" t="s">
        <v>21393</v>
      </c>
      <c r="H19" s="14" t="s">
        <v>1238</v>
      </c>
      <c r="I19" s="14" t="s">
        <v>1825</v>
      </c>
      <c r="J19" s="27">
        <f t="shared" si="0"/>
        <v>0</v>
      </c>
      <c r="K19" s="14">
        <v>16</v>
      </c>
      <c r="L19" s="14" t="s">
        <v>21394</v>
      </c>
      <c r="M19" s="14" t="s">
        <v>21395</v>
      </c>
      <c r="N19" s="14" t="s">
        <v>21396</v>
      </c>
      <c r="O19" s="257" t="s">
        <v>629</v>
      </c>
    </row>
    <row r="20" spans="1:15">
      <c r="A20" s="261" t="s">
        <v>21397</v>
      </c>
      <c r="B20" s="262" t="s">
        <v>9258</v>
      </c>
      <c r="C20" s="262" t="s">
        <v>21398</v>
      </c>
      <c r="D20" s="262" t="s">
        <v>21399</v>
      </c>
      <c r="E20" s="262" t="s">
        <v>4035</v>
      </c>
      <c r="F20" s="262" t="s">
        <v>21400</v>
      </c>
      <c r="G20" s="262" t="s">
        <v>21387</v>
      </c>
      <c r="H20" s="262" t="s">
        <v>1238</v>
      </c>
      <c r="I20" s="262" t="s">
        <v>1825</v>
      </c>
      <c r="J20" s="268">
        <f t="shared" si="0"/>
        <v>0</v>
      </c>
      <c r="K20" s="262">
        <v>10</v>
      </c>
      <c r="L20" s="262" t="s">
        <v>21401</v>
      </c>
      <c r="M20" s="262" t="s">
        <v>21402</v>
      </c>
      <c r="N20" s="262" t="s">
        <v>21403</v>
      </c>
      <c r="O20" s="263" t="s">
        <v>17946</v>
      </c>
    </row>
    <row r="21" spans="1:15" ht="23.15">
      <c r="A21" s="256" t="s">
        <v>21404</v>
      </c>
      <c r="B21" s="14" t="s">
        <v>3259</v>
      </c>
      <c r="C21" s="14" t="s">
        <v>21405</v>
      </c>
      <c r="D21" s="14" t="s">
        <v>21406</v>
      </c>
      <c r="E21" s="14" t="s">
        <v>21407</v>
      </c>
      <c r="F21" s="14" t="s">
        <v>21408</v>
      </c>
      <c r="G21" s="14" t="s">
        <v>21409</v>
      </c>
      <c r="H21" s="14" t="s">
        <v>1238</v>
      </c>
      <c r="I21" s="14" t="s">
        <v>1825</v>
      </c>
      <c r="J21" s="27">
        <f t="shared" si="0"/>
        <v>0</v>
      </c>
      <c r="K21" s="14">
        <v>18</v>
      </c>
      <c r="L21" s="14" t="s">
        <v>21410</v>
      </c>
      <c r="M21" s="14" t="s">
        <v>21411</v>
      </c>
      <c r="N21" s="14" t="s">
        <v>21412</v>
      </c>
      <c r="O21" s="257" t="s">
        <v>649</v>
      </c>
    </row>
    <row r="22" spans="1:15">
      <c r="A22" s="261" t="s">
        <v>21413</v>
      </c>
      <c r="B22" s="262" t="s">
        <v>20989</v>
      </c>
      <c r="C22" s="262" t="s">
        <v>21414</v>
      </c>
      <c r="D22" s="262" t="s">
        <v>21415</v>
      </c>
      <c r="E22" s="262" t="s">
        <v>21416</v>
      </c>
      <c r="F22" s="262" t="s">
        <v>21417</v>
      </c>
      <c r="G22" s="262" t="s">
        <v>21418</v>
      </c>
      <c r="H22" s="262" t="s">
        <v>1238</v>
      </c>
      <c r="I22" s="262" t="s">
        <v>1825</v>
      </c>
      <c r="J22" s="268">
        <f t="shared" si="0"/>
        <v>0</v>
      </c>
      <c r="K22" s="262">
        <v>16</v>
      </c>
      <c r="L22" s="262" t="s">
        <v>21419</v>
      </c>
      <c r="M22" s="262" t="s">
        <v>21420</v>
      </c>
      <c r="N22" s="262" t="s">
        <v>21421</v>
      </c>
      <c r="O22" s="263" t="s">
        <v>649</v>
      </c>
    </row>
    <row r="23" spans="1:15" ht="23.15">
      <c r="A23" s="256" t="s">
        <v>21422</v>
      </c>
      <c r="B23" s="14" t="s">
        <v>21423</v>
      </c>
      <c r="C23" s="14" t="s">
        <v>21424</v>
      </c>
      <c r="D23" s="14" t="s">
        <v>21425</v>
      </c>
      <c r="E23" s="14" t="s">
        <v>21426</v>
      </c>
      <c r="F23" s="14" t="s">
        <v>21427</v>
      </c>
      <c r="G23" s="14" t="s">
        <v>21428</v>
      </c>
      <c r="H23" s="14" t="s">
        <v>1238</v>
      </c>
      <c r="I23" s="14" t="s">
        <v>1825</v>
      </c>
      <c r="J23" s="27">
        <f t="shared" si="0"/>
        <v>0</v>
      </c>
      <c r="K23" s="14">
        <v>14</v>
      </c>
      <c r="L23" s="14" t="s">
        <v>21429</v>
      </c>
      <c r="M23" s="14" t="s">
        <v>21430</v>
      </c>
      <c r="N23" s="14" t="s">
        <v>21431</v>
      </c>
      <c r="O23" s="257" t="s">
        <v>649</v>
      </c>
    </row>
    <row r="24" spans="1:15" ht="23.15">
      <c r="A24" s="261" t="s">
        <v>21432</v>
      </c>
      <c r="B24" s="262" t="s">
        <v>21433</v>
      </c>
      <c r="C24" s="262" t="s">
        <v>21434</v>
      </c>
      <c r="D24" s="262" t="s">
        <v>21435</v>
      </c>
      <c r="E24" s="262" t="s">
        <v>21436</v>
      </c>
      <c r="F24" s="262" t="s">
        <v>21437</v>
      </c>
      <c r="G24" s="262" t="s">
        <v>21438</v>
      </c>
      <c r="H24" s="262" t="s">
        <v>1238</v>
      </c>
      <c r="I24" s="262" t="s">
        <v>1825</v>
      </c>
      <c r="J24" s="268">
        <f t="shared" si="0"/>
        <v>0</v>
      </c>
      <c r="K24" s="262">
        <v>14</v>
      </c>
      <c r="L24" s="262" t="s">
        <v>21439</v>
      </c>
      <c r="M24" s="262" t="s">
        <v>21440</v>
      </c>
      <c r="N24" s="262" t="s">
        <v>21441</v>
      </c>
      <c r="O24" s="263" t="s">
        <v>641</v>
      </c>
    </row>
    <row r="25" spans="1:15" ht="23.15">
      <c r="A25" s="256" t="s">
        <v>21442</v>
      </c>
      <c r="B25" s="14" t="s">
        <v>14578</v>
      </c>
      <c r="C25" s="14" t="s">
        <v>21443</v>
      </c>
      <c r="D25" s="14" t="s">
        <v>21444</v>
      </c>
      <c r="E25" s="14" t="s">
        <v>17163</v>
      </c>
      <c r="F25" s="14" t="s">
        <v>21445</v>
      </c>
      <c r="G25" s="14" t="s">
        <v>21446</v>
      </c>
      <c r="H25" s="14" t="s">
        <v>1109</v>
      </c>
      <c r="I25" s="14" t="s">
        <v>1825</v>
      </c>
      <c r="J25" s="27">
        <f t="shared" si="0"/>
        <v>0</v>
      </c>
      <c r="K25" s="14">
        <v>12</v>
      </c>
      <c r="L25" s="14" t="s">
        <v>17166</v>
      </c>
      <c r="M25" s="14" t="s">
        <v>21447</v>
      </c>
      <c r="N25" s="14" t="s">
        <v>21448</v>
      </c>
      <c r="O25" s="257" t="s">
        <v>653</v>
      </c>
    </row>
    <row r="26" spans="1:15" ht="23.15">
      <c r="A26" s="261" t="s">
        <v>21449</v>
      </c>
      <c r="B26" s="262" t="s">
        <v>21450</v>
      </c>
      <c r="C26" s="262" t="s">
        <v>21451</v>
      </c>
      <c r="D26" s="262" t="s">
        <v>21452</v>
      </c>
      <c r="E26" s="262" t="s">
        <v>21453</v>
      </c>
      <c r="F26" s="262" t="s">
        <v>21454</v>
      </c>
      <c r="G26" s="262" t="s">
        <v>21455</v>
      </c>
      <c r="H26" s="262" t="s">
        <v>1238</v>
      </c>
      <c r="I26" s="262" t="s">
        <v>1825</v>
      </c>
      <c r="J26" s="268">
        <f t="shared" si="0"/>
        <v>0</v>
      </c>
      <c r="K26" s="262">
        <v>18</v>
      </c>
      <c r="L26" s="262" t="s">
        <v>21456</v>
      </c>
      <c r="M26" s="262" t="s">
        <v>21457</v>
      </c>
      <c r="N26" s="262" t="s">
        <v>21458</v>
      </c>
      <c r="O26" s="263" t="s">
        <v>641</v>
      </c>
    </row>
    <row r="27" spans="1:15" ht="23.15">
      <c r="A27" s="256" t="s">
        <v>21459</v>
      </c>
      <c r="B27" s="14" t="s">
        <v>21460</v>
      </c>
      <c r="C27" s="14" t="s">
        <v>21461</v>
      </c>
      <c r="D27" s="14" t="s">
        <v>21462</v>
      </c>
      <c r="E27" s="14" t="s">
        <v>21243</v>
      </c>
      <c r="F27" s="14" t="s">
        <v>21463</v>
      </c>
      <c r="G27" s="14" t="s">
        <v>21464</v>
      </c>
      <c r="H27" s="14" t="s">
        <v>1238</v>
      </c>
      <c r="I27" s="14" t="s">
        <v>1825</v>
      </c>
      <c r="J27" s="27">
        <f t="shared" si="0"/>
        <v>0</v>
      </c>
      <c r="K27" s="14">
        <v>20</v>
      </c>
      <c r="L27" s="14" t="s">
        <v>21465</v>
      </c>
      <c r="M27" s="14" t="s">
        <v>21466</v>
      </c>
      <c r="N27" s="14" t="s">
        <v>21467</v>
      </c>
      <c r="O27" s="257" t="s">
        <v>669</v>
      </c>
    </row>
    <row r="28" spans="1:15" ht="23.15">
      <c r="A28" s="264" t="s">
        <v>21468</v>
      </c>
      <c r="B28" s="265" t="s">
        <v>7807</v>
      </c>
      <c r="C28" s="265" t="s">
        <v>21469</v>
      </c>
      <c r="D28" s="265" t="s">
        <v>21470</v>
      </c>
      <c r="E28" s="265" t="s">
        <v>3849</v>
      </c>
      <c r="F28" s="265" t="s">
        <v>99</v>
      </c>
      <c r="G28" s="265" t="s">
        <v>21471</v>
      </c>
      <c r="H28" s="265" t="s">
        <v>1109</v>
      </c>
      <c r="I28" s="265" t="s">
        <v>1825</v>
      </c>
      <c r="J28" s="269">
        <f t="shared" si="0"/>
        <v>0</v>
      </c>
      <c r="K28" s="265">
        <v>6</v>
      </c>
      <c r="L28" s="265" t="s">
        <v>21472</v>
      </c>
      <c r="M28" s="265" t="s">
        <v>21473</v>
      </c>
      <c r="N28" s="265" t="s">
        <v>17207</v>
      </c>
      <c r="O28" s="266" t="s">
        <v>669</v>
      </c>
    </row>
  </sheetData>
  <mergeCells count="2">
    <mergeCell ref="A1:O1"/>
    <mergeCell ref="A2:O2"/>
  </mergeCells>
  <dataValidations count="2">
    <dataValidation type="list" sqref="H5:H28" xr:uid="{00000000-0002-0000-9D00-000000000000}">
      <formula1>"Critical,High,Medium,Low"</formula1>
    </dataValidation>
    <dataValidation type="list" sqref="I5:I28" xr:uid="{00000000-0002-0000-9D00-000001000000}">
      <formula1>"Not Started,In Progress,Draft Complete,In Review,Approved,Blocked,Deferred"</formula1>
    </dataValidation>
  </dataValidation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J34"/>
  <sheetViews>
    <sheetView workbookViewId="0">
      <pane ySplit="4" topLeftCell="A5" activePane="bottomLeft" state="frozen"/>
      <selection pane="bottomLeft"/>
    </sheetView>
  </sheetViews>
  <sheetFormatPr defaultRowHeight="14.15"/>
  <cols>
    <col min="1" max="1" width="14" customWidth="1"/>
    <col min="2" max="2" width="64" customWidth="1"/>
    <col min="3" max="3" width="30" customWidth="1"/>
    <col min="4" max="6" width="12" customWidth="1"/>
    <col min="7" max="7" width="68" customWidth="1"/>
    <col min="8" max="8" width="30" customWidth="1"/>
    <col min="9" max="9" width="14" customWidth="1"/>
    <col min="10" max="10" width="38" customWidth="1"/>
  </cols>
  <sheetData>
    <row r="1" spans="1:10" ht="17.149999999999999" customHeight="1">
      <c r="A1" s="609" t="s">
        <v>21474</v>
      </c>
      <c r="B1" s="609"/>
      <c r="C1" s="609"/>
      <c r="D1" s="609"/>
      <c r="E1" s="609"/>
      <c r="F1" s="609"/>
      <c r="G1" s="609"/>
      <c r="H1" s="609"/>
      <c r="I1" s="609"/>
      <c r="J1" s="609"/>
    </row>
    <row r="2" spans="1:10" ht="21.75" customHeight="1">
      <c r="A2" s="610" t="s">
        <v>21475</v>
      </c>
      <c r="B2" s="610"/>
      <c r="C2" s="610"/>
      <c r="D2" s="610"/>
      <c r="E2" s="610"/>
      <c r="F2" s="610"/>
      <c r="G2" s="610"/>
      <c r="H2" s="610"/>
      <c r="I2" s="610"/>
      <c r="J2" s="610"/>
    </row>
    <row r="4" spans="1:10" ht="17.149999999999999" customHeight="1">
      <c r="A4" s="250" t="s">
        <v>2332</v>
      </c>
      <c r="B4" s="251" t="s">
        <v>1510</v>
      </c>
      <c r="C4" s="251" t="s">
        <v>1095</v>
      </c>
      <c r="D4" s="251" t="s">
        <v>2333</v>
      </c>
      <c r="E4" s="251" t="s">
        <v>2334</v>
      </c>
      <c r="F4" s="251" t="s">
        <v>7815</v>
      </c>
      <c r="G4" s="251" t="s">
        <v>7816</v>
      </c>
      <c r="H4" s="251" t="s">
        <v>1817</v>
      </c>
      <c r="I4" s="251" t="s">
        <v>1818</v>
      </c>
      <c r="J4" s="252" t="s">
        <v>9</v>
      </c>
    </row>
    <row r="5" spans="1:10" ht="23.15">
      <c r="A5" s="253" t="s">
        <v>21476</v>
      </c>
      <c r="B5" s="254" t="s">
        <v>21477</v>
      </c>
      <c r="C5" s="254" t="s">
        <v>21478</v>
      </c>
      <c r="D5" s="254">
        <v>3</v>
      </c>
      <c r="E5" s="254">
        <v>5</v>
      </c>
      <c r="F5" s="254">
        <f t="shared" ref="F5:F34" si="0">D5*E5</f>
        <v>15</v>
      </c>
      <c r="G5" s="254" t="s">
        <v>21479</v>
      </c>
      <c r="H5" s="254" t="s">
        <v>6393</v>
      </c>
      <c r="I5" s="254" t="s">
        <v>2345</v>
      </c>
      <c r="J5" s="255" t="s">
        <v>6516</v>
      </c>
    </row>
    <row r="6" spans="1:10" ht="23.15">
      <c r="A6" s="261" t="s">
        <v>21480</v>
      </c>
      <c r="B6" s="262" t="s">
        <v>21481</v>
      </c>
      <c r="C6" s="262" t="s">
        <v>21482</v>
      </c>
      <c r="D6" s="262">
        <v>4</v>
      </c>
      <c r="E6" s="262">
        <v>5</v>
      </c>
      <c r="F6" s="262">
        <f t="shared" si="0"/>
        <v>20</v>
      </c>
      <c r="G6" s="262" t="s">
        <v>21483</v>
      </c>
      <c r="H6" s="262" t="s">
        <v>21484</v>
      </c>
      <c r="I6" s="262" t="s">
        <v>2345</v>
      </c>
      <c r="J6" s="263" t="s">
        <v>6516</v>
      </c>
    </row>
    <row r="7" spans="1:10">
      <c r="A7" s="256" t="s">
        <v>21485</v>
      </c>
      <c r="B7" s="14" t="s">
        <v>21486</v>
      </c>
      <c r="C7" s="14" t="s">
        <v>12214</v>
      </c>
      <c r="D7" s="14">
        <v>3</v>
      </c>
      <c r="E7" s="14">
        <v>5</v>
      </c>
      <c r="F7" s="14">
        <f t="shared" si="0"/>
        <v>15</v>
      </c>
      <c r="G7" s="14" t="s">
        <v>21487</v>
      </c>
      <c r="H7" s="14" t="s">
        <v>21488</v>
      </c>
      <c r="I7" s="14" t="s">
        <v>2345</v>
      </c>
      <c r="J7" s="257" t="s">
        <v>6516</v>
      </c>
    </row>
    <row r="8" spans="1:10">
      <c r="A8" s="261" t="s">
        <v>21489</v>
      </c>
      <c r="B8" s="262" t="s">
        <v>21490</v>
      </c>
      <c r="C8" s="262" t="s">
        <v>17432</v>
      </c>
      <c r="D8" s="262">
        <v>3</v>
      </c>
      <c r="E8" s="262">
        <v>5</v>
      </c>
      <c r="F8" s="262">
        <f t="shared" si="0"/>
        <v>15</v>
      </c>
      <c r="G8" s="262" t="s">
        <v>21491</v>
      </c>
      <c r="H8" s="262" t="s">
        <v>3775</v>
      </c>
      <c r="I8" s="262" t="s">
        <v>2345</v>
      </c>
      <c r="J8" s="263" t="s">
        <v>6516</v>
      </c>
    </row>
    <row r="9" spans="1:10" ht="23.15">
      <c r="A9" s="256" t="s">
        <v>21492</v>
      </c>
      <c r="B9" s="14" t="s">
        <v>21493</v>
      </c>
      <c r="C9" s="14" t="s">
        <v>10790</v>
      </c>
      <c r="D9" s="14">
        <v>3</v>
      </c>
      <c r="E9" s="14">
        <v>5</v>
      </c>
      <c r="F9" s="14">
        <f t="shared" si="0"/>
        <v>15</v>
      </c>
      <c r="G9" s="14" t="s">
        <v>21494</v>
      </c>
      <c r="H9" s="14" t="s">
        <v>21495</v>
      </c>
      <c r="I9" s="14" t="s">
        <v>2345</v>
      </c>
      <c r="J9" s="257" t="s">
        <v>6516</v>
      </c>
    </row>
    <row r="10" spans="1:10" ht="23.15">
      <c r="A10" s="261" t="s">
        <v>21496</v>
      </c>
      <c r="B10" s="262" t="s">
        <v>21497</v>
      </c>
      <c r="C10" s="262" t="s">
        <v>21498</v>
      </c>
      <c r="D10" s="262">
        <v>4</v>
      </c>
      <c r="E10" s="262">
        <v>5</v>
      </c>
      <c r="F10" s="262">
        <f t="shared" si="0"/>
        <v>20</v>
      </c>
      <c r="G10" s="262" t="s">
        <v>21499</v>
      </c>
      <c r="H10" s="262" t="s">
        <v>21500</v>
      </c>
      <c r="I10" s="262" t="s">
        <v>2345</v>
      </c>
      <c r="J10" s="263" t="s">
        <v>21501</v>
      </c>
    </row>
    <row r="11" spans="1:10">
      <c r="A11" s="256" t="s">
        <v>21502</v>
      </c>
      <c r="B11" s="14" t="s">
        <v>21503</v>
      </c>
      <c r="C11" s="14" t="s">
        <v>21504</v>
      </c>
      <c r="D11" s="14">
        <v>3</v>
      </c>
      <c r="E11" s="14">
        <v>4</v>
      </c>
      <c r="F11" s="14">
        <f t="shared" si="0"/>
        <v>12</v>
      </c>
      <c r="G11" s="14" t="s">
        <v>21505</v>
      </c>
      <c r="H11" s="14" t="s">
        <v>21504</v>
      </c>
      <c r="I11" s="14" t="s">
        <v>2345</v>
      </c>
      <c r="J11" s="257"/>
    </row>
    <row r="12" spans="1:10">
      <c r="A12" s="261" t="s">
        <v>21506</v>
      </c>
      <c r="B12" s="262" t="s">
        <v>21507</v>
      </c>
      <c r="C12" s="262" t="s">
        <v>21508</v>
      </c>
      <c r="D12" s="262">
        <v>4</v>
      </c>
      <c r="E12" s="262">
        <v>5</v>
      </c>
      <c r="F12" s="262">
        <f t="shared" si="0"/>
        <v>20</v>
      </c>
      <c r="G12" s="262" t="s">
        <v>21509</v>
      </c>
      <c r="H12" s="262" t="s">
        <v>21510</v>
      </c>
      <c r="I12" s="262" t="s">
        <v>2345</v>
      </c>
      <c r="J12" s="263" t="s">
        <v>6516</v>
      </c>
    </row>
    <row r="13" spans="1:10">
      <c r="A13" s="256" t="s">
        <v>21511</v>
      </c>
      <c r="B13" s="14" t="s">
        <v>21512</v>
      </c>
      <c r="C13" s="14" t="s">
        <v>10795</v>
      </c>
      <c r="D13" s="14">
        <v>3</v>
      </c>
      <c r="E13" s="14">
        <v>5</v>
      </c>
      <c r="F13" s="14">
        <f t="shared" si="0"/>
        <v>15</v>
      </c>
      <c r="G13" s="14" t="s">
        <v>21513</v>
      </c>
      <c r="H13" s="14" t="s">
        <v>21514</v>
      </c>
      <c r="I13" s="14" t="s">
        <v>2345</v>
      </c>
      <c r="J13" s="257" t="s">
        <v>6516</v>
      </c>
    </row>
    <row r="14" spans="1:10">
      <c r="A14" s="261" t="s">
        <v>21515</v>
      </c>
      <c r="B14" s="262" t="s">
        <v>21516</v>
      </c>
      <c r="C14" s="262" t="s">
        <v>21517</v>
      </c>
      <c r="D14" s="262">
        <v>3</v>
      </c>
      <c r="E14" s="262">
        <v>5</v>
      </c>
      <c r="F14" s="262">
        <f t="shared" si="0"/>
        <v>15</v>
      </c>
      <c r="G14" s="262" t="s">
        <v>21518</v>
      </c>
      <c r="H14" s="262" t="s">
        <v>12359</v>
      </c>
      <c r="I14" s="262" t="s">
        <v>2345</v>
      </c>
      <c r="J14" s="263" t="s">
        <v>6516</v>
      </c>
    </row>
    <row r="15" spans="1:10">
      <c r="A15" s="256" t="s">
        <v>21519</v>
      </c>
      <c r="B15" s="14" t="s">
        <v>21520</v>
      </c>
      <c r="C15" s="14" t="s">
        <v>21521</v>
      </c>
      <c r="D15" s="14">
        <v>3</v>
      </c>
      <c r="E15" s="14">
        <v>4</v>
      </c>
      <c r="F15" s="14">
        <f t="shared" si="0"/>
        <v>12</v>
      </c>
      <c r="G15" s="14" t="s">
        <v>21522</v>
      </c>
      <c r="H15" s="14" t="s">
        <v>21523</v>
      </c>
      <c r="I15" s="14" t="s">
        <v>2345</v>
      </c>
      <c r="J15" s="257"/>
    </row>
    <row r="16" spans="1:10">
      <c r="A16" s="261" t="s">
        <v>21524</v>
      </c>
      <c r="B16" s="262" t="s">
        <v>21525</v>
      </c>
      <c r="C16" s="262" t="s">
        <v>21526</v>
      </c>
      <c r="D16" s="262">
        <v>4</v>
      </c>
      <c r="E16" s="262">
        <v>4</v>
      </c>
      <c r="F16" s="262">
        <f t="shared" si="0"/>
        <v>16</v>
      </c>
      <c r="G16" s="262" t="s">
        <v>21527</v>
      </c>
      <c r="H16" s="262" t="s">
        <v>21528</v>
      </c>
      <c r="I16" s="262" t="s">
        <v>2345</v>
      </c>
      <c r="J16" s="263"/>
    </row>
    <row r="17" spans="1:10" ht="23.15">
      <c r="A17" s="256" t="s">
        <v>21529</v>
      </c>
      <c r="B17" s="14" t="s">
        <v>21530</v>
      </c>
      <c r="C17" s="14" t="s">
        <v>21531</v>
      </c>
      <c r="D17" s="14">
        <v>3</v>
      </c>
      <c r="E17" s="14">
        <v>5</v>
      </c>
      <c r="F17" s="14">
        <f t="shared" si="0"/>
        <v>15</v>
      </c>
      <c r="G17" s="14" t="s">
        <v>21532</v>
      </c>
      <c r="H17" s="14" t="s">
        <v>21533</v>
      </c>
      <c r="I17" s="14" t="s">
        <v>2345</v>
      </c>
      <c r="J17" s="257" t="s">
        <v>6516</v>
      </c>
    </row>
    <row r="18" spans="1:10" ht="23.15">
      <c r="A18" s="261" t="s">
        <v>21534</v>
      </c>
      <c r="B18" s="262" t="s">
        <v>21535</v>
      </c>
      <c r="C18" s="262" t="s">
        <v>21536</v>
      </c>
      <c r="D18" s="262">
        <v>3</v>
      </c>
      <c r="E18" s="262">
        <v>5</v>
      </c>
      <c r="F18" s="262">
        <f t="shared" si="0"/>
        <v>15</v>
      </c>
      <c r="G18" s="262" t="s">
        <v>21537</v>
      </c>
      <c r="H18" s="262" t="s">
        <v>6242</v>
      </c>
      <c r="I18" s="262" t="s">
        <v>2345</v>
      </c>
      <c r="J18" s="263" t="s">
        <v>6516</v>
      </c>
    </row>
    <row r="19" spans="1:10">
      <c r="A19" s="256" t="s">
        <v>21538</v>
      </c>
      <c r="B19" s="14" t="s">
        <v>21539</v>
      </c>
      <c r="C19" s="14" t="s">
        <v>2297</v>
      </c>
      <c r="D19" s="14">
        <v>4</v>
      </c>
      <c r="E19" s="14">
        <v>5</v>
      </c>
      <c r="F19" s="14">
        <f t="shared" si="0"/>
        <v>20</v>
      </c>
      <c r="G19" s="14" t="s">
        <v>21540</v>
      </c>
      <c r="H19" s="14" t="s">
        <v>21541</v>
      </c>
      <c r="I19" s="14" t="s">
        <v>2345</v>
      </c>
      <c r="J19" s="257" t="s">
        <v>6516</v>
      </c>
    </row>
    <row r="20" spans="1:10">
      <c r="A20" s="261" t="s">
        <v>21542</v>
      </c>
      <c r="B20" s="262" t="s">
        <v>21543</v>
      </c>
      <c r="C20" s="262" t="s">
        <v>21544</v>
      </c>
      <c r="D20" s="262">
        <v>3</v>
      </c>
      <c r="E20" s="262">
        <v>5</v>
      </c>
      <c r="F20" s="262">
        <f t="shared" si="0"/>
        <v>15</v>
      </c>
      <c r="G20" s="262" t="s">
        <v>21545</v>
      </c>
      <c r="H20" s="262" t="s">
        <v>21546</v>
      </c>
      <c r="I20" s="262" t="s">
        <v>2345</v>
      </c>
      <c r="J20" s="263" t="s">
        <v>6516</v>
      </c>
    </row>
    <row r="21" spans="1:10">
      <c r="A21" s="256" t="s">
        <v>21547</v>
      </c>
      <c r="B21" s="14" t="s">
        <v>21548</v>
      </c>
      <c r="C21" s="14" t="s">
        <v>21549</v>
      </c>
      <c r="D21" s="14">
        <v>3</v>
      </c>
      <c r="E21" s="14">
        <v>5</v>
      </c>
      <c r="F21" s="14">
        <f t="shared" si="0"/>
        <v>15</v>
      </c>
      <c r="G21" s="14" t="s">
        <v>21550</v>
      </c>
      <c r="H21" s="14" t="s">
        <v>21551</v>
      </c>
      <c r="I21" s="14" t="s">
        <v>2345</v>
      </c>
      <c r="J21" s="257" t="s">
        <v>6516</v>
      </c>
    </row>
    <row r="22" spans="1:10">
      <c r="A22" s="261" t="s">
        <v>21552</v>
      </c>
      <c r="B22" s="262" t="s">
        <v>21553</v>
      </c>
      <c r="C22" s="262" t="s">
        <v>21554</v>
      </c>
      <c r="D22" s="262">
        <v>3</v>
      </c>
      <c r="E22" s="262">
        <v>5</v>
      </c>
      <c r="F22" s="262">
        <f t="shared" si="0"/>
        <v>15</v>
      </c>
      <c r="G22" s="262" t="s">
        <v>21555</v>
      </c>
      <c r="H22" s="262" t="s">
        <v>9232</v>
      </c>
      <c r="I22" s="262" t="s">
        <v>2345</v>
      </c>
      <c r="J22" s="263" t="s">
        <v>6516</v>
      </c>
    </row>
    <row r="23" spans="1:10">
      <c r="A23" s="256" t="s">
        <v>21556</v>
      </c>
      <c r="B23" s="14" t="s">
        <v>21557</v>
      </c>
      <c r="C23" s="14" t="s">
        <v>21558</v>
      </c>
      <c r="D23" s="14">
        <v>3</v>
      </c>
      <c r="E23" s="14">
        <v>5</v>
      </c>
      <c r="F23" s="14">
        <f t="shared" si="0"/>
        <v>15</v>
      </c>
      <c r="G23" s="14" t="s">
        <v>21559</v>
      </c>
      <c r="H23" s="14" t="s">
        <v>20200</v>
      </c>
      <c r="I23" s="14" t="s">
        <v>2345</v>
      </c>
      <c r="J23" s="257" t="s">
        <v>6516</v>
      </c>
    </row>
    <row r="24" spans="1:10">
      <c r="A24" s="261" t="s">
        <v>21560</v>
      </c>
      <c r="B24" s="262" t="s">
        <v>21561</v>
      </c>
      <c r="C24" s="262" t="s">
        <v>851</v>
      </c>
      <c r="D24" s="262">
        <v>4</v>
      </c>
      <c r="E24" s="262">
        <v>5</v>
      </c>
      <c r="F24" s="262">
        <f t="shared" si="0"/>
        <v>20</v>
      </c>
      <c r="G24" s="262" t="s">
        <v>21562</v>
      </c>
      <c r="H24" s="262" t="s">
        <v>639</v>
      </c>
      <c r="I24" s="262" t="s">
        <v>2345</v>
      </c>
      <c r="J24" s="263" t="s">
        <v>21563</v>
      </c>
    </row>
    <row r="25" spans="1:10" ht="23.15">
      <c r="A25" s="256" t="s">
        <v>21564</v>
      </c>
      <c r="B25" s="14" t="s">
        <v>21565</v>
      </c>
      <c r="C25" s="14" t="s">
        <v>21566</v>
      </c>
      <c r="D25" s="14">
        <v>3</v>
      </c>
      <c r="E25" s="14">
        <v>5</v>
      </c>
      <c r="F25" s="14">
        <f t="shared" si="0"/>
        <v>15</v>
      </c>
      <c r="G25" s="14" t="s">
        <v>21567</v>
      </c>
      <c r="H25" s="14" t="s">
        <v>21568</v>
      </c>
      <c r="I25" s="14" t="s">
        <v>2345</v>
      </c>
      <c r="J25" s="257" t="s">
        <v>6516</v>
      </c>
    </row>
    <row r="26" spans="1:10">
      <c r="A26" s="261" t="s">
        <v>21569</v>
      </c>
      <c r="B26" s="262" t="s">
        <v>21570</v>
      </c>
      <c r="C26" s="262" t="s">
        <v>21571</v>
      </c>
      <c r="D26" s="262">
        <v>3</v>
      </c>
      <c r="E26" s="262">
        <v>5</v>
      </c>
      <c r="F26" s="262">
        <f t="shared" si="0"/>
        <v>15</v>
      </c>
      <c r="G26" s="262" t="s">
        <v>21572</v>
      </c>
      <c r="H26" s="262" t="s">
        <v>21573</v>
      </c>
      <c r="I26" s="262" t="s">
        <v>2345</v>
      </c>
      <c r="J26" s="263" t="s">
        <v>6516</v>
      </c>
    </row>
    <row r="27" spans="1:10">
      <c r="A27" s="256" t="s">
        <v>21574</v>
      </c>
      <c r="B27" s="14" t="s">
        <v>21575</v>
      </c>
      <c r="C27" s="14" t="s">
        <v>21576</v>
      </c>
      <c r="D27" s="14">
        <v>3</v>
      </c>
      <c r="E27" s="14">
        <v>5</v>
      </c>
      <c r="F27" s="14">
        <f t="shared" si="0"/>
        <v>15</v>
      </c>
      <c r="G27" s="14" t="s">
        <v>21577</v>
      </c>
      <c r="H27" s="14" t="s">
        <v>9032</v>
      </c>
      <c r="I27" s="14" t="s">
        <v>2345</v>
      </c>
      <c r="J27" s="257" t="s">
        <v>6516</v>
      </c>
    </row>
    <row r="28" spans="1:10">
      <c r="A28" s="261" t="s">
        <v>21578</v>
      </c>
      <c r="B28" s="262" t="s">
        <v>21579</v>
      </c>
      <c r="C28" s="262" t="s">
        <v>21580</v>
      </c>
      <c r="D28" s="262">
        <v>4</v>
      </c>
      <c r="E28" s="262">
        <v>5</v>
      </c>
      <c r="F28" s="262">
        <f t="shared" si="0"/>
        <v>20</v>
      </c>
      <c r="G28" s="262" t="s">
        <v>21581</v>
      </c>
      <c r="H28" s="262" t="s">
        <v>20431</v>
      </c>
      <c r="I28" s="262" t="s">
        <v>2345</v>
      </c>
      <c r="J28" s="263" t="s">
        <v>6516</v>
      </c>
    </row>
    <row r="29" spans="1:10" ht="23.15">
      <c r="A29" s="256" t="s">
        <v>21582</v>
      </c>
      <c r="B29" s="14" t="s">
        <v>21583</v>
      </c>
      <c r="C29" s="14" t="s">
        <v>21584</v>
      </c>
      <c r="D29" s="14">
        <v>4</v>
      </c>
      <c r="E29" s="14">
        <v>4</v>
      </c>
      <c r="F29" s="14">
        <f t="shared" si="0"/>
        <v>16</v>
      </c>
      <c r="G29" s="14" t="s">
        <v>21585</v>
      </c>
      <c r="H29" s="14" t="s">
        <v>20549</v>
      </c>
      <c r="I29" s="14" t="s">
        <v>2345</v>
      </c>
      <c r="J29" s="257"/>
    </row>
    <row r="30" spans="1:10">
      <c r="A30" s="261" t="s">
        <v>21586</v>
      </c>
      <c r="B30" s="262" t="s">
        <v>21587</v>
      </c>
      <c r="C30" s="262" t="s">
        <v>21588</v>
      </c>
      <c r="D30" s="262">
        <v>3</v>
      </c>
      <c r="E30" s="262">
        <v>5</v>
      </c>
      <c r="F30" s="262">
        <f t="shared" si="0"/>
        <v>15</v>
      </c>
      <c r="G30" s="262" t="s">
        <v>21589</v>
      </c>
      <c r="H30" s="262" t="s">
        <v>5976</v>
      </c>
      <c r="I30" s="262" t="s">
        <v>2345</v>
      </c>
      <c r="J30" s="263" t="s">
        <v>6516</v>
      </c>
    </row>
    <row r="31" spans="1:10">
      <c r="A31" s="256" t="s">
        <v>21590</v>
      </c>
      <c r="B31" s="14" t="s">
        <v>21591</v>
      </c>
      <c r="C31" s="14" t="s">
        <v>21592</v>
      </c>
      <c r="D31" s="14">
        <v>4</v>
      </c>
      <c r="E31" s="14">
        <v>4</v>
      </c>
      <c r="F31" s="14">
        <f t="shared" si="0"/>
        <v>16</v>
      </c>
      <c r="G31" s="14" t="s">
        <v>21593</v>
      </c>
      <c r="H31" s="14" t="s">
        <v>21594</v>
      </c>
      <c r="I31" s="14" t="s">
        <v>2345</v>
      </c>
      <c r="J31" s="257"/>
    </row>
    <row r="32" spans="1:10">
      <c r="A32" s="261" t="s">
        <v>21595</v>
      </c>
      <c r="B32" s="262" t="s">
        <v>21596</v>
      </c>
      <c r="C32" s="262" t="s">
        <v>10795</v>
      </c>
      <c r="D32" s="262">
        <v>3</v>
      </c>
      <c r="E32" s="262">
        <v>5</v>
      </c>
      <c r="F32" s="262">
        <f t="shared" si="0"/>
        <v>15</v>
      </c>
      <c r="G32" s="262" t="s">
        <v>21597</v>
      </c>
      <c r="H32" s="262" t="s">
        <v>21598</v>
      </c>
      <c r="I32" s="262" t="s">
        <v>2345</v>
      </c>
      <c r="J32" s="263" t="s">
        <v>6516</v>
      </c>
    </row>
    <row r="33" spans="1:10" ht="23.15">
      <c r="A33" s="256" t="s">
        <v>21599</v>
      </c>
      <c r="B33" s="14" t="s">
        <v>21600</v>
      </c>
      <c r="C33" s="14" t="s">
        <v>21592</v>
      </c>
      <c r="D33" s="14">
        <v>3</v>
      </c>
      <c r="E33" s="14">
        <v>4</v>
      </c>
      <c r="F33" s="14">
        <f t="shared" si="0"/>
        <v>12</v>
      </c>
      <c r="G33" s="14" t="s">
        <v>21601</v>
      </c>
      <c r="H33" s="14" t="s">
        <v>4035</v>
      </c>
      <c r="I33" s="14" t="s">
        <v>2345</v>
      </c>
      <c r="J33" s="257"/>
    </row>
    <row r="34" spans="1:10" ht="23.15">
      <c r="A34" s="264" t="s">
        <v>21602</v>
      </c>
      <c r="B34" s="265" t="s">
        <v>21603</v>
      </c>
      <c r="C34" s="265" t="s">
        <v>21604</v>
      </c>
      <c r="D34" s="265">
        <v>3</v>
      </c>
      <c r="E34" s="265">
        <v>5</v>
      </c>
      <c r="F34" s="265">
        <f t="shared" si="0"/>
        <v>15</v>
      </c>
      <c r="G34" s="265" t="s">
        <v>21605</v>
      </c>
      <c r="H34" s="265" t="s">
        <v>21606</v>
      </c>
      <c r="I34" s="265" t="s">
        <v>2345</v>
      </c>
      <c r="J34" s="266" t="s">
        <v>6516</v>
      </c>
    </row>
  </sheetData>
  <mergeCells count="2">
    <mergeCell ref="A1:J1"/>
    <mergeCell ref="A2:J2"/>
  </mergeCells>
  <conditionalFormatting sqref="F5:F34">
    <cfRule type="colorScale" priority="1">
      <colorScale>
        <cfvo type="min"/>
        <cfvo type="percentile" val="50"/>
        <cfvo type="max"/>
        <color rgb="FFE2F0D9"/>
        <color rgb="FFFFF2CC"/>
        <color rgb="FFFCE4D6"/>
      </colorScale>
    </cfRule>
  </conditionalFormatting>
  <dataValidations count="1">
    <dataValidation type="list" sqref="I5:I34" xr:uid="{00000000-0002-0000-9E00-000000000000}">
      <formula1>"Open,Mitigating,Accepted,Closed,Blocked"</formula1>
    </dataValidation>
  </dataValidation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K22"/>
  <sheetViews>
    <sheetView workbookViewId="0">
      <pane ySplit="4" topLeftCell="A5" activePane="bottomLeft" state="frozen"/>
      <selection pane="bottomLeft"/>
    </sheetView>
  </sheetViews>
  <sheetFormatPr defaultRowHeight="14.15"/>
  <cols>
    <col min="1" max="1" width="15" customWidth="1"/>
    <col min="2" max="2" width="40" customWidth="1"/>
    <col min="3" max="3" width="20" customWidth="1"/>
    <col min="4" max="4" width="52" customWidth="1"/>
    <col min="5" max="5" width="64" customWidth="1"/>
    <col min="6" max="6" width="42" customWidth="1"/>
    <col min="7" max="7" width="46" customWidth="1"/>
    <col min="8" max="8" width="44" customWidth="1"/>
    <col min="9" max="9" width="38" customWidth="1"/>
    <col min="10" max="10" width="30" customWidth="1"/>
    <col min="11" max="11" width="34" customWidth="1"/>
  </cols>
  <sheetData>
    <row r="1" spans="1:11" ht="17.149999999999999" customHeight="1">
      <c r="A1" s="609" t="s">
        <v>21607</v>
      </c>
      <c r="B1" s="609"/>
      <c r="C1" s="609"/>
      <c r="D1" s="609"/>
      <c r="E1" s="609"/>
      <c r="F1" s="609"/>
      <c r="G1" s="609"/>
      <c r="H1" s="609"/>
      <c r="I1" s="609"/>
      <c r="J1" s="609"/>
      <c r="K1" s="609"/>
    </row>
    <row r="2" spans="1:11" ht="21.75" customHeight="1">
      <c r="A2" s="610" t="s">
        <v>21608</v>
      </c>
      <c r="B2" s="610"/>
      <c r="C2" s="610"/>
      <c r="D2" s="610"/>
      <c r="E2" s="610"/>
      <c r="F2" s="610"/>
      <c r="G2" s="610"/>
      <c r="H2" s="610"/>
      <c r="I2" s="610"/>
      <c r="J2" s="610"/>
      <c r="K2" s="610"/>
    </row>
    <row r="4" spans="1:11" ht="17.149999999999999" customHeight="1">
      <c r="A4" s="250" t="s">
        <v>5429</v>
      </c>
      <c r="B4" s="251" t="s">
        <v>5430</v>
      </c>
      <c r="C4" s="251" t="s">
        <v>1818</v>
      </c>
      <c r="D4" s="251" t="s">
        <v>7848</v>
      </c>
      <c r="E4" s="251" t="s">
        <v>3414</v>
      </c>
      <c r="F4" s="251" t="s">
        <v>7849</v>
      </c>
      <c r="G4" s="251" t="s">
        <v>5434</v>
      </c>
      <c r="H4" s="251" t="s">
        <v>7850</v>
      </c>
      <c r="I4" s="251" t="s">
        <v>7851</v>
      </c>
      <c r="J4" s="251" t="s">
        <v>1817</v>
      </c>
      <c r="K4" s="252" t="s">
        <v>7852</v>
      </c>
    </row>
    <row r="5" spans="1:11" ht="23.15">
      <c r="A5" s="253" t="s">
        <v>21609</v>
      </c>
      <c r="B5" s="254" t="s">
        <v>21610</v>
      </c>
      <c r="C5" s="254" t="s">
        <v>5440</v>
      </c>
      <c r="D5" s="254" t="s">
        <v>21611</v>
      </c>
      <c r="E5" s="254" t="s">
        <v>21612</v>
      </c>
      <c r="F5" s="254" t="s">
        <v>21613</v>
      </c>
      <c r="G5" s="254" t="s">
        <v>21614</v>
      </c>
      <c r="H5" s="254" t="s">
        <v>21615</v>
      </c>
      <c r="I5" s="254" t="s">
        <v>21616</v>
      </c>
      <c r="J5" s="254" t="s">
        <v>21617</v>
      </c>
      <c r="K5" s="255" t="s">
        <v>21618</v>
      </c>
    </row>
    <row r="6" spans="1:11" ht="23.15">
      <c r="A6" s="261" t="s">
        <v>21619</v>
      </c>
      <c r="B6" s="262" t="s">
        <v>21620</v>
      </c>
      <c r="C6" s="262" t="s">
        <v>5629</v>
      </c>
      <c r="D6" s="262" t="s">
        <v>21621</v>
      </c>
      <c r="E6" s="262" t="s">
        <v>21622</v>
      </c>
      <c r="F6" s="262" t="s">
        <v>21623</v>
      </c>
      <c r="G6" s="262" t="s">
        <v>21624</v>
      </c>
      <c r="H6" s="262" t="s">
        <v>21625</v>
      </c>
      <c r="I6" s="262" t="s">
        <v>21626</v>
      </c>
      <c r="J6" s="262" t="s">
        <v>84</v>
      </c>
      <c r="K6" s="263" t="s">
        <v>575</v>
      </c>
    </row>
    <row r="7" spans="1:11" ht="23.15">
      <c r="A7" s="256" t="s">
        <v>21627</v>
      </c>
      <c r="B7" s="14" t="s">
        <v>21628</v>
      </c>
      <c r="C7" s="14" t="s">
        <v>5629</v>
      </c>
      <c r="D7" s="14" t="s">
        <v>21629</v>
      </c>
      <c r="E7" s="14" t="s">
        <v>21630</v>
      </c>
      <c r="F7" s="14" t="s">
        <v>21631</v>
      </c>
      <c r="G7" s="14" t="s">
        <v>21632</v>
      </c>
      <c r="H7" s="14" t="s">
        <v>21633</v>
      </c>
      <c r="I7" s="14" t="s">
        <v>21634</v>
      </c>
      <c r="J7" s="14" t="s">
        <v>17655</v>
      </c>
      <c r="K7" s="257" t="s">
        <v>3710</v>
      </c>
    </row>
    <row r="8" spans="1:11" ht="23.15">
      <c r="A8" s="261" t="s">
        <v>21635</v>
      </c>
      <c r="B8" s="262" t="s">
        <v>21636</v>
      </c>
      <c r="C8" s="262" t="s">
        <v>5629</v>
      </c>
      <c r="D8" s="262" t="s">
        <v>21637</v>
      </c>
      <c r="E8" s="262" t="s">
        <v>21638</v>
      </c>
      <c r="F8" s="262" t="s">
        <v>21639</v>
      </c>
      <c r="G8" s="262" t="s">
        <v>21640</v>
      </c>
      <c r="H8" s="262" t="s">
        <v>21641</v>
      </c>
      <c r="I8" s="262" t="s">
        <v>21642</v>
      </c>
      <c r="J8" s="262" t="s">
        <v>6393</v>
      </c>
      <c r="K8" s="263" t="s">
        <v>21643</v>
      </c>
    </row>
    <row r="9" spans="1:11" ht="23.15">
      <c r="A9" s="256" t="s">
        <v>21644</v>
      </c>
      <c r="B9" s="14" t="s">
        <v>21645</v>
      </c>
      <c r="C9" s="14" t="s">
        <v>5629</v>
      </c>
      <c r="D9" s="14" t="s">
        <v>21646</v>
      </c>
      <c r="E9" s="14" t="s">
        <v>21647</v>
      </c>
      <c r="F9" s="14" t="s">
        <v>21648</v>
      </c>
      <c r="G9" s="14" t="s">
        <v>21649</v>
      </c>
      <c r="H9" s="14" t="s">
        <v>21650</v>
      </c>
      <c r="I9" s="14" t="s">
        <v>21651</v>
      </c>
      <c r="J9" s="14" t="s">
        <v>12112</v>
      </c>
      <c r="K9" s="257" t="s">
        <v>17922</v>
      </c>
    </row>
    <row r="10" spans="1:11" ht="23.15">
      <c r="A10" s="261" t="s">
        <v>21652</v>
      </c>
      <c r="B10" s="262" t="s">
        <v>21653</v>
      </c>
      <c r="C10" s="262" t="s">
        <v>5629</v>
      </c>
      <c r="D10" s="262" t="s">
        <v>21654</v>
      </c>
      <c r="E10" s="262" t="s">
        <v>21655</v>
      </c>
      <c r="F10" s="262" t="s">
        <v>21656</v>
      </c>
      <c r="G10" s="262" t="s">
        <v>21657</v>
      </c>
      <c r="H10" s="262" t="s">
        <v>21658</v>
      </c>
      <c r="I10" s="262" t="s">
        <v>21659</v>
      </c>
      <c r="J10" s="262" t="s">
        <v>3652</v>
      </c>
      <c r="K10" s="263" t="s">
        <v>21660</v>
      </c>
    </row>
    <row r="11" spans="1:11">
      <c r="A11" s="256" t="s">
        <v>21661</v>
      </c>
      <c r="B11" s="14" t="s">
        <v>21662</v>
      </c>
      <c r="C11" s="14" t="s">
        <v>5629</v>
      </c>
      <c r="D11" s="14" t="s">
        <v>21663</v>
      </c>
      <c r="E11" s="14" t="s">
        <v>21664</v>
      </c>
      <c r="F11" s="14" t="s">
        <v>21665</v>
      </c>
      <c r="G11" s="14" t="s">
        <v>21666</v>
      </c>
      <c r="H11" s="14" t="s">
        <v>21667</v>
      </c>
      <c r="I11" s="14" t="s">
        <v>21668</v>
      </c>
      <c r="J11" s="14" t="s">
        <v>3833</v>
      </c>
      <c r="K11" s="257" t="s">
        <v>21669</v>
      </c>
    </row>
    <row r="12" spans="1:11" ht="23.15">
      <c r="A12" s="261" t="s">
        <v>21670</v>
      </c>
      <c r="B12" s="262" t="s">
        <v>21671</v>
      </c>
      <c r="C12" s="262" t="s">
        <v>5629</v>
      </c>
      <c r="D12" s="262" t="s">
        <v>21672</v>
      </c>
      <c r="E12" s="262" t="s">
        <v>21673</v>
      </c>
      <c r="F12" s="262" t="s">
        <v>21674</v>
      </c>
      <c r="G12" s="262" t="s">
        <v>17360</v>
      </c>
      <c r="H12" s="262" t="s">
        <v>21675</v>
      </c>
      <c r="I12" s="262" t="s">
        <v>21676</v>
      </c>
      <c r="J12" s="262" t="s">
        <v>6242</v>
      </c>
      <c r="K12" s="263" t="s">
        <v>633</v>
      </c>
    </row>
    <row r="13" spans="1:11">
      <c r="A13" s="256" t="s">
        <v>21677</v>
      </c>
      <c r="B13" s="14" t="s">
        <v>21678</v>
      </c>
      <c r="C13" s="14" t="s">
        <v>5440</v>
      </c>
      <c r="D13" s="14" t="s">
        <v>21679</v>
      </c>
      <c r="E13" s="14" t="s">
        <v>21680</v>
      </c>
      <c r="F13" s="14" t="s">
        <v>21681</v>
      </c>
      <c r="G13" s="14" t="s">
        <v>21682</v>
      </c>
      <c r="H13" s="14" t="s">
        <v>21683</v>
      </c>
      <c r="I13" s="14" t="s">
        <v>21684</v>
      </c>
      <c r="J13" s="14" t="s">
        <v>20352</v>
      </c>
      <c r="K13" s="257" t="s">
        <v>21685</v>
      </c>
    </row>
    <row r="14" spans="1:11">
      <c r="A14" s="261" t="s">
        <v>21686</v>
      </c>
      <c r="B14" s="262" t="s">
        <v>21687</v>
      </c>
      <c r="C14" s="262" t="s">
        <v>5440</v>
      </c>
      <c r="D14" s="262" t="s">
        <v>21688</v>
      </c>
      <c r="E14" s="262" t="s">
        <v>21689</v>
      </c>
      <c r="F14" s="262" t="s">
        <v>21690</v>
      </c>
      <c r="G14" s="262" t="s">
        <v>21691</v>
      </c>
      <c r="H14" s="262" t="s">
        <v>21692</v>
      </c>
      <c r="I14" s="262" t="s">
        <v>21693</v>
      </c>
      <c r="J14" s="262" t="s">
        <v>20200</v>
      </c>
      <c r="K14" s="263" t="s">
        <v>21360</v>
      </c>
    </row>
    <row r="15" spans="1:11">
      <c r="A15" s="256" t="s">
        <v>21694</v>
      </c>
      <c r="B15" s="14" t="s">
        <v>21695</v>
      </c>
      <c r="C15" s="14" t="s">
        <v>5440</v>
      </c>
      <c r="D15" s="14" t="s">
        <v>21696</v>
      </c>
      <c r="E15" s="14" t="s">
        <v>21697</v>
      </c>
      <c r="F15" s="14" t="s">
        <v>21698</v>
      </c>
      <c r="G15" s="14" t="s">
        <v>21699</v>
      </c>
      <c r="H15" s="14" t="s">
        <v>21700</v>
      </c>
      <c r="I15" s="14" t="s">
        <v>21701</v>
      </c>
      <c r="J15" s="14" t="s">
        <v>21702</v>
      </c>
      <c r="K15" s="257" t="s">
        <v>19427</v>
      </c>
    </row>
    <row r="16" spans="1:11" ht="23.15">
      <c r="A16" s="261" t="s">
        <v>21703</v>
      </c>
      <c r="B16" s="262" t="s">
        <v>21704</v>
      </c>
      <c r="C16" s="262" t="s">
        <v>5440</v>
      </c>
      <c r="D16" s="262" t="s">
        <v>21705</v>
      </c>
      <c r="E16" s="262" t="s">
        <v>21706</v>
      </c>
      <c r="F16" s="262" t="s">
        <v>21707</v>
      </c>
      <c r="G16" s="262" t="s">
        <v>21708</v>
      </c>
      <c r="H16" s="262" t="s">
        <v>21709</v>
      </c>
      <c r="I16" s="262" t="s">
        <v>21710</v>
      </c>
      <c r="J16" s="262" t="s">
        <v>21711</v>
      </c>
      <c r="K16" s="263" t="s">
        <v>17946</v>
      </c>
    </row>
    <row r="17" spans="1:11" ht="23.15">
      <c r="A17" s="256" t="s">
        <v>21712</v>
      </c>
      <c r="B17" s="14" t="s">
        <v>21713</v>
      </c>
      <c r="C17" s="14" t="s">
        <v>5440</v>
      </c>
      <c r="D17" s="14" t="s">
        <v>21714</v>
      </c>
      <c r="E17" s="14" t="s">
        <v>21715</v>
      </c>
      <c r="F17" s="14" t="s">
        <v>21716</v>
      </c>
      <c r="G17" s="14" t="s">
        <v>21717</v>
      </c>
      <c r="H17" s="14" t="s">
        <v>21718</v>
      </c>
      <c r="I17" s="14" t="s">
        <v>21719</v>
      </c>
      <c r="J17" s="14" t="s">
        <v>21720</v>
      </c>
      <c r="K17" s="257" t="s">
        <v>21721</v>
      </c>
    </row>
    <row r="18" spans="1:11">
      <c r="A18" s="261" t="s">
        <v>21722</v>
      </c>
      <c r="B18" s="262" t="s">
        <v>21723</v>
      </c>
      <c r="C18" s="262" t="s">
        <v>5629</v>
      </c>
      <c r="D18" s="262" t="s">
        <v>21724</v>
      </c>
      <c r="E18" s="262" t="s">
        <v>21725</v>
      </c>
      <c r="F18" s="262" t="s">
        <v>21726</v>
      </c>
      <c r="G18" s="262" t="s">
        <v>21727</v>
      </c>
      <c r="H18" s="262" t="s">
        <v>21728</v>
      </c>
      <c r="I18" s="262" t="s">
        <v>21729</v>
      </c>
      <c r="J18" s="262" t="s">
        <v>21573</v>
      </c>
      <c r="K18" s="263" t="s">
        <v>21730</v>
      </c>
    </row>
    <row r="19" spans="1:11" ht="23.15">
      <c r="A19" s="256" t="s">
        <v>21731</v>
      </c>
      <c r="B19" s="14" t="s">
        <v>21732</v>
      </c>
      <c r="C19" s="14" t="s">
        <v>5629</v>
      </c>
      <c r="D19" s="14" t="s">
        <v>21733</v>
      </c>
      <c r="E19" s="14" t="s">
        <v>21734</v>
      </c>
      <c r="F19" s="14" t="s">
        <v>21735</v>
      </c>
      <c r="G19" s="14" t="s">
        <v>21736</v>
      </c>
      <c r="H19" s="14" t="s">
        <v>21737</v>
      </c>
      <c r="I19" s="14" t="s">
        <v>21738</v>
      </c>
      <c r="J19" s="14" t="s">
        <v>20549</v>
      </c>
      <c r="K19" s="257" t="s">
        <v>21739</v>
      </c>
    </row>
    <row r="20" spans="1:11" ht="23.15">
      <c r="A20" s="261" t="s">
        <v>21740</v>
      </c>
      <c r="B20" s="262" t="s">
        <v>21741</v>
      </c>
      <c r="C20" s="262" t="s">
        <v>5629</v>
      </c>
      <c r="D20" s="262" t="s">
        <v>21742</v>
      </c>
      <c r="E20" s="262" t="s">
        <v>21743</v>
      </c>
      <c r="F20" s="262" t="s">
        <v>21744</v>
      </c>
      <c r="G20" s="262" t="s">
        <v>21745</v>
      </c>
      <c r="H20" s="262" t="s">
        <v>21746</v>
      </c>
      <c r="I20" s="262" t="s">
        <v>21747</v>
      </c>
      <c r="J20" s="262" t="s">
        <v>10667</v>
      </c>
      <c r="K20" s="263" t="s">
        <v>21748</v>
      </c>
    </row>
    <row r="21" spans="1:11" ht="23.15">
      <c r="A21" s="256" t="s">
        <v>21749</v>
      </c>
      <c r="B21" s="14" t="s">
        <v>21750</v>
      </c>
      <c r="C21" s="14" t="s">
        <v>5629</v>
      </c>
      <c r="D21" s="14" t="s">
        <v>21751</v>
      </c>
      <c r="E21" s="14" t="s">
        <v>21752</v>
      </c>
      <c r="F21" s="14" t="s">
        <v>21753</v>
      </c>
      <c r="G21" s="14" t="s">
        <v>21754</v>
      </c>
      <c r="H21" s="14" t="s">
        <v>21755</v>
      </c>
      <c r="I21" s="14" t="s">
        <v>21756</v>
      </c>
      <c r="J21" s="14" t="s">
        <v>20431</v>
      </c>
      <c r="K21" s="257" t="s">
        <v>21730</v>
      </c>
    </row>
    <row r="22" spans="1:11" ht="23.15">
      <c r="A22" s="264" t="s">
        <v>21757</v>
      </c>
      <c r="B22" s="265" t="s">
        <v>21758</v>
      </c>
      <c r="C22" s="265" t="s">
        <v>5629</v>
      </c>
      <c r="D22" s="265" t="s">
        <v>21759</v>
      </c>
      <c r="E22" s="265" t="s">
        <v>21760</v>
      </c>
      <c r="F22" s="265" t="s">
        <v>21761</v>
      </c>
      <c r="G22" s="265" t="s">
        <v>21762</v>
      </c>
      <c r="H22" s="265" t="s">
        <v>21763</v>
      </c>
      <c r="I22" s="265" t="s">
        <v>21764</v>
      </c>
      <c r="J22" s="265" t="s">
        <v>5976</v>
      </c>
      <c r="K22" s="266" t="s">
        <v>8047</v>
      </c>
    </row>
  </sheetData>
  <mergeCells count="2">
    <mergeCell ref="A1:K1"/>
    <mergeCell ref="A2:K2"/>
  </mergeCells>
  <dataValidations count="1">
    <dataValidation type="list" sqref="C5:C22" xr:uid="{00000000-0002-0000-9F00-000000000000}">
      <formula1>"Proposed,Accepted in principle,Accepted,Rejected,Deferred"</formula1>
    </dataValidation>
  </dataValidation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L22"/>
  <sheetViews>
    <sheetView workbookViewId="0">
      <pane ySplit="4" topLeftCell="A5" activePane="bottomLeft" state="frozen"/>
      <selection pane="bottomLeft"/>
    </sheetView>
  </sheetViews>
  <sheetFormatPr defaultRowHeight="14.15"/>
  <cols>
    <col min="1" max="1" width="12" customWidth="1"/>
    <col min="2" max="2" width="26" customWidth="1"/>
    <col min="3" max="3" width="12" customWidth="1"/>
    <col min="4" max="4" width="66" customWidth="1"/>
    <col min="5" max="5" width="44" customWidth="1"/>
    <col min="6" max="6" width="18" customWidth="1"/>
    <col min="7" max="7" width="12" customWidth="1"/>
    <col min="8" max="8" width="50" customWidth="1"/>
    <col min="9" max="9" width="32" customWidth="1"/>
    <col min="11" max="11" width="30" customWidth="1"/>
    <col min="12" max="12" width="18" customWidth="1"/>
  </cols>
  <sheetData>
    <row r="1" spans="1:12" ht="17.149999999999999" customHeight="1">
      <c r="A1" s="609" t="s">
        <v>21765</v>
      </c>
      <c r="B1" s="609"/>
      <c r="C1" s="609"/>
      <c r="D1" s="609"/>
      <c r="E1" s="609"/>
      <c r="F1" s="609"/>
      <c r="G1" s="609"/>
      <c r="H1" s="609"/>
      <c r="I1" s="609"/>
    </row>
    <row r="2" spans="1:12" ht="21.75" customHeight="1">
      <c r="A2" s="610" t="s">
        <v>21766</v>
      </c>
      <c r="B2" s="610"/>
      <c r="C2" s="610"/>
      <c r="D2" s="610"/>
      <c r="E2" s="610"/>
      <c r="F2" s="610"/>
      <c r="G2" s="610"/>
      <c r="H2" s="610"/>
      <c r="I2" s="610"/>
    </row>
    <row r="4" spans="1:12" ht="17.149999999999999" customHeight="1">
      <c r="A4" s="250" t="s">
        <v>7915</v>
      </c>
      <c r="B4" s="251" t="s">
        <v>1095</v>
      </c>
      <c r="C4" s="251" t="s">
        <v>5683</v>
      </c>
      <c r="D4" s="251" t="s">
        <v>5684</v>
      </c>
      <c r="E4" s="251" t="s">
        <v>2126</v>
      </c>
      <c r="F4" s="251" t="s">
        <v>1818</v>
      </c>
      <c r="G4" s="251" t="s">
        <v>7916</v>
      </c>
      <c r="H4" s="251" t="s">
        <v>5688</v>
      </c>
      <c r="I4" s="252" t="s">
        <v>7917</v>
      </c>
      <c r="K4" s="250" t="s">
        <v>5695</v>
      </c>
      <c r="L4" s="252" t="s">
        <v>2484</v>
      </c>
    </row>
    <row r="5" spans="1:12" ht="23.15">
      <c r="A5" s="253" t="s">
        <v>21767</v>
      </c>
      <c r="B5" s="254" t="s">
        <v>21768</v>
      </c>
      <c r="C5" s="254" t="s">
        <v>1955</v>
      </c>
      <c r="D5" s="254" t="s">
        <v>21769</v>
      </c>
      <c r="E5" s="254" t="s">
        <v>575</v>
      </c>
      <c r="F5" s="254" t="s">
        <v>2136</v>
      </c>
      <c r="G5" s="267">
        <f t="shared" ref="G5:G22" si="0">IF(F5="Met",1,IF(F5="Draft Ready",0.8,IF(F5="In Review",0.6,IF(F5="Owner Input",0.3,IF(F5="Blocked",0,0)))))</f>
        <v>0.8</v>
      </c>
      <c r="H5" s="254" t="s">
        <v>21770</v>
      </c>
      <c r="I5" s="255" t="s">
        <v>21771</v>
      </c>
      <c r="K5" s="253" t="s">
        <v>21772</v>
      </c>
      <c r="L5" s="270">
        <f>AVERAGE(G5:G22)</f>
        <v>0.74444444444444458</v>
      </c>
    </row>
    <row r="6" spans="1:12" ht="23.15">
      <c r="A6" s="261" t="s">
        <v>21773</v>
      </c>
      <c r="B6" s="262" t="s">
        <v>21774</v>
      </c>
      <c r="C6" s="262" t="s">
        <v>1955</v>
      </c>
      <c r="D6" s="262" t="s">
        <v>21775</v>
      </c>
      <c r="E6" s="262" t="s">
        <v>580</v>
      </c>
      <c r="F6" s="262" t="s">
        <v>2136</v>
      </c>
      <c r="G6" s="268">
        <f t="shared" si="0"/>
        <v>0.8</v>
      </c>
      <c r="H6" s="262" t="s">
        <v>21776</v>
      </c>
      <c r="I6" s="263" t="s">
        <v>6393</v>
      </c>
      <c r="K6" s="256" t="s">
        <v>7928</v>
      </c>
      <c r="L6" s="257">
        <f>COUNTIFS(C5:C22,"Yes",F5:F22,"Not Started")+COUNTIFS(C5:C22,"Yes",F5:F22,"Blocked")</f>
        <v>1</v>
      </c>
    </row>
    <row r="7" spans="1:12" ht="23.15">
      <c r="A7" s="256" t="s">
        <v>21777</v>
      </c>
      <c r="B7" s="14" t="s">
        <v>1924</v>
      </c>
      <c r="C7" s="14" t="s">
        <v>1955</v>
      </c>
      <c r="D7" s="14" t="s">
        <v>21778</v>
      </c>
      <c r="E7" s="14" t="s">
        <v>584</v>
      </c>
      <c r="F7" s="14" t="s">
        <v>2136</v>
      </c>
      <c r="G7" s="27">
        <f t="shared" si="0"/>
        <v>0.8</v>
      </c>
      <c r="H7" s="14" t="s">
        <v>21779</v>
      </c>
      <c r="I7" s="257" t="s">
        <v>6393</v>
      </c>
      <c r="K7" s="256" t="s">
        <v>9471</v>
      </c>
      <c r="L7" s="257">
        <f>COUNTIF(F5:F22,"Met")+COUNTIF(F5:F22,"Draft Ready")</f>
        <v>16</v>
      </c>
    </row>
    <row r="8" spans="1:12" ht="23.15">
      <c r="A8" s="261" t="s">
        <v>21780</v>
      </c>
      <c r="B8" s="262" t="s">
        <v>21781</v>
      </c>
      <c r="C8" s="262" t="s">
        <v>1955</v>
      </c>
      <c r="D8" s="262" t="s">
        <v>21782</v>
      </c>
      <c r="E8" s="262" t="s">
        <v>588</v>
      </c>
      <c r="F8" s="262" t="s">
        <v>2136</v>
      </c>
      <c r="G8" s="268">
        <f t="shared" si="0"/>
        <v>0.8</v>
      </c>
      <c r="H8" s="262" t="s">
        <v>21783</v>
      </c>
      <c r="I8" s="263" t="s">
        <v>21784</v>
      </c>
      <c r="K8" s="258" t="s">
        <v>7938</v>
      </c>
      <c r="L8" s="260">
        <v>0</v>
      </c>
    </row>
    <row r="9" spans="1:12" ht="23.15">
      <c r="A9" s="256" t="s">
        <v>21785</v>
      </c>
      <c r="B9" s="14" t="s">
        <v>18043</v>
      </c>
      <c r="C9" s="14" t="s">
        <v>1955</v>
      </c>
      <c r="D9" s="14" t="s">
        <v>21786</v>
      </c>
      <c r="E9" s="14" t="s">
        <v>596</v>
      </c>
      <c r="F9" s="14" t="s">
        <v>2136</v>
      </c>
      <c r="G9" s="27">
        <f t="shared" si="0"/>
        <v>0.8</v>
      </c>
      <c r="H9" s="14" t="s">
        <v>21787</v>
      </c>
      <c r="I9" s="257" t="s">
        <v>21788</v>
      </c>
    </row>
    <row r="10" spans="1:12" ht="23.15">
      <c r="A10" s="261" t="s">
        <v>21789</v>
      </c>
      <c r="B10" s="262" t="s">
        <v>21790</v>
      </c>
      <c r="C10" s="262" t="s">
        <v>1955</v>
      </c>
      <c r="D10" s="262" t="s">
        <v>21791</v>
      </c>
      <c r="E10" s="262" t="s">
        <v>592</v>
      </c>
      <c r="F10" s="262" t="s">
        <v>2136</v>
      </c>
      <c r="G10" s="268">
        <f t="shared" si="0"/>
        <v>0.8</v>
      </c>
      <c r="H10" s="262" t="s">
        <v>21792</v>
      </c>
      <c r="I10" s="263" t="s">
        <v>514</v>
      </c>
    </row>
    <row r="11" spans="1:12">
      <c r="A11" s="256" t="s">
        <v>21793</v>
      </c>
      <c r="B11" s="14" t="s">
        <v>21794</v>
      </c>
      <c r="C11" s="14" t="s">
        <v>1955</v>
      </c>
      <c r="D11" s="14" t="s">
        <v>21795</v>
      </c>
      <c r="E11" s="14" t="s">
        <v>600</v>
      </c>
      <c r="F11" s="14" t="s">
        <v>2136</v>
      </c>
      <c r="G11" s="27">
        <f t="shared" si="0"/>
        <v>0.8</v>
      </c>
      <c r="H11" s="14" t="s">
        <v>21796</v>
      </c>
      <c r="I11" s="257" t="s">
        <v>21797</v>
      </c>
    </row>
    <row r="12" spans="1:12" ht="23.15">
      <c r="A12" s="261" t="s">
        <v>21798</v>
      </c>
      <c r="B12" s="262" t="s">
        <v>21799</v>
      </c>
      <c r="C12" s="262" t="s">
        <v>1955</v>
      </c>
      <c r="D12" s="262" t="s">
        <v>21800</v>
      </c>
      <c r="E12" s="262" t="s">
        <v>607</v>
      </c>
      <c r="F12" s="262" t="s">
        <v>2136</v>
      </c>
      <c r="G12" s="268">
        <f t="shared" si="0"/>
        <v>0.8</v>
      </c>
      <c r="H12" s="262" t="s">
        <v>21801</v>
      </c>
      <c r="I12" s="263" t="s">
        <v>3775</v>
      </c>
    </row>
    <row r="13" spans="1:12">
      <c r="A13" s="256" t="s">
        <v>21802</v>
      </c>
      <c r="B13" s="14" t="s">
        <v>21803</v>
      </c>
      <c r="C13" s="14" t="s">
        <v>1955</v>
      </c>
      <c r="D13" s="14" t="s">
        <v>21804</v>
      </c>
      <c r="E13" s="14" t="s">
        <v>21805</v>
      </c>
      <c r="F13" s="14" t="s">
        <v>2136</v>
      </c>
      <c r="G13" s="27">
        <f t="shared" si="0"/>
        <v>0.8</v>
      </c>
      <c r="H13" s="14" t="s">
        <v>21806</v>
      </c>
      <c r="I13" s="257" t="s">
        <v>3833</v>
      </c>
    </row>
    <row r="14" spans="1:12" ht="23.15">
      <c r="A14" s="261" t="s">
        <v>21807</v>
      </c>
      <c r="B14" s="262" t="s">
        <v>21808</v>
      </c>
      <c r="C14" s="262" t="s">
        <v>1955</v>
      </c>
      <c r="D14" s="262" t="s">
        <v>21809</v>
      </c>
      <c r="E14" s="262" t="s">
        <v>21810</v>
      </c>
      <c r="F14" s="262" t="s">
        <v>2136</v>
      </c>
      <c r="G14" s="268">
        <f t="shared" si="0"/>
        <v>0.8</v>
      </c>
      <c r="H14" s="262" t="s">
        <v>21811</v>
      </c>
      <c r="I14" s="263" t="s">
        <v>17076</v>
      </c>
    </row>
    <row r="15" spans="1:12">
      <c r="A15" s="256" t="s">
        <v>21812</v>
      </c>
      <c r="B15" s="14" t="s">
        <v>21813</v>
      </c>
      <c r="C15" s="14" t="s">
        <v>1955</v>
      </c>
      <c r="D15" s="14" t="s">
        <v>21814</v>
      </c>
      <c r="E15" s="14" t="s">
        <v>21815</v>
      </c>
      <c r="F15" s="14" t="s">
        <v>2136</v>
      </c>
      <c r="G15" s="27">
        <f t="shared" si="0"/>
        <v>0.8</v>
      </c>
      <c r="H15" s="14" t="s">
        <v>21816</v>
      </c>
      <c r="I15" s="257" t="s">
        <v>21817</v>
      </c>
    </row>
    <row r="16" spans="1:12">
      <c r="A16" s="261" t="s">
        <v>21818</v>
      </c>
      <c r="B16" s="262" t="s">
        <v>14129</v>
      </c>
      <c r="C16" s="262" t="s">
        <v>1955</v>
      </c>
      <c r="D16" s="262" t="s">
        <v>21819</v>
      </c>
      <c r="E16" s="262" t="s">
        <v>21820</v>
      </c>
      <c r="F16" s="262" t="s">
        <v>2136</v>
      </c>
      <c r="G16" s="268">
        <f t="shared" si="0"/>
        <v>0.8</v>
      </c>
      <c r="H16" s="262" t="s">
        <v>21821</v>
      </c>
      <c r="I16" s="263" t="s">
        <v>12112</v>
      </c>
    </row>
    <row r="17" spans="1:9">
      <c r="A17" s="256" t="s">
        <v>21822</v>
      </c>
      <c r="B17" s="14" t="s">
        <v>21823</v>
      </c>
      <c r="C17" s="14" t="s">
        <v>1955</v>
      </c>
      <c r="D17" s="14" t="s">
        <v>21824</v>
      </c>
      <c r="E17" s="14" t="s">
        <v>21825</v>
      </c>
      <c r="F17" s="14" t="s">
        <v>2136</v>
      </c>
      <c r="G17" s="27">
        <f t="shared" si="0"/>
        <v>0.8</v>
      </c>
      <c r="H17" s="14" t="s">
        <v>21826</v>
      </c>
      <c r="I17" s="257" t="s">
        <v>21827</v>
      </c>
    </row>
    <row r="18" spans="1:9">
      <c r="A18" s="261" t="s">
        <v>21828</v>
      </c>
      <c r="B18" s="262" t="s">
        <v>21829</v>
      </c>
      <c r="C18" s="262" t="s">
        <v>1955</v>
      </c>
      <c r="D18" s="262" t="s">
        <v>21830</v>
      </c>
      <c r="E18" s="262" t="s">
        <v>21831</v>
      </c>
      <c r="F18" s="262" t="s">
        <v>2136</v>
      </c>
      <c r="G18" s="268">
        <f t="shared" si="0"/>
        <v>0.8</v>
      </c>
      <c r="H18" s="262" t="s">
        <v>21832</v>
      </c>
      <c r="I18" s="263" t="s">
        <v>21833</v>
      </c>
    </row>
    <row r="19" spans="1:9" ht="23.15">
      <c r="A19" s="256" t="s">
        <v>21834</v>
      </c>
      <c r="B19" s="14" t="s">
        <v>21835</v>
      </c>
      <c r="C19" s="14" t="s">
        <v>1955</v>
      </c>
      <c r="D19" s="14" t="s">
        <v>21836</v>
      </c>
      <c r="E19" s="14" t="s">
        <v>615</v>
      </c>
      <c r="F19" s="14" t="s">
        <v>2136</v>
      </c>
      <c r="G19" s="27">
        <f t="shared" si="0"/>
        <v>0.8</v>
      </c>
      <c r="H19" s="14" t="s">
        <v>21837</v>
      </c>
      <c r="I19" s="257" t="s">
        <v>21838</v>
      </c>
    </row>
    <row r="20" spans="1:9">
      <c r="A20" s="261" t="s">
        <v>21839</v>
      </c>
      <c r="B20" s="262" t="s">
        <v>10990</v>
      </c>
      <c r="C20" s="262" t="s">
        <v>1955</v>
      </c>
      <c r="D20" s="262" t="s">
        <v>21840</v>
      </c>
      <c r="E20" s="262" t="s">
        <v>656</v>
      </c>
      <c r="F20" s="262" t="s">
        <v>2136</v>
      </c>
      <c r="G20" s="268">
        <f t="shared" si="0"/>
        <v>0.8</v>
      </c>
      <c r="H20" s="262" t="s">
        <v>21841</v>
      </c>
      <c r="I20" s="263" t="s">
        <v>36</v>
      </c>
    </row>
    <row r="21" spans="1:9" ht="23.15">
      <c r="A21" s="256" t="s">
        <v>21842</v>
      </c>
      <c r="B21" s="14" t="s">
        <v>5810</v>
      </c>
      <c r="C21" s="14" t="s">
        <v>1955</v>
      </c>
      <c r="D21" s="14" t="s">
        <v>21843</v>
      </c>
      <c r="E21" s="14" t="s">
        <v>21844</v>
      </c>
      <c r="F21" s="14" t="s">
        <v>3564</v>
      </c>
      <c r="G21" s="27">
        <f t="shared" si="0"/>
        <v>0.6</v>
      </c>
      <c r="H21" s="14" t="s">
        <v>21845</v>
      </c>
      <c r="I21" s="257" t="s">
        <v>2427</v>
      </c>
    </row>
    <row r="22" spans="1:9" ht="23.15">
      <c r="A22" s="264" t="s">
        <v>21846</v>
      </c>
      <c r="B22" s="265" t="s">
        <v>9516</v>
      </c>
      <c r="C22" s="265" t="s">
        <v>1955</v>
      </c>
      <c r="D22" s="265" t="s">
        <v>21847</v>
      </c>
      <c r="E22" s="265" t="s">
        <v>7979</v>
      </c>
      <c r="F22" s="265" t="s">
        <v>1825</v>
      </c>
      <c r="G22" s="269">
        <f t="shared" si="0"/>
        <v>0</v>
      </c>
      <c r="H22" s="265" t="s">
        <v>5783</v>
      </c>
      <c r="I22" s="266" t="s">
        <v>7980</v>
      </c>
    </row>
  </sheetData>
  <mergeCells count="2">
    <mergeCell ref="A1:I1"/>
    <mergeCell ref="A2:I2"/>
  </mergeCells>
  <dataValidations count="1">
    <dataValidation type="list" sqref="F5:F22" xr:uid="{00000000-0002-0000-A000-000000000000}">
      <formula1>"Met,Draft Ready,In Review,Owner Input,Not Started,Blocked"</formula1>
    </dataValidation>
  </dataValidation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L22"/>
  <sheetViews>
    <sheetView workbookViewId="0">
      <pane ySplit="4" topLeftCell="A5" activePane="bottomLeft" state="frozen"/>
      <selection pane="bottomLeft"/>
    </sheetView>
  </sheetViews>
  <sheetFormatPr defaultRowHeight="14.15"/>
  <cols>
    <col min="1" max="1" width="12" customWidth="1"/>
    <col min="2" max="2" width="26" customWidth="1"/>
    <col min="3" max="3" width="12" customWidth="1"/>
    <col min="4" max="4" width="66" customWidth="1"/>
    <col min="5" max="5" width="44" customWidth="1"/>
    <col min="6" max="6" width="18" customWidth="1"/>
    <col min="7" max="7" width="12" customWidth="1"/>
    <col min="8" max="8" width="50" customWidth="1"/>
    <col min="9" max="9" width="32" customWidth="1"/>
    <col min="11" max="11" width="30" customWidth="1"/>
    <col min="12" max="12" width="18" customWidth="1"/>
  </cols>
  <sheetData>
    <row r="1" spans="1:12" ht="17.149999999999999" customHeight="1">
      <c r="A1" s="609" t="s">
        <v>21848</v>
      </c>
      <c r="B1" s="609"/>
      <c r="C1" s="609"/>
      <c r="D1" s="609"/>
      <c r="E1" s="609"/>
      <c r="F1" s="609"/>
      <c r="G1" s="609"/>
      <c r="H1" s="609"/>
      <c r="I1" s="609"/>
    </row>
    <row r="2" spans="1:12" ht="21.75" customHeight="1">
      <c r="A2" s="610" t="s">
        <v>21849</v>
      </c>
      <c r="B2" s="610"/>
      <c r="C2" s="610"/>
      <c r="D2" s="610"/>
      <c r="E2" s="610"/>
      <c r="F2" s="610"/>
      <c r="G2" s="610"/>
      <c r="H2" s="610"/>
      <c r="I2" s="610"/>
    </row>
    <row r="4" spans="1:12" ht="17.149999999999999" customHeight="1">
      <c r="A4" s="250" t="s">
        <v>7915</v>
      </c>
      <c r="B4" s="251" t="s">
        <v>1095</v>
      </c>
      <c r="C4" s="251" t="s">
        <v>5683</v>
      </c>
      <c r="D4" s="251" t="s">
        <v>5684</v>
      </c>
      <c r="E4" s="251" t="s">
        <v>2126</v>
      </c>
      <c r="F4" s="251" t="s">
        <v>1818</v>
      </c>
      <c r="G4" s="251" t="s">
        <v>7916</v>
      </c>
      <c r="H4" s="251" t="s">
        <v>5688</v>
      </c>
      <c r="I4" s="252" t="s">
        <v>7917</v>
      </c>
      <c r="K4" s="250" t="s">
        <v>5695</v>
      </c>
      <c r="L4" s="252" t="s">
        <v>2484</v>
      </c>
    </row>
    <row r="5" spans="1:12" ht="23.15">
      <c r="A5" s="253" t="s">
        <v>21850</v>
      </c>
      <c r="B5" s="254" t="s">
        <v>1071</v>
      </c>
      <c r="C5" s="254" t="s">
        <v>1955</v>
      </c>
      <c r="D5" s="254" t="s">
        <v>21851</v>
      </c>
      <c r="E5" s="254" t="s">
        <v>619</v>
      </c>
      <c r="F5" s="254" t="s">
        <v>2136</v>
      </c>
      <c r="G5" s="267">
        <f t="shared" ref="G5:G22" si="0">IF(F5="Met",1,IF(F5="Draft Ready",0.8,IF(F5="In Review",0.6,IF(F5="Owner Input",0.3,IF(F5="Blocked",0,0)))))</f>
        <v>0.8</v>
      </c>
      <c r="H5" s="254" t="s">
        <v>21852</v>
      </c>
      <c r="I5" s="255" t="s">
        <v>21853</v>
      </c>
      <c r="K5" s="253" t="s">
        <v>21854</v>
      </c>
      <c r="L5" s="270">
        <f>AVERAGE(G5:G22)</f>
        <v>0.74444444444444458</v>
      </c>
    </row>
    <row r="6" spans="1:12" ht="23.15">
      <c r="A6" s="261" t="s">
        <v>21855</v>
      </c>
      <c r="B6" s="262" t="s">
        <v>21856</v>
      </c>
      <c r="C6" s="262" t="s">
        <v>1955</v>
      </c>
      <c r="D6" s="262" t="s">
        <v>21857</v>
      </c>
      <c r="E6" s="262" t="s">
        <v>625</v>
      </c>
      <c r="F6" s="262" t="s">
        <v>2136</v>
      </c>
      <c r="G6" s="268">
        <f t="shared" si="0"/>
        <v>0.8</v>
      </c>
      <c r="H6" s="262" t="s">
        <v>21858</v>
      </c>
      <c r="I6" s="263" t="s">
        <v>21859</v>
      </c>
      <c r="K6" s="256" t="s">
        <v>7928</v>
      </c>
      <c r="L6" s="257">
        <f>COUNTIFS(C5:C22,"Yes",F5:F22,"Not Started")+COUNTIFS(C5:C22,"Yes",F5:F22,"Blocked")</f>
        <v>1</v>
      </c>
    </row>
    <row r="7" spans="1:12" ht="23.15">
      <c r="A7" s="256" t="s">
        <v>21860</v>
      </c>
      <c r="B7" s="14" t="s">
        <v>20274</v>
      </c>
      <c r="C7" s="14" t="s">
        <v>1955</v>
      </c>
      <c r="D7" s="14" t="s">
        <v>21861</v>
      </c>
      <c r="E7" s="14" t="s">
        <v>629</v>
      </c>
      <c r="F7" s="14" t="s">
        <v>2136</v>
      </c>
      <c r="G7" s="27">
        <f t="shared" si="0"/>
        <v>0.8</v>
      </c>
      <c r="H7" s="14" t="s">
        <v>21862</v>
      </c>
      <c r="I7" s="257" t="s">
        <v>21863</v>
      </c>
      <c r="K7" s="256" t="s">
        <v>9471</v>
      </c>
      <c r="L7" s="257">
        <f>COUNTIF(F5:F22,"Met")+COUNTIF(F5:F22,"Draft Ready")</f>
        <v>16</v>
      </c>
    </row>
    <row r="8" spans="1:12" ht="23.15">
      <c r="A8" s="261" t="s">
        <v>21864</v>
      </c>
      <c r="B8" s="262" t="s">
        <v>21865</v>
      </c>
      <c r="C8" s="262" t="s">
        <v>1955</v>
      </c>
      <c r="D8" s="262" t="s">
        <v>21866</v>
      </c>
      <c r="E8" s="262" t="s">
        <v>633</v>
      </c>
      <c r="F8" s="262" t="s">
        <v>2136</v>
      </c>
      <c r="G8" s="268">
        <f t="shared" si="0"/>
        <v>0.8</v>
      </c>
      <c r="H8" s="262" t="s">
        <v>21867</v>
      </c>
      <c r="I8" s="263" t="s">
        <v>2244</v>
      </c>
      <c r="K8" s="258" t="s">
        <v>7938</v>
      </c>
      <c r="L8" s="260">
        <v>0</v>
      </c>
    </row>
    <row r="9" spans="1:12" ht="23.15">
      <c r="A9" s="256" t="s">
        <v>21868</v>
      </c>
      <c r="B9" s="14" t="s">
        <v>21869</v>
      </c>
      <c r="C9" s="14" t="s">
        <v>1955</v>
      </c>
      <c r="D9" s="14" t="s">
        <v>21870</v>
      </c>
      <c r="E9" s="14" t="s">
        <v>637</v>
      </c>
      <c r="F9" s="14" t="s">
        <v>2136</v>
      </c>
      <c r="G9" s="27">
        <f t="shared" si="0"/>
        <v>0.8</v>
      </c>
      <c r="H9" s="14" t="s">
        <v>21871</v>
      </c>
      <c r="I9" s="257" t="s">
        <v>639</v>
      </c>
    </row>
    <row r="10" spans="1:12" ht="23.15">
      <c r="A10" s="261" t="s">
        <v>21872</v>
      </c>
      <c r="B10" s="262" t="s">
        <v>21873</v>
      </c>
      <c r="C10" s="262" t="s">
        <v>1955</v>
      </c>
      <c r="D10" s="262" t="s">
        <v>21874</v>
      </c>
      <c r="E10" s="262" t="s">
        <v>641</v>
      </c>
      <c r="F10" s="262" t="s">
        <v>2136</v>
      </c>
      <c r="G10" s="268">
        <f t="shared" si="0"/>
        <v>0.8</v>
      </c>
      <c r="H10" s="262" t="s">
        <v>21875</v>
      </c>
      <c r="I10" s="263" t="s">
        <v>3833</v>
      </c>
    </row>
    <row r="11" spans="1:12" ht="23.15">
      <c r="A11" s="256" t="s">
        <v>21876</v>
      </c>
      <c r="B11" s="14" t="s">
        <v>21877</v>
      </c>
      <c r="C11" s="14" t="s">
        <v>1955</v>
      </c>
      <c r="D11" s="14" t="s">
        <v>21878</v>
      </c>
      <c r="E11" s="14" t="s">
        <v>645</v>
      </c>
      <c r="F11" s="14" t="s">
        <v>2136</v>
      </c>
      <c r="G11" s="27">
        <f t="shared" si="0"/>
        <v>0.8</v>
      </c>
      <c r="H11" s="14" t="s">
        <v>21879</v>
      </c>
      <c r="I11" s="257" t="s">
        <v>647</v>
      </c>
    </row>
    <row r="12" spans="1:12" ht="23.15">
      <c r="A12" s="261" t="s">
        <v>21880</v>
      </c>
      <c r="B12" s="262" t="s">
        <v>21881</v>
      </c>
      <c r="C12" s="262" t="s">
        <v>1955</v>
      </c>
      <c r="D12" s="262" t="s">
        <v>21882</v>
      </c>
      <c r="E12" s="262" t="s">
        <v>21883</v>
      </c>
      <c r="F12" s="262" t="s">
        <v>2136</v>
      </c>
      <c r="G12" s="268">
        <f t="shared" si="0"/>
        <v>0.8</v>
      </c>
      <c r="H12" s="262" t="s">
        <v>21884</v>
      </c>
      <c r="I12" s="263" t="s">
        <v>9232</v>
      </c>
    </row>
    <row r="13" spans="1:12" ht="23.15">
      <c r="A13" s="256" t="s">
        <v>21885</v>
      </c>
      <c r="B13" s="14" t="s">
        <v>6639</v>
      </c>
      <c r="C13" s="14" t="s">
        <v>1955</v>
      </c>
      <c r="D13" s="14" t="s">
        <v>21886</v>
      </c>
      <c r="E13" s="14" t="s">
        <v>21887</v>
      </c>
      <c r="F13" s="14" t="s">
        <v>2136</v>
      </c>
      <c r="G13" s="27">
        <f t="shared" si="0"/>
        <v>0.8</v>
      </c>
      <c r="H13" s="14" t="s">
        <v>21888</v>
      </c>
      <c r="I13" s="257" t="s">
        <v>10336</v>
      </c>
    </row>
    <row r="14" spans="1:12" ht="23.15">
      <c r="A14" s="261" t="s">
        <v>21889</v>
      </c>
      <c r="B14" s="262" t="s">
        <v>21890</v>
      </c>
      <c r="C14" s="262" t="s">
        <v>1955</v>
      </c>
      <c r="D14" s="262" t="s">
        <v>21891</v>
      </c>
      <c r="E14" s="262" t="s">
        <v>649</v>
      </c>
      <c r="F14" s="262" t="s">
        <v>2136</v>
      </c>
      <c r="G14" s="268">
        <f t="shared" si="0"/>
        <v>0.8</v>
      </c>
      <c r="H14" s="262" t="s">
        <v>21892</v>
      </c>
      <c r="I14" s="263" t="s">
        <v>21893</v>
      </c>
    </row>
    <row r="15" spans="1:12">
      <c r="A15" s="256" t="s">
        <v>21894</v>
      </c>
      <c r="B15" s="14" t="s">
        <v>21895</v>
      </c>
      <c r="C15" s="14" t="s">
        <v>1955</v>
      </c>
      <c r="D15" s="14" t="s">
        <v>21896</v>
      </c>
      <c r="E15" s="14" t="s">
        <v>21897</v>
      </c>
      <c r="F15" s="14" t="s">
        <v>2136</v>
      </c>
      <c r="G15" s="27">
        <f t="shared" si="0"/>
        <v>0.8</v>
      </c>
      <c r="H15" s="14" t="s">
        <v>21898</v>
      </c>
      <c r="I15" s="257" t="s">
        <v>21899</v>
      </c>
    </row>
    <row r="16" spans="1:12" ht="23.15">
      <c r="A16" s="261" t="s">
        <v>21900</v>
      </c>
      <c r="B16" s="262" t="s">
        <v>21901</v>
      </c>
      <c r="C16" s="262" t="s">
        <v>1955</v>
      </c>
      <c r="D16" s="262" t="s">
        <v>21902</v>
      </c>
      <c r="E16" s="262" t="s">
        <v>21903</v>
      </c>
      <c r="F16" s="262" t="s">
        <v>2136</v>
      </c>
      <c r="G16" s="268">
        <f t="shared" si="0"/>
        <v>0.8</v>
      </c>
      <c r="H16" s="262" t="s">
        <v>21904</v>
      </c>
      <c r="I16" s="263" t="s">
        <v>21571</v>
      </c>
    </row>
    <row r="17" spans="1:9" ht="23.15">
      <c r="A17" s="256" t="s">
        <v>21905</v>
      </c>
      <c r="B17" s="14" t="s">
        <v>21906</v>
      </c>
      <c r="C17" s="14" t="s">
        <v>1955</v>
      </c>
      <c r="D17" s="14" t="s">
        <v>21907</v>
      </c>
      <c r="E17" s="14" t="s">
        <v>21908</v>
      </c>
      <c r="F17" s="14" t="s">
        <v>2136</v>
      </c>
      <c r="G17" s="27">
        <f t="shared" si="0"/>
        <v>0.8</v>
      </c>
      <c r="H17" s="14" t="s">
        <v>21909</v>
      </c>
      <c r="I17" s="257" t="s">
        <v>19628</v>
      </c>
    </row>
    <row r="18" spans="1:9" ht="23.15">
      <c r="A18" s="261" t="s">
        <v>21910</v>
      </c>
      <c r="B18" s="262" t="s">
        <v>14578</v>
      </c>
      <c r="C18" s="262" t="s">
        <v>1955</v>
      </c>
      <c r="D18" s="262" t="s">
        <v>21911</v>
      </c>
      <c r="E18" s="262" t="s">
        <v>653</v>
      </c>
      <c r="F18" s="262" t="s">
        <v>2136</v>
      </c>
      <c r="G18" s="268">
        <f t="shared" si="0"/>
        <v>0.8</v>
      </c>
      <c r="H18" s="262" t="s">
        <v>21912</v>
      </c>
      <c r="I18" s="263" t="s">
        <v>655</v>
      </c>
    </row>
    <row r="19" spans="1:9" ht="23.15">
      <c r="A19" s="256" t="s">
        <v>21913</v>
      </c>
      <c r="B19" s="14" t="s">
        <v>10990</v>
      </c>
      <c r="C19" s="14" t="s">
        <v>1955</v>
      </c>
      <c r="D19" s="14" t="s">
        <v>21914</v>
      </c>
      <c r="E19" s="14" t="s">
        <v>659</v>
      </c>
      <c r="F19" s="14" t="s">
        <v>2136</v>
      </c>
      <c r="G19" s="27">
        <f t="shared" si="0"/>
        <v>0.8</v>
      </c>
      <c r="H19" s="14" t="s">
        <v>21841</v>
      </c>
      <c r="I19" s="257" t="s">
        <v>36</v>
      </c>
    </row>
    <row r="20" spans="1:9" ht="23.15">
      <c r="A20" s="261" t="s">
        <v>21915</v>
      </c>
      <c r="B20" s="262" t="s">
        <v>21460</v>
      </c>
      <c r="C20" s="262" t="s">
        <v>1955</v>
      </c>
      <c r="D20" s="262" t="s">
        <v>21916</v>
      </c>
      <c r="E20" s="262" t="s">
        <v>21917</v>
      </c>
      <c r="F20" s="262" t="s">
        <v>2136</v>
      </c>
      <c r="G20" s="268">
        <f t="shared" si="0"/>
        <v>0.8</v>
      </c>
      <c r="H20" s="262" t="s">
        <v>21918</v>
      </c>
      <c r="I20" s="263" t="s">
        <v>21919</v>
      </c>
    </row>
    <row r="21" spans="1:9" ht="23.15">
      <c r="A21" s="256" t="s">
        <v>21920</v>
      </c>
      <c r="B21" s="14" t="s">
        <v>5810</v>
      </c>
      <c r="C21" s="14" t="s">
        <v>1955</v>
      </c>
      <c r="D21" s="14" t="s">
        <v>21921</v>
      </c>
      <c r="E21" s="14" t="s">
        <v>21844</v>
      </c>
      <c r="F21" s="14" t="s">
        <v>3564</v>
      </c>
      <c r="G21" s="27">
        <f t="shared" si="0"/>
        <v>0.6</v>
      </c>
      <c r="H21" s="14" t="s">
        <v>21922</v>
      </c>
      <c r="I21" s="257" t="s">
        <v>21923</v>
      </c>
    </row>
    <row r="22" spans="1:9" ht="23.15">
      <c r="A22" s="264" t="s">
        <v>21924</v>
      </c>
      <c r="B22" s="265" t="s">
        <v>9516</v>
      </c>
      <c r="C22" s="265" t="s">
        <v>1955</v>
      </c>
      <c r="D22" s="265" t="s">
        <v>21925</v>
      </c>
      <c r="E22" s="265" t="s">
        <v>7979</v>
      </c>
      <c r="F22" s="265" t="s">
        <v>1825</v>
      </c>
      <c r="G22" s="269">
        <f t="shared" si="0"/>
        <v>0</v>
      </c>
      <c r="H22" s="265" t="s">
        <v>5783</v>
      </c>
      <c r="I22" s="266" t="s">
        <v>7980</v>
      </c>
    </row>
  </sheetData>
  <mergeCells count="2">
    <mergeCell ref="A1:I1"/>
    <mergeCell ref="A2:I2"/>
  </mergeCells>
  <dataValidations count="1">
    <dataValidation type="list" sqref="F5:F22" xr:uid="{00000000-0002-0000-A100-000000000000}">
      <formula1>"Met,Draft Ready,In Review,Owner Input,Not Started,Blocked"</formula1>
    </dataValidation>
  </dataValidation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G34"/>
  <sheetViews>
    <sheetView workbookViewId="0">
      <pane ySplit="4" topLeftCell="A5" activePane="bottomLeft" state="frozen"/>
      <selection pane="bottomLeft"/>
    </sheetView>
  </sheetViews>
  <sheetFormatPr defaultRowHeight="14.15"/>
  <cols>
    <col min="1" max="1" width="15" customWidth="1"/>
    <col min="2" max="2" width="42" customWidth="1"/>
    <col min="3" max="3" width="28" customWidth="1"/>
    <col min="4" max="4" width="60" customWidth="1"/>
    <col min="5" max="5" width="72" customWidth="1"/>
    <col min="6" max="6" width="12" customWidth="1"/>
    <col min="7" max="7" width="52" customWidth="1"/>
  </cols>
  <sheetData>
    <row r="1" spans="1:7" ht="17.149999999999999" customHeight="1">
      <c r="A1" s="609" t="s">
        <v>21926</v>
      </c>
      <c r="B1" s="609"/>
      <c r="C1" s="609"/>
      <c r="D1" s="609"/>
      <c r="E1" s="609"/>
      <c r="F1" s="609"/>
      <c r="G1" s="609"/>
    </row>
    <row r="2" spans="1:7" ht="21.75" customHeight="1">
      <c r="A2" s="610" t="s">
        <v>21927</v>
      </c>
      <c r="B2" s="610"/>
      <c r="C2" s="610"/>
      <c r="D2" s="610"/>
      <c r="E2" s="610"/>
      <c r="F2" s="610"/>
      <c r="G2" s="610"/>
    </row>
    <row r="4" spans="1:7" ht="17.149999999999999" customHeight="1">
      <c r="A4" s="250" t="s">
        <v>2614</v>
      </c>
      <c r="B4" s="251" t="s">
        <v>7852</v>
      </c>
      <c r="C4" s="251" t="s">
        <v>2616</v>
      </c>
      <c r="D4" s="251" t="s">
        <v>2617</v>
      </c>
      <c r="E4" s="251" t="s">
        <v>1101</v>
      </c>
      <c r="F4" s="251" t="s">
        <v>1509</v>
      </c>
      <c r="G4" s="252" t="s">
        <v>7983</v>
      </c>
    </row>
    <row r="5" spans="1:7">
      <c r="A5" s="253" t="s">
        <v>21928</v>
      </c>
      <c r="B5" s="254" t="s">
        <v>21929</v>
      </c>
      <c r="C5" s="254" t="s">
        <v>3202</v>
      </c>
      <c r="D5" s="254" t="s">
        <v>21930</v>
      </c>
      <c r="E5" s="254" t="s">
        <v>3204</v>
      </c>
      <c r="F5" s="254" t="s">
        <v>1238</v>
      </c>
      <c r="G5" s="255" t="s">
        <v>3205</v>
      </c>
    </row>
    <row r="6" spans="1:7">
      <c r="A6" s="261" t="s">
        <v>21931</v>
      </c>
      <c r="B6" s="262" t="s">
        <v>21932</v>
      </c>
      <c r="C6" s="262" t="s">
        <v>3208</v>
      </c>
      <c r="D6" s="262" t="s">
        <v>21933</v>
      </c>
      <c r="E6" s="262" t="s">
        <v>3210</v>
      </c>
      <c r="F6" s="262" t="s">
        <v>1238</v>
      </c>
      <c r="G6" s="263" t="s">
        <v>21934</v>
      </c>
    </row>
    <row r="7" spans="1:7">
      <c r="A7" s="256" t="s">
        <v>21935</v>
      </c>
      <c r="B7" s="14" t="s">
        <v>21936</v>
      </c>
      <c r="C7" s="14" t="s">
        <v>21937</v>
      </c>
      <c r="D7" s="14" t="s">
        <v>21938</v>
      </c>
      <c r="E7" s="14" t="s">
        <v>21939</v>
      </c>
      <c r="F7" s="14" t="s">
        <v>1109</v>
      </c>
      <c r="G7" s="257" t="s">
        <v>21940</v>
      </c>
    </row>
    <row r="8" spans="1:7">
      <c r="A8" s="261" t="s">
        <v>21941</v>
      </c>
      <c r="B8" s="262" t="s">
        <v>21942</v>
      </c>
      <c r="C8" s="262" t="s">
        <v>21943</v>
      </c>
      <c r="D8" s="262" t="s">
        <v>21944</v>
      </c>
      <c r="E8" s="262" t="s">
        <v>21945</v>
      </c>
      <c r="F8" s="262" t="s">
        <v>1141</v>
      </c>
      <c r="G8" s="263" t="s">
        <v>21946</v>
      </c>
    </row>
    <row r="9" spans="1:7">
      <c r="A9" s="256" t="s">
        <v>21947</v>
      </c>
      <c r="B9" s="14" t="s">
        <v>21948</v>
      </c>
      <c r="C9" s="14" t="s">
        <v>21943</v>
      </c>
      <c r="D9" s="14" t="s">
        <v>21949</v>
      </c>
      <c r="E9" s="14" t="s">
        <v>21950</v>
      </c>
      <c r="F9" s="14" t="s">
        <v>1109</v>
      </c>
      <c r="G9" s="257" t="s">
        <v>21951</v>
      </c>
    </row>
    <row r="10" spans="1:7">
      <c r="A10" s="261" t="s">
        <v>21952</v>
      </c>
      <c r="B10" s="262" t="s">
        <v>2941</v>
      </c>
      <c r="C10" s="262" t="s">
        <v>2942</v>
      </c>
      <c r="D10" s="262" t="s">
        <v>21953</v>
      </c>
      <c r="E10" s="262" t="s">
        <v>2944</v>
      </c>
      <c r="F10" s="262" t="s">
        <v>1238</v>
      </c>
      <c r="G10" s="263" t="s">
        <v>21954</v>
      </c>
    </row>
    <row r="11" spans="1:7" ht="23.15">
      <c r="A11" s="256" t="s">
        <v>21955</v>
      </c>
      <c r="B11" s="14" t="s">
        <v>2947</v>
      </c>
      <c r="C11" s="14" t="s">
        <v>2948</v>
      </c>
      <c r="D11" s="14" t="s">
        <v>21956</v>
      </c>
      <c r="E11" s="14" t="s">
        <v>2950</v>
      </c>
      <c r="F11" s="14" t="s">
        <v>1238</v>
      </c>
      <c r="G11" s="257" t="s">
        <v>21957</v>
      </c>
    </row>
    <row r="12" spans="1:7" ht="23.15">
      <c r="A12" s="261" t="s">
        <v>21958</v>
      </c>
      <c r="B12" s="262" t="s">
        <v>2953</v>
      </c>
      <c r="C12" s="262" t="s">
        <v>2948</v>
      </c>
      <c r="D12" s="262" t="s">
        <v>21959</v>
      </c>
      <c r="E12" s="262" t="s">
        <v>2955</v>
      </c>
      <c r="F12" s="262" t="s">
        <v>1238</v>
      </c>
      <c r="G12" s="263" t="s">
        <v>21960</v>
      </c>
    </row>
    <row r="13" spans="1:7" ht="23.15">
      <c r="A13" s="256" t="s">
        <v>21961</v>
      </c>
      <c r="B13" s="14" t="s">
        <v>21962</v>
      </c>
      <c r="C13" s="14" t="s">
        <v>21963</v>
      </c>
      <c r="D13" s="14" t="s">
        <v>21964</v>
      </c>
      <c r="E13" s="14" t="s">
        <v>21965</v>
      </c>
      <c r="F13" s="14" t="s">
        <v>1109</v>
      </c>
      <c r="G13" s="257" t="s">
        <v>21966</v>
      </c>
    </row>
    <row r="14" spans="1:7">
      <c r="A14" s="261" t="s">
        <v>21967</v>
      </c>
      <c r="B14" s="262" t="s">
        <v>21968</v>
      </c>
      <c r="C14" s="262" t="s">
        <v>21963</v>
      </c>
      <c r="D14" s="262" t="s">
        <v>21969</v>
      </c>
      <c r="E14" s="262" t="s">
        <v>21970</v>
      </c>
      <c r="F14" s="262" t="s">
        <v>1109</v>
      </c>
      <c r="G14" s="263" t="s">
        <v>21971</v>
      </c>
    </row>
    <row r="15" spans="1:7">
      <c r="A15" s="256" t="s">
        <v>21972</v>
      </c>
      <c r="B15" s="14" t="s">
        <v>21973</v>
      </c>
      <c r="C15" s="14" t="s">
        <v>21974</v>
      </c>
      <c r="D15" s="14" t="s">
        <v>21975</v>
      </c>
      <c r="E15" s="14" t="s">
        <v>21976</v>
      </c>
      <c r="F15" s="14" t="s">
        <v>1109</v>
      </c>
      <c r="G15" s="257" t="s">
        <v>21977</v>
      </c>
    </row>
    <row r="16" spans="1:7">
      <c r="A16" s="261" t="s">
        <v>21978</v>
      </c>
      <c r="B16" s="262" t="s">
        <v>21979</v>
      </c>
      <c r="C16" s="262" t="s">
        <v>21974</v>
      </c>
      <c r="D16" s="262" t="s">
        <v>21980</v>
      </c>
      <c r="E16" s="262" t="s">
        <v>21981</v>
      </c>
      <c r="F16" s="262" t="s">
        <v>1109</v>
      </c>
      <c r="G16" s="263" t="s">
        <v>21982</v>
      </c>
    </row>
    <row r="17" spans="1:7">
      <c r="A17" s="256" t="s">
        <v>21983</v>
      </c>
      <c r="B17" s="14" t="s">
        <v>21984</v>
      </c>
      <c r="C17" s="14" t="s">
        <v>2669</v>
      </c>
      <c r="D17" s="14" t="s">
        <v>21985</v>
      </c>
      <c r="E17" s="14" t="s">
        <v>3219</v>
      </c>
      <c r="F17" s="14" t="s">
        <v>1109</v>
      </c>
      <c r="G17" s="257" t="s">
        <v>21986</v>
      </c>
    </row>
    <row r="18" spans="1:7">
      <c r="A18" s="261" t="s">
        <v>21987</v>
      </c>
      <c r="B18" s="262" t="s">
        <v>21988</v>
      </c>
      <c r="C18" s="262" t="s">
        <v>2669</v>
      </c>
      <c r="D18" s="262" t="s">
        <v>21989</v>
      </c>
      <c r="E18" s="262" t="s">
        <v>21990</v>
      </c>
      <c r="F18" s="262" t="s">
        <v>1141</v>
      </c>
      <c r="G18" s="263" t="s">
        <v>21991</v>
      </c>
    </row>
    <row r="19" spans="1:7">
      <c r="A19" s="256" t="s">
        <v>21992</v>
      </c>
      <c r="B19" s="14" t="s">
        <v>21993</v>
      </c>
      <c r="C19" s="14" t="s">
        <v>2669</v>
      </c>
      <c r="D19" s="14" t="s">
        <v>21994</v>
      </c>
      <c r="E19" s="14" t="s">
        <v>21995</v>
      </c>
      <c r="F19" s="14" t="s">
        <v>1109</v>
      </c>
      <c r="G19" s="257" t="s">
        <v>21996</v>
      </c>
    </row>
    <row r="20" spans="1:7">
      <c r="A20" s="261" t="s">
        <v>21997</v>
      </c>
      <c r="B20" s="262" t="s">
        <v>21998</v>
      </c>
      <c r="C20" s="262" t="s">
        <v>2669</v>
      </c>
      <c r="D20" s="262" t="s">
        <v>21999</v>
      </c>
      <c r="E20" s="262" t="s">
        <v>22000</v>
      </c>
      <c r="F20" s="262" t="s">
        <v>1141</v>
      </c>
      <c r="G20" s="263" t="s">
        <v>22001</v>
      </c>
    </row>
    <row r="21" spans="1:7">
      <c r="A21" s="256" t="s">
        <v>22002</v>
      </c>
      <c r="B21" s="14" t="s">
        <v>22003</v>
      </c>
      <c r="C21" s="14" t="s">
        <v>3223</v>
      </c>
      <c r="D21" s="14" t="s">
        <v>22004</v>
      </c>
      <c r="E21" s="14" t="s">
        <v>3225</v>
      </c>
      <c r="F21" s="14" t="s">
        <v>1238</v>
      </c>
      <c r="G21" s="257" t="s">
        <v>22005</v>
      </c>
    </row>
    <row r="22" spans="1:7">
      <c r="A22" s="261" t="s">
        <v>22006</v>
      </c>
      <c r="B22" s="262" t="s">
        <v>22007</v>
      </c>
      <c r="C22" s="262" t="s">
        <v>3229</v>
      </c>
      <c r="D22" s="262" t="s">
        <v>22008</v>
      </c>
      <c r="E22" s="262" t="s">
        <v>3231</v>
      </c>
      <c r="F22" s="262" t="s">
        <v>1238</v>
      </c>
      <c r="G22" s="263" t="s">
        <v>22009</v>
      </c>
    </row>
    <row r="23" spans="1:7">
      <c r="A23" s="256" t="s">
        <v>22010</v>
      </c>
      <c r="B23" s="14" t="s">
        <v>22011</v>
      </c>
      <c r="C23" s="14" t="s">
        <v>22012</v>
      </c>
      <c r="D23" s="14" t="s">
        <v>22013</v>
      </c>
      <c r="E23" s="14" t="s">
        <v>22014</v>
      </c>
      <c r="F23" s="14" t="s">
        <v>1109</v>
      </c>
      <c r="G23" s="257" t="s">
        <v>22015</v>
      </c>
    </row>
    <row r="24" spans="1:7">
      <c r="A24" s="261" t="s">
        <v>22016</v>
      </c>
      <c r="B24" s="262" t="s">
        <v>22017</v>
      </c>
      <c r="C24" s="262" t="s">
        <v>3235</v>
      </c>
      <c r="D24" s="262" t="s">
        <v>22018</v>
      </c>
      <c r="E24" s="262" t="s">
        <v>3237</v>
      </c>
      <c r="F24" s="262" t="s">
        <v>1109</v>
      </c>
      <c r="G24" s="263" t="s">
        <v>22019</v>
      </c>
    </row>
    <row r="25" spans="1:7">
      <c r="A25" s="256" t="s">
        <v>22020</v>
      </c>
      <c r="B25" s="14" t="s">
        <v>22021</v>
      </c>
      <c r="C25" s="14" t="s">
        <v>3241</v>
      </c>
      <c r="D25" s="14" t="s">
        <v>22022</v>
      </c>
      <c r="E25" s="14" t="s">
        <v>3243</v>
      </c>
      <c r="F25" s="14" t="s">
        <v>1109</v>
      </c>
      <c r="G25" s="257" t="s">
        <v>22023</v>
      </c>
    </row>
    <row r="26" spans="1:7">
      <c r="A26" s="261" t="s">
        <v>22024</v>
      </c>
      <c r="B26" s="262" t="s">
        <v>22025</v>
      </c>
      <c r="C26" s="262" t="s">
        <v>3247</v>
      </c>
      <c r="D26" s="262" t="s">
        <v>22026</v>
      </c>
      <c r="E26" s="262" t="s">
        <v>3249</v>
      </c>
      <c r="F26" s="262" t="s">
        <v>1109</v>
      </c>
      <c r="G26" s="263" t="s">
        <v>22027</v>
      </c>
    </row>
    <row r="27" spans="1:7">
      <c r="A27" s="256" t="s">
        <v>22028</v>
      </c>
      <c r="B27" s="14" t="s">
        <v>22029</v>
      </c>
      <c r="C27" s="14" t="s">
        <v>22030</v>
      </c>
      <c r="D27" s="14" t="s">
        <v>22031</v>
      </c>
      <c r="E27" s="14" t="s">
        <v>3255</v>
      </c>
      <c r="F27" s="14" t="s">
        <v>1109</v>
      </c>
      <c r="G27" s="257" t="s">
        <v>22032</v>
      </c>
    </row>
    <row r="28" spans="1:7">
      <c r="A28" s="261" t="s">
        <v>22033</v>
      </c>
      <c r="B28" s="262" t="s">
        <v>22034</v>
      </c>
      <c r="C28" s="262" t="s">
        <v>22030</v>
      </c>
      <c r="D28" s="262" t="s">
        <v>22035</v>
      </c>
      <c r="E28" s="262" t="s">
        <v>22036</v>
      </c>
      <c r="F28" s="262" t="s">
        <v>1109</v>
      </c>
      <c r="G28" s="263" t="s">
        <v>22037</v>
      </c>
    </row>
    <row r="29" spans="1:7">
      <c r="A29" s="256" t="s">
        <v>22038</v>
      </c>
      <c r="B29" s="14" t="s">
        <v>22039</v>
      </c>
      <c r="C29" s="14" t="s">
        <v>22040</v>
      </c>
      <c r="D29" s="14" t="s">
        <v>22041</v>
      </c>
      <c r="E29" s="14" t="s">
        <v>3261</v>
      </c>
      <c r="F29" s="14" t="s">
        <v>1141</v>
      </c>
      <c r="G29" s="257" t="s">
        <v>22042</v>
      </c>
    </row>
    <row r="30" spans="1:7">
      <c r="A30" s="261" t="s">
        <v>22043</v>
      </c>
      <c r="B30" s="262" t="s">
        <v>22044</v>
      </c>
      <c r="C30" s="262" t="s">
        <v>22040</v>
      </c>
      <c r="D30" s="262" t="s">
        <v>22045</v>
      </c>
      <c r="E30" s="262" t="s">
        <v>22046</v>
      </c>
      <c r="F30" s="262" t="s">
        <v>1141</v>
      </c>
      <c r="G30" s="263" t="s">
        <v>22042</v>
      </c>
    </row>
    <row r="31" spans="1:7">
      <c r="A31" s="256" t="s">
        <v>22047</v>
      </c>
      <c r="B31" s="14" t="s">
        <v>2885</v>
      </c>
      <c r="C31" s="14" t="s">
        <v>17756</v>
      </c>
      <c r="D31" s="14" t="s">
        <v>22048</v>
      </c>
      <c r="E31" s="14" t="s">
        <v>2888</v>
      </c>
      <c r="F31" s="14" t="s">
        <v>1238</v>
      </c>
      <c r="G31" s="257" t="s">
        <v>22049</v>
      </c>
    </row>
    <row r="32" spans="1:7">
      <c r="A32" s="261" t="s">
        <v>22050</v>
      </c>
      <c r="B32" s="262" t="s">
        <v>3191</v>
      </c>
      <c r="C32" s="262" t="s">
        <v>3192</v>
      </c>
      <c r="D32" s="262" t="s">
        <v>22051</v>
      </c>
      <c r="E32" s="262" t="s">
        <v>3194</v>
      </c>
      <c r="F32" s="262" t="s">
        <v>1109</v>
      </c>
      <c r="G32" s="263" t="s">
        <v>22052</v>
      </c>
    </row>
    <row r="33" spans="1:7">
      <c r="A33" s="256" t="s">
        <v>22053</v>
      </c>
      <c r="B33" s="14" t="s">
        <v>22054</v>
      </c>
      <c r="C33" s="14" t="s">
        <v>3264</v>
      </c>
      <c r="D33" s="14" t="s">
        <v>22055</v>
      </c>
      <c r="E33" s="14" t="s">
        <v>3085</v>
      </c>
      <c r="F33" s="14" t="s">
        <v>1238</v>
      </c>
      <c r="G33" s="257" t="s">
        <v>22056</v>
      </c>
    </row>
    <row r="34" spans="1:7">
      <c r="A34" s="264" t="s">
        <v>22057</v>
      </c>
      <c r="B34" s="265" t="s">
        <v>22058</v>
      </c>
      <c r="C34" s="265" t="s">
        <v>11056</v>
      </c>
      <c r="D34" s="265" t="s">
        <v>22059</v>
      </c>
      <c r="E34" s="265" t="s">
        <v>22060</v>
      </c>
      <c r="F34" s="265" t="s">
        <v>1238</v>
      </c>
      <c r="G34" s="266" t="s">
        <v>22061</v>
      </c>
    </row>
  </sheetData>
  <mergeCells count="2">
    <mergeCell ref="A1:G1"/>
    <mergeCell ref="A2:G2"/>
  </mergeCells>
  <dataValidations count="1">
    <dataValidation type="list" sqref="F5:F34" xr:uid="{00000000-0002-0000-A200-000000000000}">
      <formula1>"Critical,High,Medium,Low"</formula1>
    </dataValidation>
  </dataValidation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J27"/>
  <sheetViews>
    <sheetView workbookViewId="0">
      <pane ySplit="4" topLeftCell="A5" activePane="bottomLeft" state="frozen"/>
      <selection pane="bottomLeft"/>
    </sheetView>
  </sheetViews>
  <sheetFormatPr defaultRowHeight="14.15"/>
  <cols>
    <col min="1" max="1" width="38" customWidth="1"/>
    <col min="2" max="2" width="30" customWidth="1"/>
    <col min="3" max="3" width="4" customWidth="1"/>
    <col min="4" max="4" width="30" customWidth="1"/>
    <col min="5" max="5" width="24" customWidth="1"/>
    <col min="6" max="6" width="4" customWidth="1"/>
    <col min="7" max="10" width="18" customWidth="1"/>
  </cols>
  <sheetData>
    <row r="1" spans="1:10" ht="17.149999999999999" customHeight="1">
      <c r="A1" s="615" t="s">
        <v>22062</v>
      </c>
      <c r="B1" s="615"/>
      <c r="C1" s="615"/>
      <c r="D1" s="615"/>
      <c r="E1" s="615"/>
      <c r="F1" s="615"/>
      <c r="G1" s="615"/>
      <c r="H1" s="615"/>
      <c r="I1" s="615"/>
      <c r="J1" s="615"/>
    </row>
    <row r="2" spans="1:10" ht="21.75" customHeight="1">
      <c r="A2" s="616" t="s">
        <v>22063</v>
      </c>
      <c r="B2" s="616"/>
      <c r="C2" s="616"/>
      <c r="D2" s="616"/>
      <c r="E2" s="616"/>
      <c r="F2" s="616"/>
      <c r="G2" s="616"/>
      <c r="H2" s="616"/>
      <c r="I2" s="616"/>
      <c r="J2" s="616"/>
    </row>
    <row r="4" spans="1:10" ht="17.149999999999999" customHeight="1">
      <c r="A4" s="293" t="s">
        <v>5695</v>
      </c>
      <c r="B4" s="295" t="s">
        <v>2484</v>
      </c>
      <c r="D4" s="293" t="s">
        <v>3595</v>
      </c>
      <c r="E4" s="295" t="s">
        <v>22064</v>
      </c>
    </row>
    <row r="5" spans="1:10">
      <c r="A5" s="296" t="s">
        <v>2574</v>
      </c>
      <c r="B5" s="318">
        <f>'AI Amendment Gate'!L5</f>
        <v>0.70000000000000018</v>
      </c>
      <c r="D5" s="296" t="s">
        <v>22065</v>
      </c>
      <c r="E5" s="318">
        <v>0.8</v>
      </c>
    </row>
    <row r="6" spans="1:10">
      <c r="A6" s="299" t="s">
        <v>22066</v>
      </c>
      <c r="B6" s="319">
        <f>AVERAGE('AI Amendment Backlog'!J5:J26)</f>
        <v>3.6363636363636369E-2</v>
      </c>
      <c r="D6" s="299" t="s">
        <v>22067</v>
      </c>
      <c r="E6" s="319">
        <v>0.3</v>
      </c>
    </row>
    <row r="7" spans="1:10">
      <c r="A7" s="299" t="s">
        <v>7928</v>
      </c>
      <c r="B7" s="300">
        <f>'AI Amendment Gate'!L6</f>
        <v>1</v>
      </c>
      <c r="D7" s="299" t="s">
        <v>22068</v>
      </c>
      <c r="E7" s="319">
        <v>0.8</v>
      </c>
    </row>
    <row r="8" spans="1:10">
      <c r="A8" s="299" t="s">
        <v>22069</v>
      </c>
      <c r="B8" s="300">
        <f>'AI Amendment Gate'!L7</f>
        <v>2</v>
      </c>
      <c r="D8" s="299" t="s">
        <v>22070</v>
      </c>
      <c r="E8" s="319">
        <v>0.8</v>
      </c>
    </row>
    <row r="9" spans="1:10">
      <c r="A9" s="299" t="s">
        <v>22071</v>
      </c>
      <c r="B9" s="300">
        <f>COUNTIF('AI Amendment Risks'!I5:I26,"Open")+COUNTIF('AI Amendment Risks'!I5:I26,"Mitigating")</f>
        <v>22</v>
      </c>
      <c r="D9" s="299" t="s">
        <v>22072</v>
      </c>
      <c r="E9" s="319">
        <v>0.8</v>
      </c>
    </row>
    <row r="10" spans="1:10">
      <c r="A10" s="299" t="s">
        <v>2578</v>
      </c>
      <c r="B10" s="300">
        <f>COUNTIFS('AI Amendment Risks'!I5:I26,"Open",'AI Amendment Risks'!F5:F26,"&gt;=20")</f>
        <v>5</v>
      </c>
      <c r="D10" s="301" t="s">
        <v>22073</v>
      </c>
      <c r="E10" s="320">
        <v>0.8</v>
      </c>
    </row>
    <row r="11" spans="1:10">
      <c r="A11" s="299" t="s">
        <v>2580</v>
      </c>
      <c r="B11" s="300">
        <f>COUNTA('Task Profile Registry'!A5:A100)</f>
        <v>15</v>
      </c>
    </row>
    <row r="12" spans="1:10">
      <c r="A12" s="299" t="s">
        <v>22074</v>
      </c>
      <c r="B12" s="300">
        <f>COUNTA('Effort Profile Registry'!A5:A100)</f>
        <v>4</v>
      </c>
    </row>
    <row r="13" spans="1:10">
      <c r="A13" s="299" t="s">
        <v>2582</v>
      </c>
      <c r="B13" s="300">
        <f>COUNTA('Model Qualification Suite'!A5:A100)</f>
        <v>25</v>
      </c>
    </row>
    <row r="14" spans="1:10">
      <c r="A14" s="299" t="s">
        <v>22075</v>
      </c>
      <c r="B14" s="300">
        <f>COUNTA('Hybrid Routing Test Matrix'!A5:A100)</f>
        <v>18</v>
      </c>
    </row>
    <row r="15" spans="1:10">
      <c r="A15" s="299" t="s">
        <v>22076</v>
      </c>
      <c r="B15" s="300">
        <f>COUNTA('Current Provider Landscape'!A5:A100)</f>
        <v>12</v>
      </c>
    </row>
    <row r="16" spans="1:10">
      <c r="A16" s="299" t="s">
        <v>22077</v>
      </c>
      <c r="B16" s="300">
        <f>COUNTA('Cross-Stage Change Traceability'!A5:A100)</f>
        <v>13</v>
      </c>
    </row>
    <row r="17" spans="1:10">
      <c r="A17" s="299" t="s">
        <v>22078</v>
      </c>
      <c r="B17" s="300">
        <f>COUNTA('AI Amendment Sources'!A5:A100)</f>
        <v>26</v>
      </c>
    </row>
    <row r="18" spans="1:10">
      <c r="A18" s="301" t="s">
        <v>22079</v>
      </c>
      <c r="B18" s="303">
        <f>COUNTIF('AI Amendment ADRs'!C5:C100,"Accepted in principle")+COUNTIF('AI Amendment ADRs'!C5:C100,"Accepted")</f>
        <v>13</v>
      </c>
    </row>
    <row r="20" spans="1:10" ht="13.75" customHeight="1">
      <c r="D20" s="617" t="s">
        <v>22080</v>
      </c>
      <c r="E20" s="617"/>
      <c r="F20" s="617"/>
      <c r="G20" s="617"/>
      <c r="H20" s="617"/>
      <c r="I20" s="617"/>
      <c r="J20" s="617"/>
    </row>
    <row r="21" spans="1:10" ht="13.75" customHeight="1">
      <c r="A21" s="621" t="s">
        <v>22081</v>
      </c>
      <c r="B21" s="621"/>
      <c r="D21" s="293" t="s">
        <v>2505</v>
      </c>
      <c r="E21" s="295" t="s">
        <v>4679</v>
      </c>
    </row>
    <row r="22" spans="1:10" ht="23.15">
      <c r="A22" s="296" t="s">
        <v>22082</v>
      </c>
      <c r="B22" s="298" t="s">
        <v>22083</v>
      </c>
      <c r="D22" s="296" t="s">
        <v>60</v>
      </c>
      <c r="E22" s="618" t="s">
        <v>22084</v>
      </c>
      <c r="F22" s="588"/>
      <c r="G22" s="588"/>
      <c r="H22" s="588"/>
      <c r="I22" s="588"/>
      <c r="J22" s="588"/>
    </row>
    <row r="23" spans="1:10" ht="23.15">
      <c r="A23" s="299" t="s">
        <v>22085</v>
      </c>
      <c r="B23" s="300" t="s">
        <v>22086</v>
      </c>
      <c r="D23" s="299" t="s">
        <v>158</v>
      </c>
      <c r="E23" s="619" t="s">
        <v>22087</v>
      </c>
      <c r="F23" s="588"/>
      <c r="G23" s="588"/>
      <c r="H23" s="588"/>
      <c r="I23" s="588"/>
      <c r="J23" s="588"/>
    </row>
    <row r="24" spans="1:10" ht="23.15">
      <c r="A24" s="299" t="s">
        <v>22088</v>
      </c>
      <c r="B24" s="300" t="s">
        <v>22089</v>
      </c>
      <c r="D24" s="299" t="s">
        <v>221</v>
      </c>
      <c r="E24" s="619" t="s">
        <v>22090</v>
      </c>
      <c r="F24" s="588"/>
      <c r="G24" s="588"/>
      <c r="H24" s="588"/>
      <c r="I24" s="588"/>
      <c r="J24" s="588"/>
    </row>
    <row r="25" spans="1:10" ht="23.15">
      <c r="A25" s="299" t="s">
        <v>22091</v>
      </c>
      <c r="B25" s="300" t="s">
        <v>22092</v>
      </c>
      <c r="D25" s="299" t="s">
        <v>295</v>
      </c>
      <c r="E25" s="619" t="s">
        <v>22093</v>
      </c>
      <c r="F25" s="588"/>
      <c r="G25" s="588"/>
      <c r="H25" s="588"/>
      <c r="I25" s="588"/>
      <c r="J25" s="588"/>
    </row>
    <row r="26" spans="1:10" ht="23.15">
      <c r="A26" s="299" t="s">
        <v>22094</v>
      </c>
      <c r="B26" s="300" t="s">
        <v>22095</v>
      </c>
      <c r="D26" s="299" t="s">
        <v>340</v>
      </c>
      <c r="E26" s="619" t="s">
        <v>22096</v>
      </c>
      <c r="F26" s="588"/>
      <c r="G26" s="588"/>
      <c r="H26" s="588"/>
      <c r="I26" s="588"/>
      <c r="J26" s="588"/>
    </row>
    <row r="27" spans="1:10" ht="23.15">
      <c r="A27" s="301" t="s">
        <v>22097</v>
      </c>
      <c r="B27" s="303" t="s">
        <v>22098</v>
      </c>
      <c r="D27" s="301" t="s">
        <v>393</v>
      </c>
      <c r="E27" s="620" t="s">
        <v>22099</v>
      </c>
      <c r="F27" s="588"/>
      <c r="G27" s="588"/>
      <c r="H27" s="588"/>
      <c r="I27" s="588"/>
      <c r="J27" s="588"/>
    </row>
  </sheetData>
  <mergeCells count="10">
    <mergeCell ref="E24:J24"/>
    <mergeCell ref="E25:J25"/>
    <mergeCell ref="E26:J26"/>
    <mergeCell ref="E27:J27"/>
    <mergeCell ref="A21:B21"/>
    <mergeCell ref="A1:J1"/>
    <mergeCell ref="A2:J2"/>
    <mergeCell ref="D20:J20"/>
    <mergeCell ref="E22:J22"/>
    <mergeCell ref="E23:J23"/>
  </mergeCells>
  <conditionalFormatting sqref="B5:B6">
    <cfRule type="dataBar" priority="1">
      <dataBar>
        <cfvo type="min"/>
        <cfvo type="max"/>
        <color rgb="FFA02B93"/>
      </dataBar>
    </cfRule>
    <cfRule type="dataBar" priority="3">
      <dataBar>
        <cfvo type="min"/>
        <cfvo type="max"/>
        <color rgb="FFA02B93"/>
      </dataBar>
      <extLst>
        <ext xmlns:x14="http://schemas.microsoft.com/office/spreadsheetml/2009/9/main" uri="{B025F937-C7B1-47D3-B67F-A62EFF666E3E}">
          <x14:id>{0C1D9303-1F37-2405-3CE9-1787BDC5CA0E}</x14:id>
        </ext>
      </extLst>
    </cfRule>
  </conditionalFormatting>
  <conditionalFormatting sqref="E5:E10">
    <cfRule type="dataBar" priority="2">
      <dataBar>
        <cfvo type="min"/>
        <cfvo type="max"/>
        <color rgb="FFA02B93"/>
      </dataBar>
    </cfRule>
    <cfRule type="dataBar" priority="4">
      <dataBar>
        <cfvo type="min"/>
        <cfvo type="max"/>
        <color rgb="FFA02B93"/>
      </dataBar>
      <extLst>
        <ext xmlns:x14="http://schemas.microsoft.com/office/spreadsheetml/2009/9/main" uri="{B025F937-C7B1-47D3-B67F-A62EFF666E3E}">
          <x14:id>{28EE389A-D448-2F50-458A-A823FC166CDA}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C1D9303-1F37-2405-3CE9-1787BDC5CA0E}">
            <x14:dataBar>
              <x14:cfvo type="min"/>
              <x14:cfvo type="max"/>
              <x14:negativeFillColor auto="1"/>
              <x14:axisColor auto="1"/>
            </x14:dataBar>
          </x14:cfRule>
          <xm:sqref>B5:B6</xm:sqref>
        </x14:conditionalFormatting>
        <x14:conditionalFormatting xmlns:xm="http://schemas.microsoft.com/office/excel/2006/main">
          <x14:cfRule type="dataBar" id="{28EE389A-D448-2F50-458A-A823FC166CDA}">
            <x14:dataBar>
              <x14:cfvo type="min"/>
              <x14:cfvo type="max"/>
              <x14:negativeFillColor auto="1"/>
              <x14:axisColor auto="1"/>
            </x14:dataBar>
          </x14:cfRule>
          <xm:sqref>E5:E10</xm:sqref>
        </x14:conditionalFormatting>
      </x14:conditionalFormattings>
    </ext>
  </extLst>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J13"/>
  <sheetViews>
    <sheetView workbookViewId="0">
      <pane ySplit="4" topLeftCell="A5" activePane="bottomLeft" state="frozen"/>
      <selection pane="bottomLeft"/>
    </sheetView>
  </sheetViews>
  <sheetFormatPr defaultRowHeight="14.15"/>
  <cols>
    <col min="1" max="1" width="14" customWidth="1"/>
    <col min="2" max="2" width="26" customWidth="1"/>
    <col min="3" max="3" width="62" customWidth="1"/>
    <col min="4" max="4" width="18" customWidth="1"/>
    <col min="5" max="5" width="28" customWidth="1"/>
    <col min="6" max="6" width="18" customWidth="1"/>
    <col min="7" max="7" width="34" customWidth="1"/>
    <col min="8" max="9" width="58" customWidth="1"/>
    <col min="10" max="10" width="34" customWidth="1"/>
  </cols>
  <sheetData>
    <row r="1" spans="1:10" ht="17.149999999999999" customHeight="1">
      <c r="A1" s="615" t="s">
        <v>22100</v>
      </c>
      <c r="B1" s="615"/>
      <c r="C1" s="615"/>
      <c r="D1" s="615"/>
      <c r="E1" s="615"/>
      <c r="F1" s="615"/>
      <c r="G1" s="615"/>
      <c r="H1" s="615"/>
      <c r="I1" s="615"/>
      <c r="J1" s="615"/>
    </row>
    <row r="2" spans="1:10" ht="21.75" customHeight="1">
      <c r="A2" s="616" t="s">
        <v>22101</v>
      </c>
      <c r="B2" s="616"/>
      <c r="C2" s="616"/>
      <c r="D2" s="616"/>
      <c r="E2" s="616"/>
      <c r="F2" s="616"/>
      <c r="G2" s="616"/>
      <c r="H2" s="616"/>
      <c r="I2" s="616"/>
      <c r="J2" s="616"/>
    </row>
    <row r="4" spans="1:10" ht="17.149999999999999" customHeight="1">
      <c r="A4" s="293" t="s">
        <v>3410</v>
      </c>
      <c r="B4" s="294" t="s">
        <v>1031</v>
      </c>
      <c r="C4" s="294" t="s">
        <v>22102</v>
      </c>
      <c r="D4" s="294" t="s">
        <v>22103</v>
      </c>
      <c r="E4" s="294" t="s">
        <v>2124</v>
      </c>
      <c r="F4" s="294" t="s">
        <v>1818</v>
      </c>
      <c r="G4" s="294" t="s">
        <v>22104</v>
      </c>
      <c r="H4" s="294" t="s">
        <v>9117</v>
      </c>
      <c r="I4" s="294" t="s">
        <v>6900</v>
      </c>
      <c r="J4" s="295" t="s">
        <v>4953</v>
      </c>
    </row>
    <row r="5" spans="1:10">
      <c r="A5" s="296" t="s">
        <v>22105</v>
      </c>
      <c r="B5" s="297" t="s">
        <v>22106</v>
      </c>
      <c r="C5" s="297" t="s">
        <v>22062</v>
      </c>
      <c r="D5" s="297" t="s">
        <v>22107</v>
      </c>
      <c r="E5" s="297" t="s">
        <v>2427</v>
      </c>
      <c r="F5" s="297" t="s">
        <v>3637</v>
      </c>
      <c r="G5" s="297" t="s">
        <v>22108</v>
      </c>
      <c r="H5" s="297" t="s">
        <v>22109</v>
      </c>
      <c r="I5" s="297" t="s">
        <v>22110</v>
      </c>
      <c r="J5" s="298" t="s">
        <v>22111</v>
      </c>
    </row>
    <row r="6" spans="1:10" ht="23.15">
      <c r="A6" s="304" t="s">
        <v>22112</v>
      </c>
      <c r="B6" s="305" t="s">
        <v>22113</v>
      </c>
      <c r="C6" s="305" t="s">
        <v>22114</v>
      </c>
      <c r="D6" s="305" t="s">
        <v>4679</v>
      </c>
      <c r="E6" s="305" t="s">
        <v>3555</v>
      </c>
      <c r="F6" s="305" t="s">
        <v>3637</v>
      </c>
      <c r="G6" s="305" t="s">
        <v>5390</v>
      </c>
      <c r="H6" s="305" t="s">
        <v>22115</v>
      </c>
      <c r="I6" s="305" t="s">
        <v>22116</v>
      </c>
      <c r="J6" s="306" t="s">
        <v>22117</v>
      </c>
    </row>
    <row r="7" spans="1:10" ht="23.15">
      <c r="A7" s="299" t="s">
        <v>22118</v>
      </c>
      <c r="B7" s="14" t="s">
        <v>22119</v>
      </c>
      <c r="C7" s="14" t="s">
        <v>22120</v>
      </c>
      <c r="D7" s="14" t="s">
        <v>4679</v>
      </c>
      <c r="E7" s="14" t="s">
        <v>22121</v>
      </c>
      <c r="F7" s="14" t="s">
        <v>2169</v>
      </c>
      <c r="G7" s="14" t="s">
        <v>22122</v>
      </c>
      <c r="H7" s="14" t="s">
        <v>22123</v>
      </c>
      <c r="I7" s="14" t="s">
        <v>22124</v>
      </c>
      <c r="J7" s="300" t="s">
        <v>22125</v>
      </c>
    </row>
    <row r="8" spans="1:10">
      <c r="A8" s="304" t="s">
        <v>22126</v>
      </c>
      <c r="B8" s="305" t="s">
        <v>22127</v>
      </c>
      <c r="C8" s="305" t="s">
        <v>22128</v>
      </c>
      <c r="D8" s="305" t="s">
        <v>4679</v>
      </c>
      <c r="E8" s="305" t="s">
        <v>4770</v>
      </c>
      <c r="F8" s="305" t="s">
        <v>3637</v>
      </c>
      <c r="G8" s="305" t="s">
        <v>22129</v>
      </c>
      <c r="H8" s="305" t="s">
        <v>22130</v>
      </c>
      <c r="I8" s="305" t="s">
        <v>22131</v>
      </c>
      <c r="J8" s="306" t="s">
        <v>22117</v>
      </c>
    </row>
    <row r="9" spans="1:10" ht="23.15">
      <c r="A9" s="299" t="s">
        <v>22132</v>
      </c>
      <c r="B9" s="14" t="s">
        <v>22133</v>
      </c>
      <c r="C9" s="14" t="s">
        <v>22134</v>
      </c>
      <c r="D9" s="14" t="s">
        <v>4679</v>
      </c>
      <c r="E9" s="14" t="s">
        <v>22135</v>
      </c>
      <c r="F9" s="14" t="s">
        <v>3637</v>
      </c>
      <c r="G9" s="14" t="s">
        <v>12034</v>
      </c>
      <c r="H9" s="14" t="s">
        <v>22136</v>
      </c>
      <c r="I9" s="14" t="s">
        <v>22137</v>
      </c>
      <c r="J9" s="300" t="s">
        <v>22138</v>
      </c>
    </row>
    <row r="10" spans="1:10" ht="23.15">
      <c r="A10" s="304" t="s">
        <v>22139</v>
      </c>
      <c r="B10" s="305" t="s">
        <v>22140</v>
      </c>
      <c r="C10" s="305" t="s">
        <v>22141</v>
      </c>
      <c r="D10" s="305" t="s">
        <v>5684</v>
      </c>
      <c r="E10" s="305" t="s">
        <v>22142</v>
      </c>
      <c r="F10" s="305" t="s">
        <v>3637</v>
      </c>
      <c r="G10" s="305" t="s">
        <v>22143</v>
      </c>
      <c r="H10" s="305" t="s">
        <v>22144</v>
      </c>
      <c r="I10" s="305" t="s">
        <v>22145</v>
      </c>
      <c r="J10" s="306" t="s">
        <v>22146</v>
      </c>
    </row>
    <row r="11" spans="1:10" ht="23.15">
      <c r="A11" s="299" t="s">
        <v>22147</v>
      </c>
      <c r="B11" s="14" t="s">
        <v>22148</v>
      </c>
      <c r="C11" s="14" t="s">
        <v>22149</v>
      </c>
      <c r="D11" s="14" t="s">
        <v>22107</v>
      </c>
      <c r="E11" s="14" t="s">
        <v>3849</v>
      </c>
      <c r="F11" s="14" t="s">
        <v>3637</v>
      </c>
      <c r="G11" s="14" t="s">
        <v>22150</v>
      </c>
      <c r="H11" s="14" t="s">
        <v>22151</v>
      </c>
      <c r="I11" s="14" t="s">
        <v>22152</v>
      </c>
      <c r="J11" s="300" t="s">
        <v>22153</v>
      </c>
    </row>
    <row r="12" spans="1:10">
      <c r="A12" s="304" t="s">
        <v>22154</v>
      </c>
      <c r="B12" s="305" t="s">
        <v>22155</v>
      </c>
      <c r="C12" s="305" t="s">
        <v>22156</v>
      </c>
      <c r="D12" s="305" t="s">
        <v>4679</v>
      </c>
      <c r="E12" s="305" t="s">
        <v>776</v>
      </c>
      <c r="F12" s="305" t="s">
        <v>3637</v>
      </c>
      <c r="G12" s="305" t="s">
        <v>22157</v>
      </c>
      <c r="H12" s="305" t="s">
        <v>22158</v>
      </c>
      <c r="I12" s="305" t="s">
        <v>22159</v>
      </c>
      <c r="J12" s="306" t="s">
        <v>22160</v>
      </c>
    </row>
    <row r="13" spans="1:10">
      <c r="A13" s="301" t="s">
        <v>22161</v>
      </c>
      <c r="B13" s="302" t="s">
        <v>22162</v>
      </c>
      <c r="C13" s="302" t="s">
        <v>22163</v>
      </c>
      <c r="D13" s="302" t="s">
        <v>5684</v>
      </c>
      <c r="E13" s="302" t="s">
        <v>7980</v>
      </c>
      <c r="F13" s="302" t="s">
        <v>3637</v>
      </c>
      <c r="G13" s="302" t="s">
        <v>785</v>
      </c>
      <c r="H13" s="302" t="s">
        <v>22164</v>
      </c>
      <c r="I13" s="302" t="s">
        <v>22165</v>
      </c>
      <c r="J13" s="303" t="s">
        <v>3605</v>
      </c>
    </row>
  </sheetData>
  <mergeCells count="2">
    <mergeCell ref="A1:J1"/>
    <mergeCell ref="A2:J2"/>
  </mergeCells>
  <dataValidations count="2">
    <dataValidation type="list" sqref="D5:D13" xr:uid="{00000000-0002-0000-A400-000000000000}">
      <formula1>"Fact,Recommendation,Requirement,Assumption,Inference,Unresolved question"</formula1>
    </dataValidation>
    <dataValidation type="list" sqref="F5:F13" xr:uid="{00000000-0002-0000-A400-000001000000}">
      <formula1>"Draft Complete,Owner Input,In Review,Approved,Blocked,Deferred"</formula1>
    </dataValidation>
  </dataValidation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I19"/>
  <sheetViews>
    <sheetView workbookViewId="0">
      <pane ySplit="4" topLeftCell="A5" activePane="bottomLeft" state="frozen"/>
      <selection pane="bottomLeft"/>
    </sheetView>
  </sheetViews>
  <sheetFormatPr defaultRowHeight="14.15"/>
  <cols>
    <col min="1" max="1" width="12" customWidth="1"/>
    <col min="2" max="2" width="30" customWidth="1"/>
    <col min="3" max="3" width="48" customWidth="1"/>
    <col min="4" max="4" width="56" customWidth="1"/>
    <col min="5" max="5" width="44" customWidth="1"/>
    <col min="6" max="6" width="46" customWidth="1"/>
    <col min="7" max="7" width="28" customWidth="1"/>
    <col min="8" max="8" width="24" customWidth="1"/>
    <col min="9" max="9" width="48" customWidth="1"/>
  </cols>
  <sheetData>
    <row r="1" spans="1:9" ht="17.149999999999999" customHeight="1">
      <c r="A1" s="615" t="s">
        <v>22166</v>
      </c>
      <c r="B1" s="615"/>
      <c r="C1" s="615"/>
      <c r="D1" s="615"/>
      <c r="E1" s="615"/>
      <c r="F1" s="615"/>
      <c r="G1" s="615"/>
      <c r="H1" s="615"/>
      <c r="I1" s="615"/>
    </row>
    <row r="2" spans="1:9" ht="21.75" customHeight="1">
      <c r="A2" s="616" t="s">
        <v>22167</v>
      </c>
      <c r="B2" s="616"/>
      <c r="C2" s="616"/>
      <c r="D2" s="616"/>
      <c r="E2" s="616"/>
      <c r="F2" s="616"/>
      <c r="G2" s="616"/>
      <c r="H2" s="616"/>
      <c r="I2" s="616"/>
    </row>
    <row r="4" spans="1:9" ht="17.149999999999999" customHeight="1">
      <c r="A4" s="293" t="s">
        <v>3410</v>
      </c>
      <c r="B4" s="294" t="s">
        <v>22168</v>
      </c>
      <c r="C4" s="294" t="s">
        <v>4679</v>
      </c>
      <c r="D4" s="294" t="s">
        <v>22169</v>
      </c>
      <c r="E4" s="294" t="s">
        <v>22170</v>
      </c>
      <c r="F4" s="294" t="s">
        <v>22171</v>
      </c>
      <c r="G4" s="294" t="s">
        <v>1817</v>
      </c>
      <c r="H4" s="294" t="s">
        <v>22172</v>
      </c>
      <c r="I4" s="295" t="s">
        <v>22173</v>
      </c>
    </row>
    <row r="5" spans="1:9" ht="23.15">
      <c r="A5" s="296" t="s">
        <v>22174</v>
      </c>
      <c r="B5" s="297" t="s">
        <v>22175</v>
      </c>
      <c r="C5" s="297" t="s">
        <v>5390</v>
      </c>
      <c r="D5" s="297" t="s">
        <v>22176</v>
      </c>
      <c r="E5" s="297" t="s">
        <v>22177</v>
      </c>
      <c r="F5" s="297" t="s">
        <v>22178</v>
      </c>
      <c r="G5" s="297" t="s">
        <v>22179</v>
      </c>
      <c r="H5" s="297" t="s">
        <v>9950</v>
      </c>
      <c r="I5" s="298" t="s">
        <v>22180</v>
      </c>
    </row>
    <row r="6" spans="1:9">
      <c r="A6" s="304" t="s">
        <v>22181</v>
      </c>
      <c r="B6" s="305" t="s">
        <v>22182</v>
      </c>
      <c r="C6" s="305" t="s">
        <v>22183</v>
      </c>
      <c r="D6" s="305" t="s">
        <v>22184</v>
      </c>
      <c r="E6" s="305" t="s">
        <v>22185</v>
      </c>
      <c r="F6" s="305" t="s">
        <v>22186</v>
      </c>
      <c r="G6" s="305" t="s">
        <v>698</v>
      </c>
      <c r="H6" s="305" t="s">
        <v>9950</v>
      </c>
      <c r="I6" s="306" t="s">
        <v>22187</v>
      </c>
    </row>
    <row r="7" spans="1:9" ht="23.15">
      <c r="A7" s="299" t="s">
        <v>22188</v>
      </c>
      <c r="B7" s="14" t="s">
        <v>22189</v>
      </c>
      <c r="C7" s="14" t="s">
        <v>22190</v>
      </c>
      <c r="D7" s="14" t="s">
        <v>22191</v>
      </c>
      <c r="E7" s="14" t="s">
        <v>22192</v>
      </c>
      <c r="F7" s="14" t="s">
        <v>22193</v>
      </c>
      <c r="G7" s="14" t="s">
        <v>22194</v>
      </c>
      <c r="H7" s="14" t="s">
        <v>22195</v>
      </c>
      <c r="I7" s="300" t="s">
        <v>22196</v>
      </c>
    </row>
    <row r="8" spans="1:9" ht="23.15">
      <c r="A8" s="304" t="s">
        <v>22197</v>
      </c>
      <c r="B8" s="305" t="s">
        <v>22198</v>
      </c>
      <c r="C8" s="305" t="s">
        <v>22199</v>
      </c>
      <c r="D8" s="305" t="s">
        <v>22200</v>
      </c>
      <c r="E8" s="305" t="s">
        <v>22201</v>
      </c>
      <c r="F8" s="305" t="s">
        <v>22202</v>
      </c>
      <c r="G8" s="305" t="s">
        <v>22203</v>
      </c>
      <c r="H8" s="305" t="s">
        <v>8561</v>
      </c>
      <c r="I8" s="306" t="s">
        <v>22204</v>
      </c>
    </row>
    <row r="9" spans="1:9" ht="23.15">
      <c r="A9" s="299" t="s">
        <v>22205</v>
      </c>
      <c r="B9" s="14" t="s">
        <v>22206</v>
      </c>
      <c r="C9" s="14" t="s">
        <v>22207</v>
      </c>
      <c r="D9" s="14" t="s">
        <v>22208</v>
      </c>
      <c r="E9" s="14" t="s">
        <v>22209</v>
      </c>
      <c r="F9" s="14" t="s">
        <v>22210</v>
      </c>
      <c r="G9" s="14" t="s">
        <v>1932</v>
      </c>
      <c r="H9" s="14" t="s">
        <v>9950</v>
      </c>
      <c r="I9" s="300" t="s">
        <v>22211</v>
      </c>
    </row>
    <row r="10" spans="1:9" ht="23.15">
      <c r="A10" s="304" t="s">
        <v>22212</v>
      </c>
      <c r="B10" s="305" t="s">
        <v>22213</v>
      </c>
      <c r="C10" s="305" t="s">
        <v>22214</v>
      </c>
      <c r="D10" s="305" t="s">
        <v>22215</v>
      </c>
      <c r="E10" s="305" t="s">
        <v>22216</v>
      </c>
      <c r="F10" s="305" t="s">
        <v>22217</v>
      </c>
      <c r="G10" s="305" t="s">
        <v>698</v>
      </c>
      <c r="H10" s="305" t="s">
        <v>22218</v>
      </c>
      <c r="I10" s="306" t="s">
        <v>22219</v>
      </c>
    </row>
    <row r="11" spans="1:9">
      <c r="A11" s="299" t="s">
        <v>22220</v>
      </c>
      <c r="B11" s="14" t="s">
        <v>22221</v>
      </c>
      <c r="C11" s="14" t="s">
        <v>22222</v>
      </c>
      <c r="D11" s="14" t="s">
        <v>22223</v>
      </c>
      <c r="E11" s="14" t="s">
        <v>22224</v>
      </c>
      <c r="F11" s="14" t="s">
        <v>22225</v>
      </c>
      <c r="G11" s="14" t="s">
        <v>22226</v>
      </c>
      <c r="H11" s="14" t="s">
        <v>9950</v>
      </c>
      <c r="I11" s="300" t="s">
        <v>22227</v>
      </c>
    </row>
    <row r="12" spans="1:9" ht="23.15">
      <c r="A12" s="304" t="s">
        <v>22228</v>
      </c>
      <c r="B12" s="305" t="s">
        <v>22229</v>
      </c>
      <c r="C12" s="305" t="s">
        <v>22230</v>
      </c>
      <c r="D12" s="305" t="s">
        <v>22231</v>
      </c>
      <c r="E12" s="305" t="s">
        <v>22232</v>
      </c>
      <c r="F12" s="305" t="s">
        <v>22233</v>
      </c>
      <c r="G12" s="305" t="s">
        <v>944</v>
      </c>
      <c r="H12" s="305" t="s">
        <v>8561</v>
      </c>
      <c r="I12" s="306" t="s">
        <v>22234</v>
      </c>
    </row>
    <row r="13" spans="1:9" ht="23.15">
      <c r="A13" s="299" t="s">
        <v>22235</v>
      </c>
      <c r="B13" s="14" t="s">
        <v>22236</v>
      </c>
      <c r="C13" s="14" t="s">
        <v>22237</v>
      </c>
      <c r="D13" s="14" t="s">
        <v>22238</v>
      </c>
      <c r="E13" s="14" t="s">
        <v>22239</v>
      </c>
      <c r="F13" s="14" t="s">
        <v>22240</v>
      </c>
      <c r="G13" s="14" t="s">
        <v>22241</v>
      </c>
      <c r="H13" s="14" t="s">
        <v>9950</v>
      </c>
      <c r="I13" s="300" t="s">
        <v>22242</v>
      </c>
    </row>
    <row r="14" spans="1:9" ht="23.15">
      <c r="A14" s="304" t="s">
        <v>22243</v>
      </c>
      <c r="B14" s="305" t="s">
        <v>22244</v>
      </c>
      <c r="C14" s="305" t="s">
        <v>22245</v>
      </c>
      <c r="D14" s="305" t="s">
        <v>22246</v>
      </c>
      <c r="E14" s="305" t="s">
        <v>22247</v>
      </c>
      <c r="F14" s="305" t="s">
        <v>22248</v>
      </c>
      <c r="G14" s="305" t="s">
        <v>22249</v>
      </c>
      <c r="H14" s="305" t="s">
        <v>8561</v>
      </c>
      <c r="I14" s="306" t="s">
        <v>22250</v>
      </c>
    </row>
    <row r="15" spans="1:9" ht="23.15">
      <c r="A15" s="299" t="s">
        <v>22251</v>
      </c>
      <c r="B15" s="14" t="s">
        <v>22252</v>
      </c>
      <c r="C15" s="14" t="s">
        <v>22253</v>
      </c>
      <c r="D15" s="14" t="s">
        <v>22254</v>
      </c>
      <c r="E15" s="14" t="s">
        <v>22255</v>
      </c>
      <c r="F15" s="14" t="s">
        <v>22256</v>
      </c>
      <c r="G15" s="14" t="s">
        <v>5679</v>
      </c>
      <c r="H15" s="14" t="s">
        <v>8561</v>
      </c>
      <c r="I15" s="300" t="s">
        <v>22257</v>
      </c>
    </row>
    <row r="16" spans="1:9" ht="23.15">
      <c r="A16" s="304" t="s">
        <v>22258</v>
      </c>
      <c r="B16" s="305" t="s">
        <v>22259</v>
      </c>
      <c r="C16" s="305" t="s">
        <v>22260</v>
      </c>
      <c r="D16" s="305" t="s">
        <v>22261</v>
      </c>
      <c r="E16" s="305" t="s">
        <v>22262</v>
      </c>
      <c r="F16" s="305" t="s">
        <v>22263</v>
      </c>
      <c r="G16" s="305" t="s">
        <v>842</v>
      </c>
      <c r="H16" s="305" t="s">
        <v>8561</v>
      </c>
      <c r="I16" s="306" t="s">
        <v>22264</v>
      </c>
    </row>
    <row r="17" spans="1:9" ht="23.15">
      <c r="A17" s="299" t="s">
        <v>22265</v>
      </c>
      <c r="B17" s="14" t="s">
        <v>22266</v>
      </c>
      <c r="C17" s="14" t="s">
        <v>22267</v>
      </c>
      <c r="D17" s="14" t="s">
        <v>22268</v>
      </c>
      <c r="E17" s="14" t="s">
        <v>22269</v>
      </c>
      <c r="F17" s="14" t="s">
        <v>22270</v>
      </c>
      <c r="G17" s="14" t="s">
        <v>851</v>
      </c>
      <c r="H17" s="14" t="s">
        <v>9950</v>
      </c>
      <c r="I17" s="300" t="s">
        <v>22271</v>
      </c>
    </row>
    <row r="18" spans="1:9">
      <c r="A18" s="304" t="s">
        <v>22272</v>
      </c>
      <c r="B18" s="305" t="s">
        <v>22273</v>
      </c>
      <c r="C18" s="305" t="s">
        <v>22274</v>
      </c>
      <c r="D18" s="305" t="s">
        <v>22275</v>
      </c>
      <c r="E18" s="305" t="s">
        <v>22276</v>
      </c>
      <c r="F18" s="305" t="s">
        <v>22277</v>
      </c>
      <c r="G18" s="305" t="s">
        <v>690</v>
      </c>
      <c r="H18" s="305" t="s">
        <v>9950</v>
      </c>
      <c r="I18" s="306" t="s">
        <v>22278</v>
      </c>
    </row>
    <row r="19" spans="1:9" ht="23.15">
      <c r="A19" s="301" t="s">
        <v>22279</v>
      </c>
      <c r="B19" s="302" t="s">
        <v>22280</v>
      </c>
      <c r="C19" s="302" t="s">
        <v>22281</v>
      </c>
      <c r="D19" s="302" t="s">
        <v>22282</v>
      </c>
      <c r="E19" s="302" t="s">
        <v>22283</v>
      </c>
      <c r="F19" s="302" t="s">
        <v>22284</v>
      </c>
      <c r="G19" s="302" t="s">
        <v>875</v>
      </c>
      <c r="H19" s="302" t="s">
        <v>9950</v>
      </c>
      <c r="I19" s="303" t="s">
        <v>22285</v>
      </c>
    </row>
  </sheetData>
  <mergeCells count="2">
    <mergeCell ref="A1:I1"/>
    <mergeCell ref="A2:I2"/>
  </mergeCells>
  <dataValidations count="1">
    <dataValidation type="list" sqref="H5:H19" xr:uid="{00000000-0002-0000-A500-000000000000}">
      <formula1>"Recommended,Recommended with restrictions,Conditional recommendation,Required,Needs Decision,Rejected,Deferred"</formula1>
    </dataValidation>
  </dataValidation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H13"/>
  <sheetViews>
    <sheetView workbookViewId="0">
      <pane ySplit="4" topLeftCell="A5" activePane="bottomLeft" state="frozen"/>
      <selection pane="bottomLeft"/>
    </sheetView>
  </sheetViews>
  <sheetFormatPr defaultRowHeight="14.15"/>
  <cols>
    <col min="1" max="1" width="12" customWidth="1"/>
    <col min="2" max="2" width="32" customWidth="1"/>
    <col min="3" max="3" width="28" customWidth="1"/>
    <col min="4" max="4" width="60" customWidth="1"/>
    <col min="5" max="5" width="42" customWidth="1"/>
    <col min="6" max="6" width="60" customWidth="1"/>
    <col min="7" max="7" width="12" customWidth="1"/>
    <col min="8" max="8" width="18" customWidth="1"/>
  </cols>
  <sheetData>
    <row r="1" spans="1:8" ht="17.149999999999999" customHeight="1">
      <c r="A1" s="615" t="s">
        <v>22286</v>
      </c>
      <c r="B1" s="615"/>
      <c r="C1" s="615"/>
      <c r="D1" s="615"/>
      <c r="E1" s="615"/>
      <c r="F1" s="615"/>
      <c r="G1" s="615"/>
      <c r="H1" s="615"/>
    </row>
    <row r="2" spans="1:8" ht="21.75" customHeight="1">
      <c r="A2" s="616" t="s">
        <v>22287</v>
      </c>
      <c r="B2" s="616"/>
      <c r="C2" s="616"/>
      <c r="D2" s="616"/>
      <c r="E2" s="616"/>
      <c r="F2" s="616"/>
      <c r="G2" s="616"/>
      <c r="H2" s="616"/>
    </row>
    <row r="4" spans="1:8" ht="17.149999999999999" customHeight="1">
      <c r="A4" s="293" t="s">
        <v>3410</v>
      </c>
      <c r="B4" s="294" t="s">
        <v>22288</v>
      </c>
      <c r="C4" s="294" t="s">
        <v>6690</v>
      </c>
      <c r="D4" s="294" t="s">
        <v>22289</v>
      </c>
      <c r="E4" s="294" t="s">
        <v>9128</v>
      </c>
      <c r="F4" s="294" t="s">
        <v>22290</v>
      </c>
      <c r="G4" s="294" t="s">
        <v>1509</v>
      </c>
      <c r="H4" s="295" t="s">
        <v>1818</v>
      </c>
    </row>
    <row r="5" spans="1:8" ht="23.15">
      <c r="A5" s="296" t="s">
        <v>22291</v>
      </c>
      <c r="B5" s="297" t="s">
        <v>5378</v>
      </c>
      <c r="C5" s="297" t="s">
        <v>22292</v>
      </c>
      <c r="D5" s="297" t="s">
        <v>22293</v>
      </c>
      <c r="E5" s="297" t="s">
        <v>22294</v>
      </c>
      <c r="F5" s="297" t="s">
        <v>22295</v>
      </c>
      <c r="G5" s="297" t="s">
        <v>1238</v>
      </c>
      <c r="H5" s="298" t="s">
        <v>3637</v>
      </c>
    </row>
    <row r="6" spans="1:8" ht="23.15">
      <c r="A6" s="304" t="s">
        <v>22296</v>
      </c>
      <c r="B6" s="305" t="s">
        <v>22297</v>
      </c>
      <c r="C6" s="305" t="s">
        <v>22298</v>
      </c>
      <c r="D6" s="305" t="s">
        <v>22299</v>
      </c>
      <c r="E6" s="305" t="s">
        <v>692</v>
      </c>
      <c r="F6" s="305" t="s">
        <v>22300</v>
      </c>
      <c r="G6" s="305" t="s">
        <v>1238</v>
      </c>
      <c r="H6" s="306" t="s">
        <v>3637</v>
      </c>
    </row>
    <row r="7" spans="1:8" ht="23.15">
      <c r="A7" s="299" t="s">
        <v>22301</v>
      </c>
      <c r="B7" s="14" t="s">
        <v>5400</v>
      </c>
      <c r="C7" s="14" t="s">
        <v>22302</v>
      </c>
      <c r="D7" s="14" t="s">
        <v>22303</v>
      </c>
      <c r="E7" s="14" t="s">
        <v>22304</v>
      </c>
      <c r="F7" s="14" t="s">
        <v>22305</v>
      </c>
      <c r="G7" s="14" t="s">
        <v>1109</v>
      </c>
      <c r="H7" s="300" t="s">
        <v>3637</v>
      </c>
    </row>
    <row r="8" spans="1:8" ht="23.15">
      <c r="A8" s="304" t="s">
        <v>22306</v>
      </c>
      <c r="B8" s="305" t="s">
        <v>706</v>
      </c>
      <c r="C8" s="305" t="s">
        <v>22307</v>
      </c>
      <c r="D8" s="305" t="s">
        <v>22308</v>
      </c>
      <c r="E8" s="305" t="s">
        <v>22309</v>
      </c>
      <c r="F8" s="305" t="s">
        <v>22310</v>
      </c>
      <c r="G8" s="305" t="s">
        <v>1238</v>
      </c>
      <c r="H8" s="306" t="s">
        <v>3637</v>
      </c>
    </row>
    <row r="9" spans="1:8" ht="23.15">
      <c r="A9" s="299" t="s">
        <v>22311</v>
      </c>
      <c r="B9" s="14" t="s">
        <v>22312</v>
      </c>
      <c r="C9" s="14" t="s">
        <v>22313</v>
      </c>
      <c r="D9" s="14" t="s">
        <v>22314</v>
      </c>
      <c r="E9" s="14" t="s">
        <v>22315</v>
      </c>
      <c r="F9" s="14" t="s">
        <v>22316</v>
      </c>
      <c r="G9" s="14" t="s">
        <v>1238</v>
      </c>
      <c r="H9" s="300" t="s">
        <v>3637</v>
      </c>
    </row>
    <row r="10" spans="1:8" ht="23.15">
      <c r="A10" s="304" t="s">
        <v>22317</v>
      </c>
      <c r="B10" s="305" t="s">
        <v>5418</v>
      </c>
      <c r="C10" s="305" t="s">
        <v>22318</v>
      </c>
      <c r="D10" s="305" t="s">
        <v>22319</v>
      </c>
      <c r="E10" s="305" t="s">
        <v>22320</v>
      </c>
      <c r="F10" s="305" t="s">
        <v>22321</v>
      </c>
      <c r="G10" s="305" t="s">
        <v>1238</v>
      </c>
      <c r="H10" s="306" t="s">
        <v>3637</v>
      </c>
    </row>
    <row r="11" spans="1:8">
      <c r="A11" s="299" t="s">
        <v>22322</v>
      </c>
      <c r="B11" s="14" t="s">
        <v>22323</v>
      </c>
      <c r="C11" s="14" t="s">
        <v>22324</v>
      </c>
      <c r="D11" s="14" t="s">
        <v>22325</v>
      </c>
      <c r="E11" s="14" t="s">
        <v>22326</v>
      </c>
      <c r="F11" s="14" t="s">
        <v>22327</v>
      </c>
      <c r="G11" s="14" t="s">
        <v>1109</v>
      </c>
      <c r="H11" s="300" t="s">
        <v>3637</v>
      </c>
    </row>
    <row r="12" spans="1:8" ht="23.15">
      <c r="A12" s="304" t="s">
        <v>22328</v>
      </c>
      <c r="B12" s="305" t="s">
        <v>22329</v>
      </c>
      <c r="C12" s="305" t="s">
        <v>3539</v>
      </c>
      <c r="D12" s="305" t="s">
        <v>22330</v>
      </c>
      <c r="E12" s="305" t="s">
        <v>22331</v>
      </c>
      <c r="F12" s="305" t="s">
        <v>22332</v>
      </c>
      <c r="G12" s="305" t="s">
        <v>1238</v>
      </c>
      <c r="H12" s="306" t="s">
        <v>3637</v>
      </c>
    </row>
    <row r="13" spans="1:8" ht="23.15">
      <c r="A13" s="301" t="s">
        <v>22333</v>
      </c>
      <c r="B13" s="302" t="s">
        <v>22334</v>
      </c>
      <c r="C13" s="302" t="s">
        <v>22335</v>
      </c>
      <c r="D13" s="302" t="s">
        <v>22336</v>
      </c>
      <c r="E13" s="302" t="s">
        <v>22337</v>
      </c>
      <c r="F13" s="302" t="s">
        <v>22338</v>
      </c>
      <c r="G13" s="302" t="s">
        <v>1238</v>
      </c>
      <c r="H13" s="303" t="s">
        <v>3637</v>
      </c>
    </row>
  </sheetData>
  <mergeCells count="2">
    <mergeCell ref="A1:H1"/>
    <mergeCell ref="A2:H2"/>
  </mergeCells>
  <dataValidations count="2">
    <dataValidation type="list" sqref="G5:G13" xr:uid="{00000000-0002-0000-A600-000000000000}">
      <formula1>"Critical,High,Medium,Low"</formula1>
    </dataValidation>
    <dataValidation type="list" sqref="H5:H13" xr:uid="{00000000-0002-0000-A600-000001000000}">
      <formula1>"Draft Complete,Needs Review,Approved,Deferred"</formula1>
    </dataValidation>
  </dataValidation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I34"/>
  <sheetViews>
    <sheetView workbookViewId="0">
      <pane ySplit="4" topLeftCell="A5" activePane="bottomLeft" state="frozen"/>
      <selection pane="bottomLeft"/>
    </sheetView>
  </sheetViews>
  <sheetFormatPr defaultRowHeight="14.15"/>
  <cols>
    <col min="1" max="1" width="12" customWidth="1"/>
    <col min="2" max="2" width="32" customWidth="1"/>
    <col min="3" max="3" width="56" customWidth="1"/>
    <col min="4" max="4" width="24" customWidth="1"/>
    <col min="5" max="5" width="26" customWidth="1"/>
    <col min="6" max="6" width="38" customWidth="1"/>
    <col min="7" max="7" width="30" customWidth="1"/>
    <col min="8" max="8" width="62" customWidth="1"/>
    <col min="9" max="9" width="18" customWidth="1"/>
  </cols>
  <sheetData>
    <row r="1" spans="1:9" ht="17.149999999999999" customHeight="1">
      <c r="A1" s="615" t="s">
        <v>22339</v>
      </c>
      <c r="B1" s="615"/>
      <c r="C1" s="615"/>
      <c r="D1" s="615"/>
      <c r="E1" s="615"/>
      <c r="F1" s="615"/>
      <c r="G1" s="615"/>
      <c r="H1" s="615"/>
      <c r="I1" s="615"/>
    </row>
    <row r="2" spans="1:9" ht="21.75" customHeight="1">
      <c r="A2" s="616" t="s">
        <v>22340</v>
      </c>
      <c r="B2" s="616"/>
      <c r="C2" s="616"/>
      <c r="D2" s="616"/>
      <c r="E2" s="616"/>
      <c r="F2" s="616"/>
      <c r="G2" s="616"/>
      <c r="H2" s="616"/>
      <c r="I2" s="616"/>
    </row>
    <row r="4" spans="1:9" ht="17.149999999999999" customHeight="1">
      <c r="A4" s="293" t="s">
        <v>3410</v>
      </c>
      <c r="B4" s="294" t="s">
        <v>22341</v>
      </c>
      <c r="C4" s="294" t="s">
        <v>6546</v>
      </c>
      <c r="D4" s="294" t="s">
        <v>2616</v>
      </c>
      <c r="E4" s="294" t="s">
        <v>5684</v>
      </c>
      <c r="F4" s="294" t="s">
        <v>3</v>
      </c>
      <c r="G4" s="294" t="s">
        <v>1817</v>
      </c>
      <c r="H4" s="294" t="s">
        <v>15097</v>
      </c>
      <c r="I4" s="295" t="s">
        <v>1818</v>
      </c>
    </row>
    <row r="5" spans="1:9">
      <c r="A5" s="296" t="s">
        <v>22342</v>
      </c>
      <c r="B5" s="297" t="s">
        <v>22343</v>
      </c>
      <c r="C5" s="297" t="s">
        <v>22344</v>
      </c>
      <c r="D5" s="297" t="s">
        <v>8573</v>
      </c>
      <c r="E5" s="297" t="s">
        <v>8561</v>
      </c>
      <c r="F5" s="297" t="s">
        <v>22345</v>
      </c>
      <c r="G5" s="297" t="s">
        <v>5378</v>
      </c>
      <c r="H5" s="297" t="s">
        <v>22346</v>
      </c>
      <c r="I5" s="298" t="s">
        <v>3637</v>
      </c>
    </row>
    <row r="6" spans="1:9">
      <c r="A6" s="304" t="s">
        <v>22347</v>
      </c>
      <c r="B6" s="305" t="s">
        <v>22348</v>
      </c>
      <c r="C6" s="305" t="s">
        <v>22349</v>
      </c>
      <c r="D6" s="305" t="s">
        <v>8598</v>
      </c>
      <c r="E6" s="305" t="s">
        <v>22350</v>
      </c>
      <c r="F6" s="305" t="s">
        <v>22351</v>
      </c>
      <c r="G6" s="305" t="s">
        <v>5378</v>
      </c>
      <c r="H6" s="305" t="s">
        <v>22352</v>
      </c>
      <c r="I6" s="306" t="s">
        <v>3637</v>
      </c>
    </row>
    <row r="7" spans="1:9">
      <c r="A7" s="299" t="s">
        <v>22353</v>
      </c>
      <c r="B7" s="14" t="s">
        <v>22354</v>
      </c>
      <c r="C7" s="14" t="s">
        <v>22355</v>
      </c>
      <c r="D7" s="14" t="s">
        <v>22356</v>
      </c>
      <c r="E7" s="14" t="s">
        <v>8561</v>
      </c>
      <c r="F7" s="14" t="s">
        <v>22357</v>
      </c>
      <c r="G7" s="14" t="s">
        <v>5378</v>
      </c>
      <c r="H7" s="14" t="s">
        <v>22358</v>
      </c>
      <c r="I7" s="300" t="s">
        <v>3637</v>
      </c>
    </row>
    <row r="8" spans="1:9">
      <c r="A8" s="304" t="s">
        <v>22359</v>
      </c>
      <c r="B8" s="305" t="s">
        <v>22360</v>
      </c>
      <c r="C8" s="305" t="s">
        <v>22361</v>
      </c>
      <c r="D8" s="305" t="s">
        <v>15113</v>
      </c>
      <c r="E8" s="305" t="s">
        <v>8561</v>
      </c>
      <c r="F8" s="305" t="s">
        <v>22362</v>
      </c>
      <c r="G8" s="305" t="s">
        <v>5378</v>
      </c>
      <c r="H8" s="305" t="s">
        <v>22363</v>
      </c>
      <c r="I8" s="306" t="s">
        <v>3637</v>
      </c>
    </row>
    <row r="9" spans="1:9">
      <c r="A9" s="299" t="s">
        <v>22364</v>
      </c>
      <c r="B9" s="14" t="s">
        <v>22365</v>
      </c>
      <c r="C9" s="14" t="s">
        <v>22366</v>
      </c>
      <c r="D9" s="14" t="s">
        <v>9931</v>
      </c>
      <c r="E9" s="14" t="s">
        <v>8561</v>
      </c>
      <c r="F9" s="14" t="s">
        <v>22367</v>
      </c>
      <c r="G9" s="14" t="s">
        <v>5378</v>
      </c>
      <c r="H9" s="14" t="s">
        <v>22368</v>
      </c>
      <c r="I9" s="300" t="s">
        <v>3637</v>
      </c>
    </row>
    <row r="10" spans="1:9">
      <c r="A10" s="304" t="s">
        <v>22369</v>
      </c>
      <c r="B10" s="305" t="s">
        <v>22370</v>
      </c>
      <c r="C10" s="305" t="s">
        <v>22371</v>
      </c>
      <c r="D10" s="305" t="s">
        <v>19828</v>
      </c>
      <c r="E10" s="305" t="s">
        <v>8561</v>
      </c>
      <c r="F10" s="305" t="s">
        <v>22372</v>
      </c>
      <c r="G10" s="305" t="s">
        <v>22373</v>
      </c>
      <c r="H10" s="305" t="s">
        <v>22374</v>
      </c>
      <c r="I10" s="306" t="s">
        <v>3637</v>
      </c>
    </row>
    <row r="11" spans="1:9">
      <c r="A11" s="299" t="s">
        <v>22375</v>
      </c>
      <c r="B11" s="14" t="s">
        <v>22376</v>
      </c>
      <c r="C11" s="14" t="s">
        <v>22377</v>
      </c>
      <c r="D11" s="14" t="s">
        <v>8598</v>
      </c>
      <c r="E11" s="14" t="s">
        <v>8634</v>
      </c>
      <c r="F11" s="14" t="s">
        <v>22378</v>
      </c>
      <c r="G11" s="14" t="s">
        <v>5378</v>
      </c>
      <c r="H11" s="14" t="s">
        <v>22379</v>
      </c>
      <c r="I11" s="300" t="s">
        <v>3637</v>
      </c>
    </row>
    <row r="12" spans="1:9" ht="23.15">
      <c r="A12" s="304" t="s">
        <v>22380</v>
      </c>
      <c r="B12" s="305" t="s">
        <v>22381</v>
      </c>
      <c r="C12" s="305" t="s">
        <v>22382</v>
      </c>
      <c r="D12" s="305" t="s">
        <v>12756</v>
      </c>
      <c r="E12" s="305" t="s">
        <v>8561</v>
      </c>
      <c r="F12" s="305" t="s">
        <v>22383</v>
      </c>
      <c r="G12" s="305" t="s">
        <v>22384</v>
      </c>
      <c r="H12" s="305" t="s">
        <v>22385</v>
      </c>
      <c r="I12" s="306" t="s">
        <v>3637</v>
      </c>
    </row>
    <row r="13" spans="1:9">
      <c r="A13" s="299" t="s">
        <v>22386</v>
      </c>
      <c r="B13" s="14" t="s">
        <v>22387</v>
      </c>
      <c r="C13" s="14" t="s">
        <v>22388</v>
      </c>
      <c r="D13" s="14" t="s">
        <v>9957</v>
      </c>
      <c r="E13" s="14" t="s">
        <v>22389</v>
      </c>
      <c r="F13" s="14" t="s">
        <v>22390</v>
      </c>
      <c r="G13" s="14" t="s">
        <v>22391</v>
      </c>
      <c r="H13" s="14" t="s">
        <v>22392</v>
      </c>
      <c r="I13" s="300" t="s">
        <v>3637</v>
      </c>
    </row>
    <row r="14" spans="1:9">
      <c r="A14" s="304" t="s">
        <v>22393</v>
      </c>
      <c r="B14" s="305" t="s">
        <v>22394</v>
      </c>
      <c r="C14" s="305" t="s">
        <v>22395</v>
      </c>
      <c r="D14" s="305" t="s">
        <v>9957</v>
      </c>
      <c r="E14" s="305" t="s">
        <v>8561</v>
      </c>
      <c r="F14" s="305" t="s">
        <v>22396</v>
      </c>
      <c r="G14" s="305" t="s">
        <v>22397</v>
      </c>
      <c r="H14" s="305" t="s">
        <v>22398</v>
      </c>
      <c r="I14" s="306" t="s">
        <v>3637</v>
      </c>
    </row>
    <row r="15" spans="1:9">
      <c r="A15" s="299" t="s">
        <v>22399</v>
      </c>
      <c r="B15" s="14" t="s">
        <v>22400</v>
      </c>
      <c r="C15" s="14" t="s">
        <v>22401</v>
      </c>
      <c r="D15" s="14" t="s">
        <v>8598</v>
      </c>
      <c r="E15" s="14" t="s">
        <v>8561</v>
      </c>
      <c r="F15" s="14" t="s">
        <v>22402</v>
      </c>
      <c r="G15" s="14" t="s">
        <v>22403</v>
      </c>
      <c r="H15" s="14" t="s">
        <v>22404</v>
      </c>
      <c r="I15" s="300" t="s">
        <v>3637</v>
      </c>
    </row>
    <row r="16" spans="1:9">
      <c r="A16" s="304" t="s">
        <v>22405</v>
      </c>
      <c r="B16" s="305" t="s">
        <v>22406</v>
      </c>
      <c r="C16" s="305" t="s">
        <v>22407</v>
      </c>
      <c r="D16" s="305" t="s">
        <v>15113</v>
      </c>
      <c r="E16" s="305" t="s">
        <v>22408</v>
      </c>
      <c r="F16" s="305" t="s">
        <v>19823</v>
      </c>
      <c r="G16" s="305" t="s">
        <v>5378</v>
      </c>
      <c r="H16" s="305" t="s">
        <v>22409</v>
      </c>
      <c r="I16" s="306" t="s">
        <v>3637</v>
      </c>
    </row>
    <row r="17" spans="1:9">
      <c r="A17" s="299" t="s">
        <v>22410</v>
      </c>
      <c r="B17" s="14" t="s">
        <v>22411</v>
      </c>
      <c r="C17" s="14" t="s">
        <v>22412</v>
      </c>
      <c r="D17" s="14" t="s">
        <v>8598</v>
      </c>
      <c r="E17" s="14" t="s">
        <v>8561</v>
      </c>
      <c r="F17" s="14" t="s">
        <v>22413</v>
      </c>
      <c r="G17" s="14" t="s">
        <v>22414</v>
      </c>
      <c r="H17" s="14" t="s">
        <v>22415</v>
      </c>
      <c r="I17" s="300" t="s">
        <v>3637</v>
      </c>
    </row>
    <row r="18" spans="1:9" ht="23.15">
      <c r="A18" s="304" t="s">
        <v>22416</v>
      </c>
      <c r="B18" s="305" t="s">
        <v>22417</v>
      </c>
      <c r="C18" s="305" t="s">
        <v>22418</v>
      </c>
      <c r="D18" s="305" t="s">
        <v>8598</v>
      </c>
      <c r="E18" s="305" t="s">
        <v>8561</v>
      </c>
      <c r="F18" s="305" t="s">
        <v>22419</v>
      </c>
      <c r="G18" s="305" t="s">
        <v>22420</v>
      </c>
      <c r="H18" s="305" t="s">
        <v>22421</v>
      </c>
      <c r="I18" s="306" t="s">
        <v>3637</v>
      </c>
    </row>
    <row r="19" spans="1:9">
      <c r="A19" s="299" t="s">
        <v>22422</v>
      </c>
      <c r="B19" s="14" t="s">
        <v>22423</v>
      </c>
      <c r="C19" s="14" t="s">
        <v>22424</v>
      </c>
      <c r="D19" s="14" t="s">
        <v>15113</v>
      </c>
      <c r="E19" s="14" t="s">
        <v>9861</v>
      </c>
      <c r="F19" s="14" t="s">
        <v>12678</v>
      </c>
      <c r="G19" s="14" t="s">
        <v>22425</v>
      </c>
      <c r="H19" s="14" t="s">
        <v>22426</v>
      </c>
      <c r="I19" s="300" t="s">
        <v>3637</v>
      </c>
    </row>
    <row r="20" spans="1:9">
      <c r="A20" s="304" t="s">
        <v>22427</v>
      </c>
      <c r="B20" s="305" t="s">
        <v>22428</v>
      </c>
      <c r="C20" s="305" t="s">
        <v>22429</v>
      </c>
      <c r="D20" s="305" t="s">
        <v>22430</v>
      </c>
      <c r="E20" s="305" t="s">
        <v>8561</v>
      </c>
      <c r="F20" s="305" t="s">
        <v>22431</v>
      </c>
      <c r="G20" s="305" t="s">
        <v>22432</v>
      </c>
      <c r="H20" s="305" t="s">
        <v>22433</v>
      </c>
      <c r="I20" s="306" t="s">
        <v>3637</v>
      </c>
    </row>
    <row r="21" spans="1:9">
      <c r="A21" s="299" t="s">
        <v>22434</v>
      </c>
      <c r="B21" s="14" t="s">
        <v>22435</v>
      </c>
      <c r="C21" s="14" t="s">
        <v>22436</v>
      </c>
      <c r="D21" s="14" t="s">
        <v>15113</v>
      </c>
      <c r="E21" s="14" t="s">
        <v>8561</v>
      </c>
      <c r="F21" s="14" t="s">
        <v>22437</v>
      </c>
      <c r="G21" s="14" t="s">
        <v>22438</v>
      </c>
      <c r="H21" s="14" t="s">
        <v>22439</v>
      </c>
      <c r="I21" s="300" t="s">
        <v>3637</v>
      </c>
    </row>
    <row r="22" spans="1:9" ht="23.15">
      <c r="A22" s="304" t="s">
        <v>22440</v>
      </c>
      <c r="B22" s="305" t="s">
        <v>22441</v>
      </c>
      <c r="C22" s="305" t="s">
        <v>22442</v>
      </c>
      <c r="D22" s="305" t="s">
        <v>8598</v>
      </c>
      <c r="E22" s="305" t="s">
        <v>9861</v>
      </c>
      <c r="F22" s="305" t="s">
        <v>22443</v>
      </c>
      <c r="G22" s="305" t="s">
        <v>22444</v>
      </c>
      <c r="H22" s="305" t="s">
        <v>22445</v>
      </c>
      <c r="I22" s="306" t="s">
        <v>3637</v>
      </c>
    </row>
    <row r="23" spans="1:9" ht="23.15">
      <c r="A23" s="299" t="s">
        <v>22446</v>
      </c>
      <c r="B23" s="14" t="s">
        <v>22447</v>
      </c>
      <c r="C23" s="14" t="s">
        <v>22448</v>
      </c>
      <c r="D23" s="14" t="s">
        <v>12756</v>
      </c>
      <c r="E23" s="14" t="s">
        <v>8561</v>
      </c>
      <c r="F23" s="14" t="s">
        <v>22449</v>
      </c>
      <c r="G23" s="14" t="s">
        <v>22450</v>
      </c>
      <c r="H23" s="14" t="s">
        <v>22451</v>
      </c>
      <c r="I23" s="300" t="s">
        <v>3637</v>
      </c>
    </row>
    <row r="24" spans="1:9" ht="23.15">
      <c r="A24" s="304" t="s">
        <v>22452</v>
      </c>
      <c r="B24" s="305" t="s">
        <v>22453</v>
      </c>
      <c r="C24" s="305" t="s">
        <v>22454</v>
      </c>
      <c r="D24" s="305" t="s">
        <v>8598</v>
      </c>
      <c r="E24" s="305" t="s">
        <v>8561</v>
      </c>
      <c r="F24" s="305" t="s">
        <v>15253</v>
      </c>
      <c r="G24" s="305" t="s">
        <v>22450</v>
      </c>
      <c r="H24" s="305" t="s">
        <v>22455</v>
      </c>
      <c r="I24" s="306" t="s">
        <v>3637</v>
      </c>
    </row>
    <row r="25" spans="1:9" ht="23.15">
      <c r="A25" s="299" t="s">
        <v>22456</v>
      </c>
      <c r="B25" s="14" t="s">
        <v>22457</v>
      </c>
      <c r="C25" s="14" t="s">
        <v>22458</v>
      </c>
      <c r="D25" s="14" t="s">
        <v>8598</v>
      </c>
      <c r="E25" s="14" t="s">
        <v>8561</v>
      </c>
      <c r="F25" s="14" t="s">
        <v>22459</v>
      </c>
      <c r="G25" s="14" t="s">
        <v>21025</v>
      </c>
      <c r="H25" s="14" t="s">
        <v>22460</v>
      </c>
      <c r="I25" s="300" t="s">
        <v>3637</v>
      </c>
    </row>
    <row r="26" spans="1:9">
      <c r="A26" s="304" t="s">
        <v>22461</v>
      </c>
      <c r="B26" s="305" t="s">
        <v>22462</v>
      </c>
      <c r="C26" s="305" t="s">
        <v>22463</v>
      </c>
      <c r="D26" s="305" t="s">
        <v>8598</v>
      </c>
      <c r="E26" s="305" t="s">
        <v>8561</v>
      </c>
      <c r="F26" s="305" t="s">
        <v>15234</v>
      </c>
      <c r="G26" s="305" t="s">
        <v>21032</v>
      </c>
      <c r="H26" s="305" t="s">
        <v>22464</v>
      </c>
      <c r="I26" s="306" t="s">
        <v>3637</v>
      </c>
    </row>
    <row r="27" spans="1:9">
      <c r="A27" s="299" t="s">
        <v>22465</v>
      </c>
      <c r="B27" s="14" t="s">
        <v>22466</v>
      </c>
      <c r="C27" s="14" t="s">
        <v>22467</v>
      </c>
      <c r="D27" s="14" t="s">
        <v>8598</v>
      </c>
      <c r="E27" s="14" t="s">
        <v>8561</v>
      </c>
      <c r="F27" s="14" t="s">
        <v>15248</v>
      </c>
      <c r="G27" s="14" t="s">
        <v>22468</v>
      </c>
      <c r="H27" s="14" t="s">
        <v>22469</v>
      </c>
      <c r="I27" s="300" t="s">
        <v>3637</v>
      </c>
    </row>
    <row r="28" spans="1:9">
      <c r="A28" s="304" t="s">
        <v>22470</v>
      </c>
      <c r="B28" s="305" t="s">
        <v>22471</v>
      </c>
      <c r="C28" s="305" t="s">
        <v>22472</v>
      </c>
      <c r="D28" s="305" t="s">
        <v>22473</v>
      </c>
      <c r="E28" s="305" t="s">
        <v>8561</v>
      </c>
      <c r="F28" s="305" t="s">
        <v>22474</v>
      </c>
      <c r="G28" s="305" t="s">
        <v>22475</v>
      </c>
      <c r="H28" s="305" t="s">
        <v>22476</v>
      </c>
      <c r="I28" s="306" t="s">
        <v>3637</v>
      </c>
    </row>
    <row r="29" spans="1:9">
      <c r="A29" s="299" t="s">
        <v>22477</v>
      </c>
      <c r="B29" s="14" t="s">
        <v>22478</v>
      </c>
      <c r="C29" s="14" t="s">
        <v>22479</v>
      </c>
      <c r="D29" s="14" t="s">
        <v>8598</v>
      </c>
      <c r="E29" s="14" t="s">
        <v>22480</v>
      </c>
      <c r="F29" s="14" t="s">
        <v>22481</v>
      </c>
      <c r="G29" s="14" t="s">
        <v>22482</v>
      </c>
      <c r="H29" s="14" t="s">
        <v>22483</v>
      </c>
      <c r="I29" s="300" t="s">
        <v>3637</v>
      </c>
    </row>
    <row r="30" spans="1:9">
      <c r="A30" s="304" t="s">
        <v>22484</v>
      </c>
      <c r="B30" s="305" t="s">
        <v>22485</v>
      </c>
      <c r="C30" s="305" t="s">
        <v>22486</v>
      </c>
      <c r="D30" s="305" t="s">
        <v>19828</v>
      </c>
      <c r="E30" s="305" t="s">
        <v>9861</v>
      </c>
      <c r="F30" s="305" t="s">
        <v>22487</v>
      </c>
      <c r="G30" s="305" t="s">
        <v>22488</v>
      </c>
      <c r="H30" s="305" t="s">
        <v>22489</v>
      </c>
      <c r="I30" s="306" t="s">
        <v>3637</v>
      </c>
    </row>
    <row r="31" spans="1:9" ht="23.15">
      <c r="A31" s="299" t="s">
        <v>22490</v>
      </c>
      <c r="B31" s="14" t="s">
        <v>22491</v>
      </c>
      <c r="C31" s="14" t="s">
        <v>22492</v>
      </c>
      <c r="D31" s="14" t="s">
        <v>8598</v>
      </c>
      <c r="E31" s="14" t="s">
        <v>22493</v>
      </c>
      <c r="F31" s="14" t="s">
        <v>22494</v>
      </c>
      <c r="G31" s="14" t="s">
        <v>22468</v>
      </c>
      <c r="H31" s="14" t="s">
        <v>22495</v>
      </c>
      <c r="I31" s="300" t="s">
        <v>3637</v>
      </c>
    </row>
    <row r="32" spans="1:9" ht="23.15">
      <c r="A32" s="304" t="s">
        <v>22496</v>
      </c>
      <c r="B32" s="305" t="s">
        <v>22497</v>
      </c>
      <c r="C32" s="305" t="s">
        <v>22498</v>
      </c>
      <c r="D32" s="305" t="s">
        <v>8598</v>
      </c>
      <c r="E32" s="305" t="s">
        <v>22499</v>
      </c>
      <c r="F32" s="305" t="s">
        <v>19885</v>
      </c>
      <c r="G32" s="305" t="s">
        <v>21032</v>
      </c>
      <c r="H32" s="305" t="s">
        <v>22500</v>
      </c>
      <c r="I32" s="306" t="s">
        <v>3637</v>
      </c>
    </row>
    <row r="33" spans="1:9">
      <c r="A33" s="299" t="s">
        <v>22501</v>
      </c>
      <c r="B33" s="14" t="s">
        <v>22502</v>
      </c>
      <c r="C33" s="14" t="s">
        <v>22503</v>
      </c>
      <c r="D33" s="14" t="s">
        <v>22504</v>
      </c>
      <c r="E33" s="14" t="s">
        <v>8561</v>
      </c>
      <c r="F33" s="14" t="s">
        <v>19713</v>
      </c>
      <c r="G33" s="14" t="s">
        <v>5378</v>
      </c>
      <c r="H33" s="14" t="s">
        <v>22505</v>
      </c>
      <c r="I33" s="300" t="s">
        <v>3637</v>
      </c>
    </row>
    <row r="34" spans="1:9" ht="23.15">
      <c r="A34" s="307" t="s">
        <v>22506</v>
      </c>
      <c r="B34" s="308" t="s">
        <v>22507</v>
      </c>
      <c r="C34" s="308" t="s">
        <v>22508</v>
      </c>
      <c r="D34" s="308" t="s">
        <v>8598</v>
      </c>
      <c r="E34" s="308" t="s">
        <v>8561</v>
      </c>
      <c r="F34" s="308" t="s">
        <v>22509</v>
      </c>
      <c r="G34" s="308" t="s">
        <v>22510</v>
      </c>
      <c r="H34" s="308" t="s">
        <v>22511</v>
      </c>
      <c r="I34" s="309" t="s">
        <v>3637</v>
      </c>
    </row>
  </sheetData>
  <mergeCells count="2">
    <mergeCell ref="A1:I1"/>
    <mergeCell ref="A2:I2"/>
  </mergeCells>
  <dataValidations count="1">
    <dataValidation type="list" sqref="I5:I34" xr:uid="{00000000-0002-0000-A700-000000000000}">
      <formula1>"Draft Complete,Needs Review,Approved,Deferred"</formula1>
    </dataValidation>
  </dataValidation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H14"/>
  <sheetViews>
    <sheetView workbookViewId="0">
      <pane ySplit="4" topLeftCell="A5" activePane="bottomLeft" state="frozen"/>
      <selection pane="bottomLeft"/>
    </sheetView>
  </sheetViews>
  <sheetFormatPr defaultRowHeight="14.15"/>
  <cols>
    <col min="1" max="1" width="12" customWidth="1"/>
    <col min="2" max="2" width="30" customWidth="1"/>
    <col min="3" max="3" width="64" customWidth="1"/>
    <col min="4" max="4" width="28" customWidth="1"/>
    <col min="5" max="5" width="12" customWidth="1"/>
    <col min="6" max="6" width="18" customWidth="1"/>
    <col min="7" max="7" width="58" customWidth="1"/>
    <col min="8" max="8" width="36" customWidth="1"/>
  </cols>
  <sheetData>
    <row r="1" spans="1:8" ht="17.149999999999999" customHeight="1">
      <c r="A1" s="615" t="s">
        <v>22512</v>
      </c>
      <c r="B1" s="615"/>
      <c r="C1" s="615"/>
      <c r="D1" s="615"/>
      <c r="E1" s="615"/>
      <c r="F1" s="615"/>
      <c r="G1" s="615"/>
      <c r="H1" s="615"/>
    </row>
    <row r="2" spans="1:8" ht="21.75" customHeight="1">
      <c r="A2" s="616" t="s">
        <v>22513</v>
      </c>
      <c r="B2" s="616"/>
      <c r="C2" s="616"/>
      <c r="D2" s="616"/>
      <c r="E2" s="616"/>
      <c r="F2" s="616"/>
      <c r="G2" s="616"/>
      <c r="H2" s="616"/>
    </row>
    <row r="4" spans="1:8" ht="17.149999999999999" customHeight="1">
      <c r="A4" s="293" t="s">
        <v>3410</v>
      </c>
      <c r="B4" s="294" t="s">
        <v>22514</v>
      </c>
      <c r="C4" s="294" t="s">
        <v>22515</v>
      </c>
      <c r="D4" s="294" t="s">
        <v>1817</v>
      </c>
      <c r="E4" s="294" t="s">
        <v>1509</v>
      </c>
      <c r="F4" s="294" t="s">
        <v>1818</v>
      </c>
      <c r="G4" s="294" t="s">
        <v>9117</v>
      </c>
      <c r="H4" s="295" t="s">
        <v>22516</v>
      </c>
    </row>
    <row r="5" spans="1:8" ht="23.15">
      <c r="A5" s="296" t="s">
        <v>22517</v>
      </c>
      <c r="B5" s="297" t="s">
        <v>22518</v>
      </c>
      <c r="C5" s="297" t="s">
        <v>22519</v>
      </c>
      <c r="D5" s="297" t="s">
        <v>4770</v>
      </c>
      <c r="E5" s="297" t="s">
        <v>1238</v>
      </c>
      <c r="F5" s="297" t="s">
        <v>2169</v>
      </c>
      <c r="G5" s="297" t="s">
        <v>22520</v>
      </c>
      <c r="H5" s="298" t="s">
        <v>22521</v>
      </c>
    </row>
    <row r="6" spans="1:8">
      <c r="A6" s="304" t="s">
        <v>22522</v>
      </c>
      <c r="B6" s="305" t="s">
        <v>22523</v>
      </c>
      <c r="C6" s="305" t="s">
        <v>22524</v>
      </c>
      <c r="D6" s="305" t="s">
        <v>842</v>
      </c>
      <c r="E6" s="305" t="s">
        <v>1238</v>
      </c>
      <c r="F6" s="305" t="s">
        <v>2169</v>
      </c>
      <c r="G6" s="305" t="s">
        <v>22525</v>
      </c>
      <c r="H6" s="306"/>
    </row>
    <row r="7" spans="1:8">
      <c r="A7" s="299" t="s">
        <v>22526</v>
      </c>
      <c r="B7" s="14" t="s">
        <v>22527</v>
      </c>
      <c r="C7" s="14" t="s">
        <v>22528</v>
      </c>
      <c r="D7" s="14" t="s">
        <v>867</v>
      </c>
      <c r="E7" s="14" t="s">
        <v>1238</v>
      </c>
      <c r="F7" s="14" t="s">
        <v>2169</v>
      </c>
      <c r="G7" s="14" t="s">
        <v>22529</v>
      </c>
      <c r="H7" s="300"/>
    </row>
    <row r="8" spans="1:8" ht="23.15">
      <c r="A8" s="304" t="s">
        <v>22530</v>
      </c>
      <c r="B8" s="305" t="s">
        <v>22531</v>
      </c>
      <c r="C8" s="305" t="s">
        <v>22532</v>
      </c>
      <c r="D8" s="305" t="s">
        <v>6132</v>
      </c>
      <c r="E8" s="305" t="s">
        <v>1238</v>
      </c>
      <c r="F8" s="305" t="s">
        <v>2169</v>
      </c>
      <c r="G8" s="305" t="s">
        <v>22533</v>
      </c>
      <c r="H8" s="306"/>
    </row>
    <row r="9" spans="1:8">
      <c r="A9" s="299" t="s">
        <v>22534</v>
      </c>
      <c r="B9" s="14" t="s">
        <v>22535</v>
      </c>
      <c r="C9" s="14" t="s">
        <v>22536</v>
      </c>
      <c r="D9" s="14" t="s">
        <v>22537</v>
      </c>
      <c r="E9" s="14" t="s">
        <v>1238</v>
      </c>
      <c r="F9" s="14" t="s">
        <v>2169</v>
      </c>
      <c r="G9" s="14" t="s">
        <v>22538</v>
      </c>
      <c r="H9" s="300"/>
    </row>
    <row r="10" spans="1:8">
      <c r="A10" s="304" t="s">
        <v>22539</v>
      </c>
      <c r="B10" s="305" t="s">
        <v>22540</v>
      </c>
      <c r="C10" s="305" t="s">
        <v>22541</v>
      </c>
      <c r="D10" s="305" t="s">
        <v>22542</v>
      </c>
      <c r="E10" s="305" t="s">
        <v>1109</v>
      </c>
      <c r="F10" s="305" t="s">
        <v>2169</v>
      </c>
      <c r="G10" s="305" t="s">
        <v>22543</v>
      </c>
      <c r="H10" s="306"/>
    </row>
    <row r="11" spans="1:8">
      <c r="A11" s="299" t="s">
        <v>22544</v>
      </c>
      <c r="B11" s="14" t="s">
        <v>22252</v>
      </c>
      <c r="C11" s="14" t="s">
        <v>22545</v>
      </c>
      <c r="D11" s="14" t="s">
        <v>22546</v>
      </c>
      <c r="E11" s="14" t="s">
        <v>1238</v>
      </c>
      <c r="F11" s="14" t="s">
        <v>2169</v>
      </c>
      <c r="G11" s="14" t="s">
        <v>22547</v>
      </c>
      <c r="H11" s="300"/>
    </row>
    <row r="12" spans="1:8" ht="23.15">
      <c r="A12" s="304" t="s">
        <v>22548</v>
      </c>
      <c r="B12" s="305" t="s">
        <v>10601</v>
      </c>
      <c r="C12" s="305" t="s">
        <v>22549</v>
      </c>
      <c r="D12" s="305" t="s">
        <v>9455</v>
      </c>
      <c r="E12" s="305" t="s">
        <v>1109</v>
      </c>
      <c r="F12" s="305" t="s">
        <v>2169</v>
      </c>
      <c r="G12" s="305" t="s">
        <v>22550</v>
      </c>
      <c r="H12" s="306"/>
    </row>
    <row r="13" spans="1:8">
      <c r="A13" s="299" t="s">
        <v>22551</v>
      </c>
      <c r="B13" s="14" t="s">
        <v>22552</v>
      </c>
      <c r="C13" s="14" t="s">
        <v>22553</v>
      </c>
      <c r="D13" s="14" t="s">
        <v>16466</v>
      </c>
      <c r="E13" s="14" t="s">
        <v>1109</v>
      </c>
      <c r="F13" s="14" t="s">
        <v>3637</v>
      </c>
      <c r="G13" s="14" t="s">
        <v>22554</v>
      </c>
      <c r="H13" s="300"/>
    </row>
    <row r="14" spans="1:8">
      <c r="A14" s="307" t="s">
        <v>22555</v>
      </c>
      <c r="B14" s="308" t="s">
        <v>22556</v>
      </c>
      <c r="C14" s="308" t="s">
        <v>22557</v>
      </c>
      <c r="D14" s="308" t="s">
        <v>22558</v>
      </c>
      <c r="E14" s="308" t="s">
        <v>1238</v>
      </c>
      <c r="F14" s="308" t="s">
        <v>1825</v>
      </c>
      <c r="G14" s="308" t="s">
        <v>22559</v>
      </c>
      <c r="H14" s="309"/>
    </row>
  </sheetData>
  <mergeCells count="2">
    <mergeCell ref="A1:H1"/>
    <mergeCell ref="A2:H2"/>
  </mergeCells>
  <dataValidations count="2">
    <dataValidation type="list" sqref="E5:E14" xr:uid="{00000000-0002-0000-A800-000000000000}">
      <formula1>"Critical,High,Medium,Low"</formula1>
    </dataValidation>
    <dataValidation type="list" sqref="F5:F14" xr:uid="{00000000-0002-0000-A800-000001000000}">
      <formula1>"Not Started,Owner Input,In Progress,Draft Complete,In Review,Approved,Blocked,Deferred"</formula1>
    </dataValidation>
  </dataValidation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G14"/>
  <sheetViews>
    <sheetView workbookViewId="0">
      <pane ySplit="4" topLeftCell="A5" activePane="bottomLeft" state="frozen"/>
      <selection pane="bottomLeft"/>
    </sheetView>
  </sheetViews>
  <sheetFormatPr defaultRowHeight="14.15"/>
  <cols>
    <col min="1" max="1" width="12" customWidth="1"/>
    <col min="2" max="2" width="28" customWidth="1"/>
    <col min="3" max="3" width="62" customWidth="1"/>
    <col min="4" max="4" width="50" customWidth="1"/>
    <col min="5" max="5" width="12" customWidth="1"/>
    <col min="6" max="6" width="18" customWidth="1"/>
    <col min="7" max="7" width="30" customWidth="1"/>
  </cols>
  <sheetData>
    <row r="1" spans="1:7" ht="17.149999999999999" customHeight="1">
      <c r="A1" s="615" t="s">
        <v>22560</v>
      </c>
      <c r="B1" s="615"/>
      <c r="C1" s="615"/>
      <c r="D1" s="615"/>
      <c r="E1" s="615"/>
      <c r="F1" s="615"/>
      <c r="G1" s="615"/>
    </row>
    <row r="2" spans="1:7" ht="21.75" customHeight="1">
      <c r="A2" s="616" t="s">
        <v>22561</v>
      </c>
      <c r="B2" s="616"/>
      <c r="C2" s="616"/>
      <c r="D2" s="616"/>
      <c r="E2" s="616"/>
      <c r="F2" s="616"/>
      <c r="G2" s="616"/>
    </row>
    <row r="4" spans="1:7" ht="17.149999999999999" customHeight="1">
      <c r="A4" s="293" t="s">
        <v>3410</v>
      </c>
      <c r="B4" s="294" t="s">
        <v>1031</v>
      </c>
      <c r="C4" s="294" t="s">
        <v>5684</v>
      </c>
      <c r="D4" s="294" t="s">
        <v>2123</v>
      </c>
      <c r="E4" s="294" t="s">
        <v>1509</v>
      </c>
      <c r="F4" s="294" t="s">
        <v>1818</v>
      </c>
      <c r="G4" s="295" t="s">
        <v>22562</v>
      </c>
    </row>
    <row r="5" spans="1:7" ht="23.15">
      <c r="A5" s="296" t="s">
        <v>22563</v>
      </c>
      <c r="B5" s="297" t="s">
        <v>3</v>
      </c>
      <c r="C5" s="297" t="s">
        <v>22564</v>
      </c>
      <c r="D5" s="297" t="s">
        <v>22565</v>
      </c>
      <c r="E5" s="297" t="s">
        <v>1109</v>
      </c>
      <c r="F5" s="297" t="s">
        <v>3637</v>
      </c>
      <c r="G5" s="298" t="s">
        <v>1071</v>
      </c>
    </row>
    <row r="6" spans="1:7" ht="23.15">
      <c r="A6" s="304" t="s">
        <v>22566</v>
      </c>
      <c r="B6" s="305" t="s">
        <v>5703</v>
      </c>
      <c r="C6" s="305" t="s">
        <v>22567</v>
      </c>
      <c r="D6" s="305" t="s">
        <v>22568</v>
      </c>
      <c r="E6" s="305" t="s">
        <v>1238</v>
      </c>
      <c r="F6" s="305" t="s">
        <v>3637</v>
      </c>
      <c r="G6" s="306" t="s">
        <v>1071</v>
      </c>
    </row>
    <row r="7" spans="1:7">
      <c r="A7" s="299" t="s">
        <v>22569</v>
      </c>
      <c r="B7" s="14" t="s">
        <v>9269</v>
      </c>
      <c r="C7" s="14" t="s">
        <v>22570</v>
      </c>
      <c r="D7" s="14" t="s">
        <v>22571</v>
      </c>
      <c r="E7" s="14" t="s">
        <v>1238</v>
      </c>
      <c r="F7" s="14" t="s">
        <v>3637</v>
      </c>
      <c r="G7" s="300" t="s">
        <v>9269</v>
      </c>
    </row>
    <row r="8" spans="1:7" ht="23.15">
      <c r="A8" s="304" t="s">
        <v>22572</v>
      </c>
      <c r="B8" s="305" t="s">
        <v>20263</v>
      </c>
      <c r="C8" s="305" t="s">
        <v>22573</v>
      </c>
      <c r="D8" s="305" t="s">
        <v>22574</v>
      </c>
      <c r="E8" s="305" t="s">
        <v>1238</v>
      </c>
      <c r="F8" s="305" t="s">
        <v>3637</v>
      </c>
      <c r="G8" s="306" t="s">
        <v>14659</v>
      </c>
    </row>
    <row r="9" spans="1:7">
      <c r="A9" s="299" t="s">
        <v>22575</v>
      </c>
      <c r="B9" s="14" t="s">
        <v>21302</v>
      </c>
      <c r="C9" s="14" t="s">
        <v>22576</v>
      </c>
      <c r="D9" s="14" t="s">
        <v>22577</v>
      </c>
      <c r="E9" s="14" t="s">
        <v>1109</v>
      </c>
      <c r="F9" s="14" t="s">
        <v>3637</v>
      </c>
      <c r="G9" s="300" t="s">
        <v>6082</v>
      </c>
    </row>
    <row r="10" spans="1:7" ht="23.15">
      <c r="A10" s="304" t="s">
        <v>22578</v>
      </c>
      <c r="B10" s="305" t="s">
        <v>22579</v>
      </c>
      <c r="C10" s="305" t="s">
        <v>22580</v>
      </c>
      <c r="D10" s="305" t="s">
        <v>22581</v>
      </c>
      <c r="E10" s="305" t="s">
        <v>1238</v>
      </c>
      <c r="F10" s="305" t="s">
        <v>3637</v>
      </c>
      <c r="G10" s="306" t="s">
        <v>3857</v>
      </c>
    </row>
    <row r="11" spans="1:7">
      <c r="A11" s="299" t="s">
        <v>22582</v>
      </c>
      <c r="B11" s="14" t="s">
        <v>22535</v>
      </c>
      <c r="C11" s="14" t="s">
        <v>22583</v>
      </c>
      <c r="D11" s="14" t="s">
        <v>22584</v>
      </c>
      <c r="E11" s="14" t="s">
        <v>1238</v>
      </c>
      <c r="F11" s="14" t="s">
        <v>3637</v>
      </c>
      <c r="G11" s="300" t="s">
        <v>22535</v>
      </c>
    </row>
    <row r="12" spans="1:7">
      <c r="A12" s="304" t="s">
        <v>22585</v>
      </c>
      <c r="B12" s="305" t="s">
        <v>22586</v>
      </c>
      <c r="C12" s="305" t="s">
        <v>22587</v>
      </c>
      <c r="D12" s="305" t="s">
        <v>22588</v>
      </c>
      <c r="E12" s="305" t="s">
        <v>1109</v>
      </c>
      <c r="F12" s="305" t="s">
        <v>3637</v>
      </c>
      <c r="G12" s="306" t="s">
        <v>22589</v>
      </c>
    </row>
    <row r="13" spans="1:7" ht="23.15">
      <c r="A13" s="299" t="s">
        <v>22590</v>
      </c>
      <c r="B13" s="14" t="s">
        <v>9257</v>
      </c>
      <c r="C13" s="14" t="s">
        <v>22591</v>
      </c>
      <c r="D13" s="14" t="s">
        <v>22592</v>
      </c>
      <c r="E13" s="14" t="s">
        <v>1109</v>
      </c>
      <c r="F13" s="14" t="s">
        <v>3637</v>
      </c>
      <c r="G13" s="300" t="s">
        <v>9257</v>
      </c>
    </row>
    <row r="14" spans="1:7" ht="23.15">
      <c r="A14" s="307" t="s">
        <v>22593</v>
      </c>
      <c r="B14" s="308" t="s">
        <v>22594</v>
      </c>
      <c r="C14" s="308" t="s">
        <v>22595</v>
      </c>
      <c r="D14" s="308" t="s">
        <v>22596</v>
      </c>
      <c r="E14" s="308" t="s">
        <v>1238</v>
      </c>
      <c r="F14" s="308" t="s">
        <v>3637</v>
      </c>
      <c r="G14" s="309" t="s">
        <v>36</v>
      </c>
    </row>
  </sheetData>
  <mergeCells count="2">
    <mergeCell ref="A1:G1"/>
    <mergeCell ref="A2:G2"/>
  </mergeCells>
  <dataValidations count="2">
    <dataValidation type="list" sqref="E5:E14" xr:uid="{00000000-0002-0000-A900-000000000000}">
      <formula1>"Critical,High,Medium,Low"</formula1>
    </dataValidation>
    <dataValidation type="list" sqref="F5:F14" xr:uid="{00000000-0002-0000-A900-000001000000}">
      <formula1>"Draft Complete,Needs Review,Approved,Deferred"</formula1>
    </dataValidation>
  </dataValidation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H20"/>
  <sheetViews>
    <sheetView workbookViewId="0">
      <pane ySplit="4" topLeftCell="A5" activePane="bottomLeft" state="frozen"/>
      <selection pane="bottomLeft"/>
    </sheetView>
  </sheetViews>
  <sheetFormatPr defaultRowHeight="14.15"/>
  <cols>
    <col min="1" max="1" width="12" customWidth="1"/>
    <col min="2" max="2" width="28" customWidth="1"/>
    <col min="3" max="3" width="60" customWidth="1"/>
    <col min="4" max="4" width="52" customWidth="1"/>
    <col min="5" max="5" width="28" customWidth="1"/>
    <col min="6" max="6" width="12" customWidth="1"/>
    <col min="7" max="7" width="18" customWidth="1"/>
    <col min="8" max="8" width="58" customWidth="1"/>
  </cols>
  <sheetData>
    <row r="1" spans="1:8" ht="17.149999999999999" customHeight="1">
      <c r="A1" s="615" t="s">
        <v>22597</v>
      </c>
      <c r="B1" s="615"/>
      <c r="C1" s="615"/>
      <c r="D1" s="615"/>
      <c r="E1" s="615"/>
      <c r="F1" s="615"/>
      <c r="G1" s="615"/>
      <c r="H1" s="615"/>
    </row>
    <row r="2" spans="1:8" ht="21.75" customHeight="1">
      <c r="A2" s="616" t="s">
        <v>22598</v>
      </c>
      <c r="B2" s="616"/>
      <c r="C2" s="616"/>
      <c r="D2" s="616"/>
      <c r="E2" s="616"/>
      <c r="F2" s="616"/>
      <c r="G2" s="616"/>
      <c r="H2" s="616"/>
    </row>
    <row r="4" spans="1:8" ht="17.149999999999999" customHeight="1">
      <c r="A4" s="293" t="s">
        <v>3410</v>
      </c>
      <c r="B4" s="294" t="s">
        <v>1031</v>
      </c>
      <c r="C4" s="294" t="s">
        <v>5684</v>
      </c>
      <c r="D4" s="294" t="s">
        <v>2123</v>
      </c>
      <c r="E4" s="294" t="s">
        <v>1817</v>
      </c>
      <c r="F4" s="294" t="s">
        <v>1509</v>
      </c>
      <c r="G4" s="294" t="s">
        <v>1818</v>
      </c>
      <c r="H4" s="295" t="s">
        <v>8371</v>
      </c>
    </row>
    <row r="5" spans="1:8">
      <c r="A5" s="296" t="s">
        <v>22599</v>
      </c>
      <c r="B5" s="297" t="s">
        <v>8044</v>
      </c>
      <c r="C5" s="297" t="s">
        <v>22600</v>
      </c>
      <c r="D5" s="297" t="s">
        <v>22601</v>
      </c>
      <c r="E5" s="297" t="s">
        <v>22135</v>
      </c>
      <c r="F5" s="297" t="s">
        <v>1238</v>
      </c>
      <c r="G5" s="297" t="s">
        <v>3637</v>
      </c>
      <c r="H5" s="298" t="s">
        <v>22602</v>
      </c>
    </row>
    <row r="6" spans="1:8">
      <c r="A6" s="304" t="s">
        <v>22603</v>
      </c>
      <c r="B6" s="305" t="s">
        <v>22604</v>
      </c>
      <c r="C6" s="305" t="s">
        <v>22605</v>
      </c>
      <c r="D6" s="305" t="s">
        <v>22606</v>
      </c>
      <c r="E6" s="305" t="s">
        <v>1839</v>
      </c>
      <c r="F6" s="305" t="s">
        <v>1238</v>
      </c>
      <c r="G6" s="305" t="s">
        <v>3637</v>
      </c>
      <c r="H6" s="306" t="s">
        <v>22607</v>
      </c>
    </row>
    <row r="7" spans="1:8" ht="23.15">
      <c r="A7" s="299" t="s">
        <v>22608</v>
      </c>
      <c r="B7" s="14" t="s">
        <v>22609</v>
      </c>
      <c r="C7" s="14" t="s">
        <v>22610</v>
      </c>
      <c r="D7" s="14" t="s">
        <v>22611</v>
      </c>
      <c r="E7" s="14" t="s">
        <v>1851</v>
      </c>
      <c r="F7" s="14" t="s">
        <v>1109</v>
      </c>
      <c r="G7" s="14" t="s">
        <v>3637</v>
      </c>
      <c r="H7" s="300" t="s">
        <v>22612</v>
      </c>
    </row>
    <row r="8" spans="1:8" ht="23.15">
      <c r="A8" s="304" t="s">
        <v>22613</v>
      </c>
      <c r="B8" s="305" t="s">
        <v>22614</v>
      </c>
      <c r="C8" s="305" t="s">
        <v>22615</v>
      </c>
      <c r="D8" s="305" t="s">
        <v>22616</v>
      </c>
      <c r="E8" s="305" t="s">
        <v>22617</v>
      </c>
      <c r="F8" s="305" t="s">
        <v>1238</v>
      </c>
      <c r="G8" s="305" t="s">
        <v>3637</v>
      </c>
      <c r="H8" s="306" t="s">
        <v>22618</v>
      </c>
    </row>
    <row r="9" spans="1:8" ht="23.15">
      <c r="A9" s="299" t="s">
        <v>22619</v>
      </c>
      <c r="B9" s="14" t="s">
        <v>22620</v>
      </c>
      <c r="C9" s="14" t="s">
        <v>22621</v>
      </c>
      <c r="D9" s="14" t="s">
        <v>22622</v>
      </c>
      <c r="E9" s="14" t="s">
        <v>11112</v>
      </c>
      <c r="F9" s="14" t="s">
        <v>1238</v>
      </c>
      <c r="G9" s="14" t="s">
        <v>3637</v>
      </c>
      <c r="H9" s="300" t="s">
        <v>22623</v>
      </c>
    </row>
    <row r="10" spans="1:8">
      <c r="A10" s="304" t="s">
        <v>22624</v>
      </c>
      <c r="B10" s="305" t="s">
        <v>22625</v>
      </c>
      <c r="C10" s="305" t="s">
        <v>22626</v>
      </c>
      <c r="D10" s="305" t="s">
        <v>22627</v>
      </c>
      <c r="E10" s="305" t="s">
        <v>22628</v>
      </c>
      <c r="F10" s="305" t="s">
        <v>1109</v>
      </c>
      <c r="G10" s="305" t="s">
        <v>3637</v>
      </c>
      <c r="H10" s="306" t="s">
        <v>22629</v>
      </c>
    </row>
    <row r="11" spans="1:8">
      <c r="A11" s="299" t="s">
        <v>22630</v>
      </c>
      <c r="B11" s="14" t="s">
        <v>22631</v>
      </c>
      <c r="C11" s="14" t="s">
        <v>22632</v>
      </c>
      <c r="D11" s="14" t="s">
        <v>22633</v>
      </c>
      <c r="E11" s="14" t="s">
        <v>16206</v>
      </c>
      <c r="F11" s="14" t="s">
        <v>1238</v>
      </c>
      <c r="G11" s="14" t="s">
        <v>3637</v>
      </c>
      <c r="H11" s="300" t="s">
        <v>22634</v>
      </c>
    </row>
    <row r="12" spans="1:8">
      <c r="A12" s="304" t="s">
        <v>22635</v>
      </c>
      <c r="B12" s="305" t="s">
        <v>22636</v>
      </c>
      <c r="C12" s="305" t="s">
        <v>22637</v>
      </c>
      <c r="D12" s="305" t="s">
        <v>22638</v>
      </c>
      <c r="E12" s="305" t="s">
        <v>11121</v>
      </c>
      <c r="F12" s="305" t="s">
        <v>1238</v>
      </c>
      <c r="G12" s="305" t="s">
        <v>3637</v>
      </c>
      <c r="H12" s="306" t="s">
        <v>22639</v>
      </c>
    </row>
    <row r="13" spans="1:8" ht="23.15">
      <c r="A13" s="299" t="s">
        <v>22640</v>
      </c>
      <c r="B13" s="14" t="s">
        <v>22641</v>
      </c>
      <c r="C13" s="14" t="s">
        <v>22642</v>
      </c>
      <c r="D13" s="14" t="s">
        <v>22643</v>
      </c>
      <c r="E13" s="14" t="s">
        <v>22644</v>
      </c>
      <c r="F13" s="14" t="s">
        <v>1109</v>
      </c>
      <c r="G13" s="14" t="s">
        <v>3637</v>
      </c>
      <c r="H13" s="300" t="s">
        <v>22645</v>
      </c>
    </row>
    <row r="14" spans="1:8">
      <c r="A14" s="304" t="s">
        <v>22646</v>
      </c>
      <c r="B14" s="305" t="s">
        <v>22647</v>
      </c>
      <c r="C14" s="305" t="s">
        <v>22648</v>
      </c>
      <c r="D14" s="305" t="s">
        <v>22649</v>
      </c>
      <c r="E14" s="305" t="s">
        <v>22650</v>
      </c>
      <c r="F14" s="305" t="s">
        <v>1238</v>
      </c>
      <c r="G14" s="305" t="s">
        <v>3637</v>
      </c>
      <c r="H14" s="306" t="s">
        <v>22651</v>
      </c>
    </row>
    <row r="15" spans="1:8">
      <c r="A15" s="299" t="s">
        <v>22652</v>
      </c>
      <c r="B15" s="14" t="s">
        <v>22653</v>
      </c>
      <c r="C15" s="14" t="s">
        <v>22654</v>
      </c>
      <c r="D15" s="14" t="s">
        <v>22655</v>
      </c>
      <c r="E15" s="14" t="s">
        <v>842</v>
      </c>
      <c r="F15" s="14" t="s">
        <v>1238</v>
      </c>
      <c r="G15" s="14" t="s">
        <v>3637</v>
      </c>
      <c r="H15" s="300" t="s">
        <v>22656</v>
      </c>
    </row>
    <row r="16" spans="1:8">
      <c r="A16" s="304" t="s">
        <v>22657</v>
      </c>
      <c r="B16" s="305" t="s">
        <v>22658</v>
      </c>
      <c r="C16" s="305" t="s">
        <v>22659</v>
      </c>
      <c r="D16" s="305" t="s">
        <v>22660</v>
      </c>
      <c r="E16" s="305" t="s">
        <v>11091</v>
      </c>
      <c r="F16" s="305" t="s">
        <v>1238</v>
      </c>
      <c r="G16" s="305" t="s">
        <v>3637</v>
      </c>
      <c r="H16" s="306" t="s">
        <v>22661</v>
      </c>
    </row>
    <row r="17" spans="1:8" ht="23.15">
      <c r="A17" s="299" t="s">
        <v>22662</v>
      </c>
      <c r="B17" s="14" t="s">
        <v>22252</v>
      </c>
      <c r="C17" s="14" t="s">
        <v>22663</v>
      </c>
      <c r="D17" s="14" t="s">
        <v>22664</v>
      </c>
      <c r="E17" s="14" t="s">
        <v>734</v>
      </c>
      <c r="F17" s="14" t="s">
        <v>1238</v>
      </c>
      <c r="G17" s="14" t="s">
        <v>3637</v>
      </c>
      <c r="H17" s="300" t="s">
        <v>22665</v>
      </c>
    </row>
    <row r="18" spans="1:8" ht="23.15">
      <c r="A18" s="304" t="s">
        <v>22666</v>
      </c>
      <c r="B18" s="305" t="s">
        <v>22667</v>
      </c>
      <c r="C18" s="305" t="s">
        <v>22668</v>
      </c>
      <c r="D18" s="305" t="s">
        <v>22669</v>
      </c>
      <c r="E18" s="305" t="s">
        <v>22670</v>
      </c>
      <c r="F18" s="305" t="s">
        <v>1109</v>
      </c>
      <c r="G18" s="305" t="s">
        <v>3637</v>
      </c>
      <c r="H18" s="306" t="s">
        <v>22671</v>
      </c>
    </row>
    <row r="19" spans="1:8" ht="23.15">
      <c r="A19" s="299" t="s">
        <v>22672</v>
      </c>
      <c r="B19" s="14" t="s">
        <v>3857</v>
      </c>
      <c r="C19" s="14" t="s">
        <v>22673</v>
      </c>
      <c r="D19" s="14" t="s">
        <v>22674</v>
      </c>
      <c r="E19" s="14" t="s">
        <v>9057</v>
      </c>
      <c r="F19" s="14" t="s">
        <v>1238</v>
      </c>
      <c r="G19" s="14" t="s">
        <v>3637</v>
      </c>
      <c r="H19" s="300" t="s">
        <v>22675</v>
      </c>
    </row>
    <row r="20" spans="1:8">
      <c r="A20" s="307" t="s">
        <v>22676</v>
      </c>
      <c r="B20" s="308" t="s">
        <v>22140</v>
      </c>
      <c r="C20" s="308" t="s">
        <v>22677</v>
      </c>
      <c r="D20" s="308" t="s">
        <v>22678</v>
      </c>
      <c r="E20" s="308" t="s">
        <v>22679</v>
      </c>
      <c r="F20" s="308" t="s">
        <v>1238</v>
      </c>
      <c r="G20" s="308" t="s">
        <v>3637</v>
      </c>
      <c r="H20" s="309" t="s">
        <v>22680</v>
      </c>
    </row>
  </sheetData>
  <mergeCells count="2">
    <mergeCell ref="A1:H1"/>
    <mergeCell ref="A2:H2"/>
  </mergeCells>
  <dataValidations count="2">
    <dataValidation type="list" sqref="F5:F20" xr:uid="{00000000-0002-0000-AA00-000000000000}">
      <formula1>"Critical,High,Medium,Low"</formula1>
    </dataValidation>
    <dataValidation type="list" sqref="G5:G20" xr:uid="{00000000-0002-0000-AA00-000001000000}">
      <formula1>"Draft Complete,Needs Review,Approved,Deferred"</formula1>
    </dataValidation>
  </dataValidation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G20"/>
  <sheetViews>
    <sheetView workbookViewId="0">
      <pane ySplit="4" topLeftCell="A5" activePane="bottomLeft" state="frozen"/>
      <selection pane="bottomLeft"/>
    </sheetView>
  </sheetViews>
  <sheetFormatPr defaultRowHeight="14.15"/>
  <cols>
    <col min="1" max="1" width="12" customWidth="1"/>
    <col min="2" max="2" width="32" customWidth="1"/>
    <col min="3" max="3" width="62" customWidth="1"/>
    <col min="4" max="4" width="24" customWidth="1"/>
    <col min="5" max="5" width="36" customWidth="1"/>
    <col min="6" max="6" width="62" customWidth="1"/>
    <col min="7" max="7" width="18" customWidth="1"/>
  </cols>
  <sheetData>
    <row r="1" spans="1:7" ht="17.149999999999999" customHeight="1">
      <c r="A1" s="615" t="s">
        <v>22681</v>
      </c>
      <c r="B1" s="615"/>
      <c r="C1" s="615"/>
      <c r="D1" s="615"/>
      <c r="E1" s="615"/>
      <c r="F1" s="615"/>
      <c r="G1" s="615"/>
    </row>
    <row r="2" spans="1:7" ht="21.75" customHeight="1">
      <c r="A2" s="616" t="s">
        <v>22682</v>
      </c>
      <c r="B2" s="616"/>
      <c r="C2" s="616"/>
      <c r="D2" s="616"/>
      <c r="E2" s="616"/>
      <c r="F2" s="616"/>
      <c r="G2" s="616"/>
    </row>
    <row r="4" spans="1:7" ht="17.149999999999999" customHeight="1">
      <c r="A4" s="293" t="s">
        <v>3410</v>
      </c>
      <c r="B4" s="294" t="s">
        <v>22683</v>
      </c>
      <c r="C4" s="294" t="s">
        <v>6546</v>
      </c>
      <c r="D4" s="294" t="s">
        <v>5684</v>
      </c>
      <c r="E4" s="294" t="s">
        <v>3</v>
      </c>
      <c r="F4" s="294" t="s">
        <v>15097</v>
      </c>
      <c r="G4" s="295" t="s">
        <v>1818</v>
      </c>
    </row>
    <row r="5" spans="1:7">
      <c r="A5" s="296" t="s">
        <v>22684</v>
      </c>
      <c r="B5" s="297" t="s">
        <v>22685</v>
      </c>
      <c r="C5" s="297" t="s">
        <v>22686</v>
      </c>
      <c r="D5" s="297" t="s">
        <v>8561</v>
      </c>
      <c r="E5" s="297" t="s">
        <v>22687</v>
      </c>
      <c r="F5" s="297" t="s">
        <v>22688</v>
      </c>
      <c r="G5" s="298" t="s">
        <v>3637</v>
      </c>
    </row>
    <row r="6" spans="1:7" ht="23.15">
      <c r="A6" s="304" t="s">
        <v>22689</v>
      </c>
      <c r="B6" s="305" t="s">
        <v>22690</v>
      </c>
      <c r="C6" s="305" t="s">
        <v>22691</v>
      </c>
      <c r="D6" s="305" t="s">
        <v>8561</v>
      </c>
      <c r="E6" s="305" t="s">
        <v>22692</v>
      </c>
      <c r="F6" s="305" t="s">
        <v>22693</v>
      </c>
      <c r="G6" s="306" t="s">
        <v>3637</v>
      </c>
    </row>
    <row r="7" spans="1:7">
      <c r="A7" s="299" t="s">
        <v>22694</v>
      </c>
      <c r="B7" s="14" t="s">
        <v>22695</v>
      </c>
      <c r="C7" s="14" t="s">
        <v>22696</v>
      </c>
      <c r="D7" s="14" t="s">
        <v>8561</v>
      </c>
      <c r="E7" s="14" t="s">
        <v>22697</v>
      </c>
      <c r="F7" s="14" t="s">
        <v>22698</v>
      </c>
      <c r="G7" s="300" t="s">
        <v>3637</v>
      </c>
    </row>
    <row r="8" spans="1:7">
      <c r="A8" s="304" t="s">
        <v>22699</v>
      </c>
      <c r="B8" s="305" t="s">
        <v>22700</v>
      </c>
      <c r="C8" s="305" t="s">
        <v>22701</v>
      </c>
      <c r="D8" s="305" t="s">
        <v>8561</v>
      </c>
      <c r="E8" s="305" t="s">
        <v>22702</v>
      </c>
      <c r="F8" s="305" t="s">
        <v>22703</v>
      </c>
      <c r="G8" s="306" t="s">
        <v>3637</v>
      </c>
    </row>
    <row r="9" spans="1:7">
      <c r="A9" s="299" t="s">
        <v>22704</v>
      </c>
      <c r="B9" s="14" t="s">
        <v>22705</v>
      </c>
      <c r="C9" s="14" t="s">
        <v>22706</v>
      </c>
      <c r="D9" s="14" t="s">
        <v>8561</v>
      </c>
      <c r="E9" s="14" t="s">
        <v>22707</v>
      </c>
      <c r="F9" s="14" t="s">
        <v>22708</v>
      </c>
      <c r="G9" s="300" t="s">
        <v>3637</v>
      </c>
    </row>
    <row r="10" spans="1:7" ht="23.15">
      <c r="A10" s="304" t="s">
        <v>22709</v>
      </c>
      <c r="B10" s="305" t="s">
        <v>22710</v>
      </c>
      <c r="C10" s="305" t="s">
        <v>22711</v>
      </c>
      <c r="D10" s="305" t="s">
        <v>8561</v>
      </c>
      <c r="E10" s="305" t="s">
        <v>22402</v>
      </c>
      <c r="F10" s="305" t="s">
        <v>22712</v>
      </c>
      <c r="G10" s="306" t="s">
        <v>3637</v>
      </c>
    </row>
    <row r="11" spans="1:7">
      <c r="A11" s="299" t="s">
        <v>22713</v>
      </c>
      <c r="B11" s="14" t="s">
        <v>22714</v>
      </c>
      <c r="C11" s="14" t="s">
        <v>22715</v>
      </c>
      <c r="D11" s="14" t="s">
        <v>8561</v>
      </c>
      <c r="E11" s="14" t="s">
        <v>22716</v>
      </c>
      <c r="F11" s="14" t="s">
        <v>22717</v>
      </c>
      <c r="G11" s="300" t="s">
        <v>3637</v>
      </c>
    </row>
    <row r="12" spans="1:7" ht="23.15">
      <c r="A12" s="304" t="s">
        <v>22718</v>
      </c>
      <c r="B12" s="305" t="s">
        <v>22719</v>
      </c>
      <c r="C12" s="305" t="s">
        <v>22720</v>
      </c>
      <c r="D12" s="305" t="s">
        <v>8561</v>
      </c>
      <c r="E12" s="305" t="s">
        <v>22721</v>
      </c>
      <c r="F12" s="305" t="s">
        <v>22722</v>
      </c>
      <c r="G12" s="306" t="s">
        <v>3637</v>
      </c>
    </row>
    <row r="13" spans="1:7">
      <c r="A13" s="299" t="s">
        <v>22723</v>
      </c>
      <c r="B13" s="14" t="s">
        <v>22724</v>
      </c>
      <c r="C13" s="14" t="s">
        <v>22725</v>
      </c>
      <c r="D13" s="14" t="s">
        <v>8561</v>
      </c>
      <c r="E13" s="14" t="s">
        <v>22726</v>
      </c>
      <c r="F13" s="14" t="s">
        <v>22727</v>
      </c>
      <c r="G13" s="300" t="s">
        <v>3637</v>
      </c>
    </row>
    <row r="14" spans="1:7" ht="23.15">
      <c r="A14" s="304" t="s">
        <v>22728</v>
      </c>
      <c r="B14" s="305" t="s">
        <v>22729</v>
      </c>
      <c r="C14" s="305" t="s">
        <v>22730</v>
      </c>
      <c r="D14" s="305" t="s">
        <v>8561</v>
      </c>
      <c r="E14" s="305" t="s">
        <v>22731</v>
      </c>
      <c r="F14" s="305" t="s">
        <v>22732</v>
      </c>
      <c r="G14" s="306" t="s">
        <v>3637</v>
      </c>
    </row>
    <row r="15" spans="1:7">
      <c r="A15" s="299" t="s">
        <v>22733</v>
      </c>
      <c r="B15" s="14" t="s">
        <v>22734</v>
      </c>
      <c r="C15" s="14" t="s">
        <v>22735</v>
      </c>
      <c r="D15" s="14" t="s">
        <v>8561</v>
      </c>
      <c r="E15" s="14" t="s">
        <v>19823</v>
      </c>
      <c r="F15" s="14" t="s">
        <v>22736</v>
      </c>
      <c r="G15" s="300" t="s">
        <v>3637</v>
      </c>
    </row>
    <row r="16" spans="1:7">
      <c r="A16" s="304" t="s">
        <v>22737</v>
      </c>
      <c r="B16" s="305" t="s">
        <v>22738</v>
      </c>
      <c r="C16" s="305" t="s">
        <v>22739</v>
      </c>
      <c r="D16" s="305" t="s">
        <v>8561</v>
      </c>
      <c r="E16" s="305" t="s">
        <v>22740</v>
      </c>
      <c r="F16" s="305" t="s">
        <v>22741</v>
      </c>
      <c r="G16" s="306" t="s">
        <v>3637</v>
      </c>
    </row>
    <row r="17" spans="1:7">
      <c r="A17" s="299" t="s">
        <v>22742</v>
      </c>
      <c r="B17" s="14" t="s">
        <v>22743</v>
      </c>
      <c r="C17" s="14" t="s">
        <v>22744</v>
      </c>
      <c r="D17" s="14" t="s">
        <v>8561</v>
      </c>
      <c r="E17" s="14" t="s">
        <v>22390</v>
      </c>
      <c r="F17" s="14" t="s">
        <v>22745</v>
      </c>
      <c r="G17" s="300" t="s">
        <v>3637</v>
      </c>
    </row>
    <row r="18" spans="1:7">
      <c r="A18" s="304" t="s">
        <v>22746</v>
      </c>
      <c r="B18" s="305" t="s">
        <v>22747</v>
      </c>
      <c r="C18" s="305" t="s">
        <v>22748</v>
      </c>
      <c r="D18" s="305" t="s">
        <v>9950</v>
      </c>
      <c r="E18" s="305" t="s">
        <v>22749</v>
      </c>
      <c r="F18" s="305" t="s">
        <v>22750</v>
      </c>
      <c r="G18" s="306" t="s">
        <v>3637</v>
      </c>
    </row>
    <row r="19" spans="1:7">
      <c r="A19" s="299" t="s">
        <v>22751</v>
      </c>
      <c r="B19" s="14" t="s">
        <v>22752</v>
      </c>
      <c r="C19" s="14" t="s">
        <v>22753</v>
      </c>
      <c r="D19" s="14" t="s">
        <v>8561</v>
      </c>
      <c r="E19" s="14" t="s">
        <v>22754</v>
      </c>
      <c r="F19" s="14" t="s">
        <v>22755</v>
      </c>
      <c r="G19" s="300" t="s">
        <v>3637</v>
      </c>
    </row>
    <row r="20" spans="1:7">
      <c r="A20" s="307" t="s">
        <v>22756</v>
      </c>
      <c r="B20" s="308" t="s">
        <v>22757</v>
      </c>
      <c r="C20" s="308" t="s">
        <v>22758</v>
      </c>
      <c r="D20" s="308" t="s">
        <v>12750</v>
      </c>
      <c r="E20" s="308" t="s">
        <v>22759</v>
      </c>
      <c r="F20" s="308" t="s">
        <v>22760</v>
      </c>
      <c r="G20" s="309" t="s">
        <v>3637</v>
      </c>
    </row>
  </sheetData>
  <mergeCells count="2">
    <mergeCell ref="A1:G1"/>
    <mergeCell ref="A2:G2"/>
  </mergeCells>
  <dataValidations count="1">
    <dataValidation type="list" sqref="G5:G20" xr:uid="{00000000-0002-0000-AB00-000000000000}">
      <formula1>"Draft Complete,Needs Review,Approved,Deferred"</formula1>
    </dataValidation>
  </dataValidation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G19"/>
  <sheetViews>
    <sheetView workbookViewId="0">
      <pane ySplit="4" topLeftCell="A5" activePane="bottomLeft" state="frozen"/>
      <selection pane="bottomLeft"/>
    </sheetView>
  </sheetViews>
  <sheetFormatPr defaultRowHeight="14.15"/>
  <cols>
    <col min="1" max="1" width="12" customWidth="1"/>
    <col min="2" max="2" width="32" customWidth="1"/>
    <col min="3" max="3" width="62" customWidth="1"/>
    <col min="4" max="4" width="24" customWidth="1"/>
    <col min="5" max="5" width="36" customWidth="1"/>
    <col min="6" max="6" width="62" customWidth="1"/>
    <col min="7" max="7" width="18" customWidth="1"/>
  </cols>
  <sheetData>
    <row r="1" spans="1:7" ht="17.149999999999999" customHeight="1">
      <c r="A1" s="615" t="s">
        <v>22761</v>
      </c>
      <c r="B1" s="615"/>
      <c r="C1" s="615"/>
      <c r="D1" s="615"/>
      <c r="E1" s="615"/>
      <c r="F1" s="615"/>
      <c r="G1" s="615"/>
    </row>
    <row r="2" spans="1:7" ht="21.75" customHeight="1">
      <c r="A2" s="616" t="s">
        <v>22762</v>
      </c>
      <c r="B2" s="616"/>
      <c r="C2" s="616"/>
      <c r="D2" s="616"/>
      <c r="E2" s="616"/>
      <c r="F2" s="616"/>
      <c r="G2" s="616"/>
    </row>
    <row r="4" spans="1:7" ht="17.149999999999999" customHeight="1">
      <c r="A4" s="293" t="s">
        <v>3410</v>
      </c>
      <c r="B4" s="294" t="s">
        <v>22683</v>
      </c>
      <c r="C4" s="294" t="s">
        <v>6546</v>
      </c>
      <c r="D4" s="294" t="s">
        <v>5684</v>
      </c>
      <c r="E4" s="294" t="s">
        <v>3</v>
      </c>
      <c r="F4" s="294" t="s">
        <v>15097</v>
      </c>
      <c r="G4" s="295" t="s">
        <v>1818</v>
      </c>
    </row>
    <row r="5" spans="1:7">
      <c r="A5" s="296" t="s">
        <v>22763</v>
      </c>
      <c r="B5" s="297" t="s">
        <v>22764</v>
      </c>
      <c r="C5" s="297" t="s">
        <v>22765</v>
      </c>
      <c r="D5" s="297" t="s">
        <v>8561</v>
      </c>
      <c r="E5" s="297" t="s">
        <v>22766</v>
      </c>
      <c r="F5" s="297" t="s">
        <v>22767</v>
      </c>
      <c r="G5" s="298" t="s">
        <v>3637</v>
      </c>
    </row>
    <row r="6" spans="1:7">
      <c r="A6" s="304" t="s">
        <v>22768</v>
      </c>
      <c r="B6" s="305" t="s">
        <v>22769</v>
      </c>
      <c r="C6" s="305" t="s">
        <v>22770</v>
      </c>
      <c r="D6" s="305" t="s">
        <v>8561</v>
      </c>
      <c r="E6" s="305" t="s">
        <v>22771</v>
      </c>
      <c r="F6" s="305" t="s">
        <v>22772</v>
      </c>
      <c r="G6" s="306" t="s">
        <v>3637</v>
      </c>
    </row>
    <row r="7" spans="1:7">
      <c r="A7" s="299" t="s">
        <v>22773</v>
      </c>
      <c r="B7" s="14" t="s">
        <v>22774</v>
      </c>
      <c r="C7" s="14" t="s">
        <v>22775</v>
      </c>
      <c r="D7" s="14" t="s">
        <v>8561</v>
      </c>
      <c r="E7" s="14" t="s">
        <v>19766</v>
      </c>
      <c r="F7" s="14" t="s">
        <v>22776</v>
      </c>
      <c r="G7" s="300" t="s">
        <v>3637</v>
      </c>
    </row>
    <row r="8" spans="1:7">
      <c r="A8" s="304" t="s">
        <v>22777</v>
      </c>
      <c r="B8" s="305" t="s">
        <v>22778</v>
      </c>
      <c r="C8" s="305" t="s">
        <v>22779</v>
      </c>
      <c r="D8" s="305" t="s">
        <v>8561</v>
      </c>
      <c r="E8" s="305" t="s">
        <v>22780</v>
      </c>
      <c r="F8" s="305" t="s">
        <v>22781</v>
      </c>
      <c r="G8" s="306" t="s">
        <v>3637</v>
      </c>
    </row>
    <row r="9" spans="1:7">
      <c r="A9" s="299" t="s">
        <v>22782</v>
      </c>
      <c r="B9" s="14" t="s">
        <v>22783</v>
      </c>
      <c r="C9" s="14" t="s">
        <v>22784</v>
      </c>
      <c r="D9" s="14" t="s">
        <v>8561</v>
      </c>
      <c r="E9" s="14" t="s">
        <v>22785</v>
      </c>
      <c r="F9" s="14" t="s">
        <v>22786</v>
      </c>
      <c r="G9" s="300" t="s">
        <v>3637</v>
      </c>
    </row>
    <row r="10" spans="1:7">
      <c r="A10" s="304" t="s">
        <v>22787</v>
      </c>
      <c r="B10" s="305" t="s">
        <v>22788</v>
      </c>
      <c r="C10" s="305" t="s">
        <v>22789</v>
      </c>
      <c r="D10" s="305" t="s">
        <v>22790</v>
      </c>
      <c r="E10" s="305" t="s">
        <v>22791</v>
      </c>
      <c r="F10" s="305" t="s">
        <v>22792</v>
      </c>
      <c r="G10" s="306" t="s">
        <v>3637</v>
      </c>
    </row>
    <row r="11" spans="1:7">
      <c r="A11" s="299" t="s">
        <v>22793</v>
      </c>
      <c r="B11" s="14" t="s">
        <v>22794</v>
      </c>
      <c r="C11" s="14" t="s">
        <v>22795</v>
      </c>
      <c r="D11" s="14" t="s">
        <v>9950</v>
      </c>
      <c r="E11" s="14" t="s">
        <v>19785</v>
      </c>
      <c r="F11" s="14" t="s">
        <v>22796</v>
      </c>
      <c r="G11" s="300" t="s">
        <v>3637</v>
      </c>
    </row>
    <row r="12" spans="1:7">
      <c r="A12" s="304" t="s">
        <v>22797</v>
      </c>
      <c r="B12" s="305" t="s">
        <v>22798</v>
      </c>
      <c r="C12" s="305" t="s">
        <v>22799</v>
      </c>
      <c r="D12" s="305" t="s">
        <v>8561</v>
      </c>
      <c r="E12" s="305" t="s">
        <v>22800</v>
      </c>
      <c r="F12" s="305" t="s">
        <v>22801</v>
      </c>
      <c r="G12" s="306" t="s">
        <v>3637</v>
      </c>
    </row>
    <row r="13" spans="1:7">
      <c r="A13" s="299" t="s">
        <v>22802</v>
      </c>
      <c r="B13" s="14" t="s">
        <v>22803</v>
      </c>
      <c r="C13" s="14" t="s">
        <v>22804</v>
      </c>
      <c r="D13" s="14" t="s">
        <v>8561</v>
      </c>
      <c r="E13" s="14" t="s">
        <v>22721</v>
      </c>
      <c r="F13" s="14" t="s">
        <v>22805</v>
      </c>
      <c r="G13" s="300" t="s">
        <v>3637</v>
      </c>
    </row>
    <row r="14" spans="1:7">
      <c r="A14" s="304" t="s">
        <v>22806</v>
      </c>
      <c r="B14" s="305" t="s">
        <v>22807</v>
      </c>
      <c r="C14" s="305" t="s">
        <v>22808</v>
      </c>
      <c r="D14" s="305" t="s">
        <v>8561</v>
      </c>
      <c r="E14" s="305" t="s">
        <v>12678</v>
      </c>
      <c r="F14" s="305" t="s">
        <v>22809</v>
      </c>
      <c r="G14" s="306" t="s">
        <v>3637</v>
      </c>
    </row>
    <row r="15" spans="1:7">
      <c r="A15" s="299" t="s">
        <v>22810</v>
      </c>
      <c r="B15" s="14" t="s">
        <v>22811</v>
      </c>
      <c r="C15" s="14" t="s">
        <v>22812</v>
      </c>
      <c r="D15" s="14" t="s">
        <v>8561</v>
      </c>
      <c r="E15" s="14" t="s">
        <v>22813</v>
      </c>
      <c r="F15" s="14" t="s">
        <v>22814</v>
      </c>
      <c r="G15" s="300" t="s">
        <v>3637</v>
      </c>
    </row>
    <row r="16" spans="1:7">
      <c r="A16" s="304" t="s">
        <v>22815</v>
      </c>
      <c r="B16" s="305" t="s">
        <v>22816</v>
      </c>
      <c r="C16" s="305" t="s">
        <v>22817</v>
      </c>
      <c r="D16" s="305" t="s">
        <v>8561</v>
      </c>
      <c r="E16" s="305" t="s">
        <v>22818</v>
      </c>
      <c r="F16" s="305" t="s">
        <v>22819</v>
      </c>
      <c r="G16" s="306" t="s">
        <v>3637</v>
      </c>
    </row>
    <row r="17" spans="1:7" ht="23.15">
      <c r="A17" s="299" t="s">
        <v>22820</v>
      </c>
      <c r="B17" s="14" t="s">
        <v>22821</v>
      </c>
      <c r="C17" s="14" t="s">
        <v>22822</v>
      </c>
      <c r="D17" s="14" t="s">
        <v>8561</v>
      </c>
      <c r="E17" s="14" t="s">
        <v>22823</v>
      </c>
      <c r="F17" s="14" t="s">
        <v>22824</v>
      </c>
      <c r="G17" s="300" t="s">
        <v>3637</v>
      </c>
    </row>
    <row r="18" spans="1:7">
      <c r="A18" s="304" t="s">
        <v>22825</v>
      </c>
      <c r="B18" s="305" t="s">
        <v>22826</v>
      </c>
      <c r="C18" s="305" t="s">
        <v>22827</v>
      </c>
      <c r="D18" s="305" t="s">
        <v>8561</v>
      </c>
      <c r="E18" s="305" t="s">
        <v>22828</v>
      </c>
      <c r="F18" s="305" t="s">
        <v>22829</v>
      </c>
      <c r="G18" s="306" t="s">
        <v>3637</v>
      </c>
    </row>
    <row r="19" spans="1:7">
      <c r="A19" s="301" t="s">
        <v>22830</v>
      </c>
      <c r="B19" s="302" t="s">
        <v>22831</v>
      </c>
      <c r="C19" s="302" t="s">
        <v>22832</v>
      </c>
      <c r="D19" s="302" t="s">
        <v>12750</v>
      </c>
      <c r="E19" s="302" t="s">
        <v>11393</v>
      </c>
      <c r="F19" s="302" t="s">
        <v>22833</v>
      </c>
      <c r="G19" s="303" t="s">
        <v>3637</v>
      </c>
    </row>
  </sheetData>
  <mergeCells count="2">
    <mergeCell ref="A1:G1"/>
    <mergeCell ref="A2:G2"/>
  </mergeCells>
  <dataValidations count="1">
    <dataValidation type="list" sqref="G5:G19" xr:uid="{00000000-0002-0000-AC00-000000000000}">
      <formula1>"Draft Complete,Needs Review,Approved,Deferred"</formula1>
    </dataValidation>
  </dataValidation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H24"/>
  <sheetViews>
    <sheetView workbookViewId="0">
      <pane ySplit="4" topLeftCell="A5" activePane="bottomLeft" state="frozen"/>
      <selection pane="bottomLeft"/>
    </sheetView>
  </sheetViews>
  <sheetFormatPr defaultRowHeight="14.15"/>
  <cols>
    <col min="1" max="1" width="12" customWidth="1"/>
    <col min="2" max="2" width="32" customWidth="1"/>
    <col min="3" max="3" width="62" customWidth="1"/>
    <col min="4" max="4" width="28" customWidth="1"/>
    <col min="5" max="5" width="38" customWidth="1"/>
    <col min="6" max="6" width="30" customWidth="1"/>
    <col min="7" max="7" width="62" customWidth="1"/>
    <col min="8" max="8" width="18" customWidth="1"/>
  </cols>
  <sheetData>
    <row r="1" spans="1:8" ht="17.149999999999999" customHeight="1">
      <c r="A1" s="615" t="s">
        <v>22834</v>
      </c>
      <c r="B1" s="615"/>
      <c r="C1" s="615"/>
      <c r="D1" s="615"/>
      <c r="E1" s="615"/>
      <c r="F1" s="615"/>
      <c r="G1" s="615"/>
      <c r="H1" s="615"/>
    </row>
    <row r="2" spans="1:8" ht="21.75" customHeight="1">
      <c r="A2" s="616" t="s">
        <v>22835</v>
      </c>
      <c r="B2" s="616"/>
      <c r="C2" s="616"/>
      <c r="D2" s="616"/>
      <c r="E2" s="616"/>
      <c r="F2" s="616"/>
      <c r="G2" s="616"/>
      <c r="H2" s="616"/>
    </row>
    <row r="4" spans="1:8" ht="17.149999999999999" customHeight="1">
      <c r="A4" s="293" t="s">
        <v>3410</v>
      </c>
      <c r="B4" s="294" t="s">
        <v>9818</v>
      </c>
      <c r="C4" s="294" t="s">
        <v>6546</v>
      </c>
      <c r="D4" s="294" t="s">
        <v>5684</v>
      </c>
      <c r="E4" s="294" t="s">
        <v>3</v>
      </c>
      <c r="F4" s="294" t="s">
        <v>1817</v>
      </c>
      <c r="G4" s="294" t="s">
        <v>15097</v>
      </c>
      <c r="H4" s="295" t="s">
        <v>1818</v>
      </c>
    </row>
    <row r="5" spans="1:8">
      <c r="A5" s="296" t="s">
        <v>22836</v>
      </c>
      <c r="B5" s="297" t="s">
        <v>22837</v>
      </c>
      <c r="C5" s="297" t="s">
        <v>22838</v>
      </c>
      <c r="D5" s="297" t="s">
        <v>8561</v>
      </c>
      <c r="E5" s="297" t="s">
        <v>22839</v>
      </c>
      <c r="F5" s="297" t="s">
        <v>1932</v>
      </c>
      <c r="G5" s="297" t="s">
        <v>22840</v>
      </c>
      <c r="H5" s="298" t="s">
        <v>3637</v>
      </c>
    </row>
    <row r="6" spans="1:8">
      <c r="A6" s="304" t="s">
        <v>22841</v>
      </c>
      <c r="B6" s="305" t="s">
        <v>22842</v>
      </c>
      <c r="C6" s="305" t="s">
        <v>22843</v>
      </c>
      <c r="D6" s="305" t="s">
        <v>8561</v>
      </c>
      <c r="E6" s="305" t="s">
        <v>22844</v>
      </c>
      <c r="F6" s="305" t="s">
        <v>1932</v>
      </c>
      <c r="G6" s="305" t="s">
        <v>22845</v>
      </c>
      <c r="H6" s="306" t="s">
        <v>3637</v>
      </c>
    </row>
    <row r="7" spans="1:8">
      <c r="A7" s="299" t="s">
        <v>22846</v>
      </c>
      <c r="B7" s="14" t="s">
        <v>22847</v>
      </c>
      <c r="C7" s="14" t="s">
        <v>22848</v>
      </c>
      <c r="D7" s="14" t="s">
        <v>8561</v>
      </c>
      <c r="E7" s="14" t="s">
        <v>22849</v>
      </c>
      <c r="F7" s="14" t="s">
        <v>22850</v>
      </c>
      <c r="G7" s="14" t="s">
        <v>22851</v>
      </c>
      <c r="H7" s="300" t="s">
        <v>3637</v>
      </c>
    </row>
    <row r="8" spans="1:8">
      <c r="A8" s="304" t="s">
        <v>22852</v>
      </c>
      <c r="B8" s="305" t="s">
        <v>22853</v>
      </c>
      <c r="C8" s="305" t="s">
        <v>22854</v>
      </c>
      <c r="D8" s="305" t="s">
        <v>8561</v>
      </c>
      <c r="E8" s="305" t="s">
        <v>22855</v>
      </c>
      <c r="F8" s="305" t="s">
        <v>1932</v>
      </c>
      <c r="G8" s="305" t="s">
        <v>22856</v>
      </c>
      <c r="H8" s="306" t="s">
        <v>3637</v>
      </c>
    </row>
    <row r="9" spans="1:8">
      <c r="A9" s="299" t="s">
        <v>22857</v>
      </c>
      <c r="B9" s="14" t="s">
        <v>22858</v>
      </c>
      <c r="C9" s="14" t="s">
        <v>22859</v>
      </c>
      <c r="D9" s="14" t="s">
        <v>8561</v>
      </c>
      <c r="E9" s="14" t="s">
        <v>22860</v>
      </c>
      <c r="F9" s="14" t="s">
        <v>22861</v>
      </c>
      <c r="G9" s="14" t="s">
        <v>22862</v>
      </c>
      <c r="H9" s="300" t="s">
        <v>3637</v>
      </c>
    </row>
    <row r="10" spans="1:8">
      <c r="A10" s="304" t="s">
        <v>22863</v>
      </c>
      <c r="B10" s="305" t="s">
        <v>22864</v>
      </c>
      <c r="C10" s="305" t="s">
        <v>22865</v>
      </c>
      <c r="D10" s="305" t="s">
        <v>22866</v>
      </c>
      <c r="E10" s="305" t="s">
        <v>15253</v>
      </c>
      <c r="F10" s="305" t="s">
        <v>1932</v>
      </c>
      <c r="G10" s="305" t="s">
        <v>22867</v>
      </c>
      <c r="H10" s="306" t="s">
        <v>3637</v>
      </c>
    </row>
    <row r="11" spans="1:8">
      <c r="A11" s="299" t="s">
        <v>22868</v>
      </c>
      <c r="B11" s="14" t="s">
        <v>22869</v>
      </c>
      <c r="C11" s="14" t="s">
        <v>22870</v>
      </c>
      <c r="D11" s="14" t="s">
        <v>22871</v>
      </c>
      <c r="E11" s="14" t="s">
        <v>22872</v>
      </c>
      <c r="F11" s="14" t="s">
        <v>22226</v>
      </c>
      <c r="G11" s="14" t="s">
        <v>22873</v>
      </c>
      <c r="H11" s="300" t="s">
        <v>3637</v>
      </c>
    </row>
    <row r="12" spans="1:8">
      <c r="A12" s="304" t="s">
        <v>22874</v>
      </c>
      <c r="B12" s="305" t="s">
        <v>22875</v>
      </c>
      <c r="C12" s="305" t="s">
        <v>22876</v>
      </c>
      <c r="D12" s="305" t="s">
        <v>8561</v>
      </c>
      <c r="E12" s="305" t="s">
        <v>22877</v>
      </c>
      <c r="F12" s="305" t="s">
        <v>22878</v>
      </c>
      <c r="G12" s="305" t="s">
        <v>22879</v>
      </c>
      <c r="H12" s="306" t="s">
        <v>3637</v>
      </c>
    </row>
    <row r="13" spans="1:8">
      <c r="A13" s="299" t="s">
        <v>22880</v>
      </c>
      <c r="B13" s="14" t="s">
        <v>22881</v>
      </c>
      <c r="C13" s="14" t="s">
        <v>22882</v>
      </c>
      <c r="D13" s="14" t="s">
        <v>22883</v>
      </c>
      <c r="E13" s="14" t="s">
        <v>22884</v>
      </c>
      <c r="F13" s="14" t="s">
        <v>22226</v>
      </c>
      <c r="G13" s="14" t="s">
        <v>22885</v>
      </c>
      <c r="H13" s="300" t="s">
        <v>3637</v>
      </c>
    </row>
    <row r="14" spans="1:8">
      <c r="A14" s="304" t="s">
        <v>22886</v>
      </c>
      <c r="B14" s="305" t="s">
        <v>22887</v>
      </c>
      <c r="C14" s="305" t="s">
        <v>22888</v>
      </c>
      <c r="D14" s="305" t="s">
        <v>8561</v>
      </c>
      <c r="E14" s="305" t="s">
        <v>22889</v>
      </c>
      <c r="F14" s="305" t="s">
        <v>22890</v>
      </c>
      <c r="G14" s="305" t="s">
        <v>22891</v>
      </c>
      <c r="H14" s="306" t="s">
        <v>3637</v>
      </c>
    </row>
    <row r="15" spans="1:8">
      <c r="A15" s="299" t="s">
        <v>22892</v>
      </c>
      <c r="B15" s="14" t="s">
        <v>22893</v>
      </c>
      <c r="C15" s="14" t="s">
        <v>22894</v>
      </c>
      <c r="D15" s="14" t="s">
        <v>8561</v>
      </c>
      <c r="E15" s="14" t="s">
        <v>22402</v>
      </c>
      <c r="F15" s="14" t="s">
        <v>21025</v>
      </c>
      <c r="G15" s="14" t="s">
        <v>22895</v>
      </c>
      <c r="H15" s="300" t="s">
        <v>3637</v>
      </c>
    </row>
    <row r="16" spans="1:8">
      <c r="A16" s="304" t="s">
        <v>22896</v>
      </c>
      <c r="B16" s="305" t="s">
        <v>20506</v>
      </c>
      <c r="C16" s="305" t="s">
        <v>22897</v>
      </c>
      <c r="D16" s="305" t="s">
        <v>8561</v>
      </c>
      <c r="E16" s="305" t="s">
        <v>22898</v>
      </c>
      <c r="F16" s="305" t="s">
        <v>4080</v>
      </c>
      <c r="G16" s="305" t="s">
        <v>22899</v>
      </c>
      <c r="H16" s="306" t="s">
        <v>3637</v>
      </c>
    </row>
    <row r="17" spans="1:8">
      <c r="A17" s="299" t="s">
        <v>22900</v>
      </c>
      <c r="B17" s="14" t="s">
        <v>22901</v>
      </c>
      <c r="C17" s="14" t="s">
        <v>22902</v>
      </c>
      <c r="D17" s="14" t="s">
        <v>8561</v>
      </c>
      <c r="E17" s="14" t="s">
        <v>22740</v>
      </c>
      <c r="F17" s="14" t="s">
        <v>22903</v>
      </c>
      <c r="G17" s="14" t="s">
        <v>22904</v>
      </c>
      <c r="H17" s="300" t="s">
        <v>3637</v>
      </c>
    </row>
    <row r="18" spans="1:8">
      <c r="A18" s="304" t="s">
        <v>22905</v>
      </c>
      <c r="B18" s="305" t="s">
        <v>22906</v>
      </c>
      <c r="C18" s="305" t="s">
        <v>22907</v>
      </c>
      <c r="D18" s="305" t="s">
        <v>8561</v>
      </c>
      <c r="E18" s="305" t="s">
        <v>22908</v>
      </c>
      <c r="F18" s="305" t="s">
        <v>1932</v>
      </c>
      <c r="G18" s="305" t="s">
        <v>22909</v>
      </c>
      <c r="H18" s="306" t="s">
        <v>3637</v>
      </c>
    </row>
    <row r="19" spans="1:8">
      <c r="A19" s="299" t="s">
        <v>22910</v>
      </c>
      <c r="B19" s="14" t="s">
        <v>22911</v>
      </c>
      <c r="C19" s="14" t="s">
        <v>22912</v>
      </c>
      <c r="D19" s="14" t="s">
        <v>8561</v>
      </c>
      <c r="E19" s="14" t="s">
        <v>22390</v>
      </c>
      <c r="F19" s="14" t="s">
        <v>22913</v>
      </c>
      <c r="G19" s="14" t="s">
        <v>22914</v>
      </c>
      <c r="H19" s="300" t="s">
        <v>3637</v>
      </c>
    </row>
    <row r="20" spans="1:8">
      <c r="A20" s="304" t="s">
        <v>22915</v>
      </c>
      <c r="B20" s="305" t="s">
        <v>22916</v>
      </c>
      <c r="C20" s="305" t="s">
        <v>22917</v>
      </c>
      <c r="D20" s="305" t="s">
        <v>22918</v>
      </c>
      <c r="E20" s="305" t="s">
        <v>22919</v>
      </c>
      <c r="F20" s="305" t="s">
        <v>22878</v>
      </c>
      <c r="G20" s="305" t="s">
        <v>22920</v>
      </c>
      <c r="H20" s="306" t="s">
        <v>3637</v>
      </c>
    </row>
    <row r="21" spans="1:8">
      <c r="A21" s="299" t="s">
        <v>22921</v>
      </c>
      <c r="B21" s="14" t="s">
        <v>22922</v>
      </c>
      <c r="C21" s="14" t="s">
        <v>22923</v>
      </c>
      <c r="D21" s="14" t="s">
        <v>9950</v>
      </c>
      <c r="E21" s="14" t="s">
        <v>22924</v>
      </c>
      <c r="F21" s="14" t="s">
        <v>22925</v>
      </c>
      <c r="G21" s="14" t="s">
        <v>22926</v>
      </c>
      <c r="H21" s="300" t="s">
        <v>3637</v>
      </c>
    </row>
    <row r="22" spans="1:8">
      <c r="A22" s="304" t="s">
        <v>22927</v>
      </c>
      <c r="B22" s="305" t="s">
        <v>22928</v>
      </c>
      <c r="C22" s="305" t="s">
        <v>22929</v>
      </c>
      <c r="D22" s="305" t="s">
        <v>22930</v>
      </c>
      <c r="E22" s="305" t="s">
        <v>22931</v>
      </c>
      <c r="F22" s="305" t="s">
        <v>21025</v>
      </c>
      <c r="G22" s="305" t="s">
        <v>22932</v>
      </c>
      <c r="H22" s="306" t="s">
        <v>3637</v>
      </c>
    </row>
    <row r="23" spans="1:8" ht="23.15">
      <c r="A23" s="299" t="s">
        <v>22933</v>
      </c>
      <c r="B23" s="14" t="s">
        <v>22934</v>
      </c>
      <c r="C23" s="14" t="s">
        <v>22935</v>
      </c>
      <c r="D23" s="14" t="s">
        <v>8561</v>
      </c>
      <c r="E23" s="14" t="s">
        <v>22936</v>
      </c>
      <c r="F23" s="14" t="s">
        <v>1932</v>
      </c>
      <c r="G23" s="14" t="s">
        <v>22937</v>
      </c>
      <c r="H23" s="300" t="s">
        <v>3637</v>
      </c>
    </row>
    <row r="24" spans="1:8">
      <c r="A24" s="307" t="s">
        <v>22938</v>
      </c>
      <c r="B24" s="308" t="s">
        <v>22939</v>
      </c>
      <c r="C24" s="308" t="s">
        <v>22940</v>
      </c>
      <c r="D24" s="308" t="s">
        <v>22941</v>
      </c>
      <c r="E24" s="308" t="s">
        <v>19914</v>
      </c>
      <c r="F24" s="308" t="s">
        <v>22942</v>
      </c>
      <c r="G24" s="308" t="s">
        <v>22943</v>
      </c>
      <c r="H24" s="309" t="s">
        <v>3637</v>
      </c>
    </row>
  </sheetData>
  <mergeCells count="2">
    <mergeCell ref="A1:H1"/>
    <mergeCell ref="A2:H2"/>
  </mergeCells>
  <dataValidations count="1">
    <dataValidation type="list" sqref="H5:H24" xr:uid="{00000000-0002-0000-AD00-000000000000}">
      <formula1>"Draft Complete,Needs Review,Approved,Deferred"</formula1>
    </dataValidation>
  </dataValidation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I16"/>
  <sheetViews>
    <sheetView workbookViewId="0">
      <pane ySplit="4" topLeftCell="A5" activePane="bottomLeft" state="frozen"/>
      <selection pane="bottomLeft"/>
    </sheetView>
  </sheetViews>
  <sheetFormatPr defaultRowHeight="14.15"/>
  <cols>
    <col min="1" max="1" width="12" customWidth="1"/>
    <col min="2" max="2" width="26" customWidth="1"/>
    <col min="3" max="3" width="38" customWidth="1"/>
    <col min="4" max="4" width="52" customWidth="1"/>
    <col min="5" max="5" width="50" customWidth="1"/>
    <col min="6" max="6" width="58" customWidth="1"/>
    <col min="7" max="7" width="26" customWidth="1"/>
    <col min="8" max="8" width="66" customWidth="1"/>
    <col min="9" max="9" width="46" customWidth="1"/>
  </cols>
  <sheetData>
    <row r="1" spans="1:9" ht="17.149999999999999" customHeight="1">
      <c r="A1" s="615" t="s">
        <v>22944</v>
      </c>
      <c r="B1" s="615"/>
      <c r="C1" s="615"/>
      <c r="D1" s="615"/>
      <c r="E1" s="615"/>
      <c r="F1" s="615"/>
      <c r="G1" s="615"/>
      <c r="H1" s="615"/>
      <c r="I1" s="615"/>
    </row>
    <row r="2" spans="1:9" ht="21.75" customHeight="1">
      <c r="A2" s="616" t="s">
        <v>22945</v>
      </c>
      <c r="B2" s="616"/>
      <c r="C2" s="616"/>
      <c r="D2" s="616"/>
      <c r="E2" s="616"/>
      <c r="F2" s="616"/>
      <c r="G2" s="616"/>
      <c r="H2" s="616"/>
      <c r="I2" s="616"/>
    </row>
    <row r="4" spans="1:9" ht="17.149999999999999" customHeight="1">
      <c r="A4" s="293" t="s">
        <v>3410</v>
      </c>
      <c r="B4" s="294" t="s">
        <v>22946</v>
      </c>
      <c r="C4" s="294" t="s">
        <v>22947</v>
      </c>
      <c r="D4" s="294" t="s">
        <v>22948</v>
      </c>
      <c r="E4" s="294" t="s">
        <v>22949</v>
      </c>
      <c r="F4" s="294" t="s">
        <v>22950</v>
      </c>
      <c r="G4" s="294" t="s">
        <v>4679</v>
      </c>
      <c r="H4" s="294" t="s">
        <v>22951</v>
      </c>
      <c r="I4" s="295" t="s">
        <v>22952</v>
      </c>
    </row>
    <row r="5" spans="1:9" ht="23.15">
      <c r="A5" s="296" t="s">
        <v>22953</v>
      </c>
      <c r="B5" s="297" t="s">
        <v>3426</v>
      </c>
      <c r="C5" s="297" t="s">
        <v>22954</v>
      </c>
      <c r="D5" s="297" t="s">
        <v>22955</v>
      </c>
      <c r="E5" s="297" t="s">
        <v>22956</v>
      </c>
      <c r="F5" s="297" t="s">
        <v>22957</v>
      </c>
      <c r="G5" s="297" t="s">
        <v>22958</v>
      </c>
      <c r="H5" s="297" t="s">
        <v>3270</v>
      </c>
      <c r="I5" s="298" t="s">
        <v>22959</v>
      </c>
    </row>
    <row r="6" spans="1:9" ht="23.15">
      <c r="A6" s="304" t="s">
        <v>22960</v>
      </c>
      <c r="B6" s="305" t="s">
        <v>22961</v>
      </c>
      <c r="C6" s="305" t="s">
        <v>22962</v>
      </c>
      <c r="D6" s="305" t="s">
        <v>22963</v>
      </c>
      <c r="E6" s="305" t="s">
        <v>22964</v>
      </c>
      <c r="F6" s="305" t="s">
        <v>22965</v>
      </c>
      <c r="G6" s="305" t="s">
        <v>22958</v>
      </c>
      <c r="H6" s="305" t="s">
        <v>3275</v>
      </c>
      <c r="I6" s="306" t="s">
        <v>22966</v>
      </c>
    </row>
    <row r="7" spans="1:9" ht="23.15">
      <c r="A7" s="299" t="s">
        <v>22967</v>
      </c>
      <c r="B7" s="14" t="s">
        <v>22968</v>
      </c>
      <c r="C7" s="14" t="s">
        <v>22969</v>
      </c>
      <c r="D7" s="14" t="s">
        <v>22970</v>
      </c>
      <c r="E7" s="14" t="s">
        <v>22971</v>
      </c>
      <c r="F7" s="14" t="s">
        <v>22972</v>
      </c>
      <c r="G7" s="14" t="s">
        <v>22958</v>
      </c>
      <c r="H7" s="14" t="s">
        <v>3280</v>
      </c>
      <c r="I7" s="300" t="s">
        <v>22973</v>
      </c>
    </row>
    <row r="8" spans="1:9" ht="23.15">
      <c r="A8" s="304" t="s">
        <v>22974</v>
      </c>
      <c r="B8" s="305" t="s">
        <v>22975</v>
      </c>
      <c r="C8" s="305" t="s">
        <v>22976</v>
      </c>
      <c r="D8" s="305" t="s">
        <v>22977</v>
      </c>
      <c r="E8" s="305" t="s">
        <v>22978</v>
      </c>
      <c r="F8" s="305" t="s">
        <v>22979</v>
      </c>
      <c r="G8" s="305" t="s">
        <v>22980</v>
      </c>
      <c r="H8" s="305" t="s">
        <v>3285</v>
      </c>
      <c r="I8" s="306" t="s">
        <v>22981</v>
      </c>
    </row>
    <row r="9" spans="1:9" ht="23.15">
      <c r="A9" s="299" t="s">
        <v>22982</v>
      </c>
      <c r="B9" s="14" t="s">
        <v>22983</v>
      </c>
      <c r="C9" s="14" t="s">
        <v>22984</v>
      </c>
      <c r="D9" s="14" t="s">
        <v>22985</v>
      </c>
      <c r="E9" s="14" t="s">
        <v>22986</v>
      </c>
      <c r="F9" s="14" t="s">
        <v>22987</v>
      </c>
      <c r="G9" s="14" t="s">
        <v>22980</v>
      </c>
      <c r="H9" s="14" t="s">
        <v>22988</v>
      </c>
      <c r="I9" s="300" t="s">
        <v>22989</v>
      </c>
    </row>
    <row r="10" spans="1:9">
      <c r="A10" s="304" t="s">
        <v>22990</v>
      </c>
      <c r="B10" s="305" t="s">
        <v>22991</v>
      </c>
      <c r="C10" s="305" t="s">
        <v>22992</v>
      </c>
      <c r="D10" s="305" t="s">
        <v>22993</v>
      </c>
      <c r="E10" s="305" t="s">
        <v>22994</v>
      </c>
      <c r="F10" s="305" t="s">
        <v>22995</v>
      </c>
      <c r="G10" s="305" t="s">
        <v>22980</v>
      </c>
      <c r="H10" s="305" t="s">
        <v>22996</v>
      </c>
      <c r="I10" s="306" t="s">
        <v>22997</v>
      </c>
    </row>
    <row r="11" spans="1:9">
      <c r="A11" s="299" t="s">
        <v>22998</v>
      </c>
      <c r="B11" s="14" t="s">
        <v>22999</v>
      </c>
      <c r="C11" s="14" t="s">
        <v>23000</v>
      </c>
      <c r="D11" s="14" t="s">
        <v>23001</v>
      </c>
      <c r="E11" s="14" t="s">
        <v>23002</v>
      </c>
      <c r="F11" s="14" t="s">
        <v>23003</v>
      </c>
      <c r="G11" s="14" t="s">
        <v>23004</v>
      </c>
      <c r="H11" s="14" t="s">
        <v>23005</v>
      </c>
      <c r="I11" s="300" t="s">
        <v>23006</v>
      </c>
    </row>
    <row r="12" spans="1:9">
      <c r="A12" s="304" t="s">
        <v>23007</v>
      </c>
      <c r="B12" s="305" t="s">
        <v>23008</v>
      </c>
      <c r="C12" s="305" t="s">
        <v>23009</v>
      </c>
      <c r="D12" s="305" t="s">
        <v>23010</v>
      </c>
      <c r="E12" s="305" t="s">
        <v>23011</v>
      </c>
      <c r="F12" s="305" t="s">
        <v>23012</v>
      </c>
      <c r="G12" s="305" t="s">
        <v>23004</v>
      </c>
      <c r="H12" s="305" t="s">
        <v>23013</v>
      </c>
      <c r="I12" s="306" t="s">
        <v>23014</v>
      </c>
    </row>
    <row r="13" spans="1:9" ht="23.15">
      <c r="A13" s="299" t="s">
        <v>23015</v>
      </c>
      <c r="B13" s="14" t="s">
        <v>23016</v>
      </c>
      <c r="C13" s="14" t="s">
        <v>23017</v>
      </c>
      <c r="D13" s="14" t="s">
        <v>23018</v>
      </c>
      <c r="E13" s="14" t="s">
        <v>23019</v>
      </c>
      <c r="F13" s="14" t="s">
        <v>23020</v>
      </c>
      <c r="G13" s="14" t="s">
        <v>23021</v>
      </c>
      <c r="H13" s="14" t="s">
        <v>3290</v>
      </c>
      <c r="I13" s="300" t="s">
        <v>23022</v>
      </c>
    </row>
    <row r="14" spans="1:9">
      <c r="A14" s="304" t="s">
        <v>23023</v>
      </c>
      <c r="B14" s="305" t="s">
        <v>23024</v>
      </c>
      <c r="C14" s="305" t="s">
        <v>23025</v>
      </c>
      <c r="D14" s="305" t="s">
        <v>23026</v>
      </c>
      <c r="E14" s="305" t="s">
        <v>23027</v>
      </c>
      <c r="F14" s="305" t="s">
        <v>23028</v>
      </c>
      <c r="G14" s="305" t="s">
        <v>23029</v>
      </c>
      <c r="H14" s="305" t="s">
        <v>3295</v>
      </c>
      <c r="I14" s="306" t="s">
        <v>23030</v>
      </c>
    </row>
    <row r="15" spans="1:9">
      <c r="A15" s="299" t="s">
        <v>23031</v>
      </c>
      <c r="B15" s="14" t="s">
        <v>23032</v>
      </c>
      <c r="C15" s="14" t="s">
        <v>23033</v>
      </c>
      <c r="D15" s="14" t="s">
        <v>23026</v>
      </c>
      <c r="E15" s="14" t="s">
        <v>23034</v>
      </c>
      <c r="F15" s="14" t="s">
        <v>23035</v>
      </c>
      <c r="G15" s="14" t="s">
        <v>23036</v>
      </c>
      <c r="H15" s="14" t="s">
        <v>23037</v>
      </c>
      <c r="I15" s="300" t="s">
        <v>23038</v>
      </c>
    </row>
    <row r="16" spans="1:9" ht="23.15">
      <c r="A16" s="307" t="s">
        <v>23039</v>
      </c>
      <c r="B16" s="308" t="s">
        <v>23040</v>
      </c>
      <c r="C16" s="308" t="s">
        <v>23041</v>
      </c>
      <c r="D16" s="308" t="s">
        <v>23042</v>
      </c>
      <c r="E16" s="308" t="s">
        <v>23043</v>
      </c>
      <c r="F16" s="308" t="s">
        <v>23044</v>
      </c>
      <c r="G16" s="308" t="s">
        <v>23045</v>
      </c>
      <c r="H16" s="308" t="s">
        <v>3301</v>
      </c>
      <c r="I16" s="309" t="s">
        <v>23046</v>
      </c>
    </row>
  </sheetData>
  <mergeCells count="2">
    <mergeCell ref="A1:I1"/>
    <mergeCell ref="A2:I2"/>
  </mergeCell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J19"/>
  <sheetViews>
    <sheetView workbookViewId="0">
      <pane ySplit="4" topLeftCell="A5" activePane="bottomLeft" state="frozen"/>
      <selection pane="bottomLeft"/>
    </sheetView>
  </sheetViews>
  <sheetFormatPr defaultRowHeight="14.15"/>
  <cols>
    <col min="1" max="1" width="12" customWidth="1"/>
    <col min="2" max="2" width="34" customWidth="1"/>
    <col min="3" max="3" width="58" customWidth="1"/>
    <col min="4" max="4" width="38" customWidth="1"/>
    <col min="5" max="5" width="46" customWidth="1"/>
    <col min="6" max="6" width="58" customWidth="1"/>
    <col min="7" max="7" width="26" customWidth="1"/>
    <col min="8" max="8" width="28" customWidth="1"/>
    <col min="9" max="9" width="12" customWidth="1"/>
    <col min="10" max="10" width="18" customWidth="1"/>
  </cols>
  <sheetData>
    <row r="1" spans="1:10" ht="17.149999999999999" customHeight="1">
      <c r="A1" s="615" t="s">
        <v>23047</v>
      </c>
      <c r="B1" s="615"/>
      <c r="C1" s="615"/>
      <c r="D1" s="615"/>
      <c r="E1" s="615"/>
      <c r="F1" s="615"/>
      <c r="G1" s="615"/>
      <c r="H1" s="615"/>
      <c r="I1" s="615"/>
      <c r="J1" s="615"/>
    </row>
    <row r="2" spans="1:10" ht="21.75" customHeight="1">
      <c r="A2" s="616" t="s">
        <v>23048</v>
      </c>
      <c r="B2" s="616"/>
      <c r="C2" s="616"/>
      <c r="D2" s="616"/>
      <c r="E2" s="616"/>
      <c r="F2" s="616"/>
      <c r="G2" s="616"/>
      <c r="H2" s="616"/>
      <c r="I2" s="616"/>
      <c r="J2" s="616"/>
    </row>
    <row r="4" spans="1:10" ht="17.149999999999999" customHeight="1">
      <c r="A4" s="293" t="s">
        <v>3410</v>
      </c>
      <c r="B4" s="294" t="s">
        <v>23049</v>
      </c>
      <c r="C4" s="294" t="s">
        <v>3</v>
      </c>
      <c r="D4" s="294" t="s">
        <v>23050</v>
      </c>
      <c r="E4" s="294" t="s">
        <v>23051</v>
      </c>
      <c r="F4" s="294" t="s">
        <v>23052</v>
      </c>
      <c r="G4" s="294" t="s">
        <v>23053</v>
      </c>
      <c r="H4" s="294" t="s">
        <v>1817</v>
      </c>
      <c r="I4" s="294" t="s">
        <v>1509</v>
      </c>
      <c r="J4" s="295" t="s">
        <v>1818</v>
      </c>
    </row>
    <row r="5" spans="1:10">
      <c r="A5" s="296" t="s">
        <v>23054</v>
      </c>
      <c r="B5" s="297" t="s">
        <v>23055</v>
      </c>
      <c r="C5" s="297" t="s">
        <v>23056</v>
      </c>
      <c r="D5" s="297" t="s">
        <v>23057</v>
      </c>
      <c r="E5" s="297" t="s">
        <v>23058</v>
      </c>
      <c r="F5" s="297" t="s">
        <v>23059</v>
      </c>
      <c r="G5" s="297" t="s">
        <v>23060</v>
      </c>
      <c r="H5" s="297" t="s">
        <v>23061</v>
      </c>
      <c r="I5" s="297" t="s">
        <v>1238</v>
      </c>
      <c r="J5" s="298" t="s">
        <v>3637</v>
      </c>
    </row>
    <row r="6" spans="1:10">
      <c r="A6" s="304" t="s">
        <v>23062</v>
      </c>
      <c r="B6" s="305" t="s">
        <v>23063</v>
      </c>
      <c r="C6" s="305" t="s">
        <v>23064</v>
      </c>
      <c r="D6" s="305" t="s">
        <v>23065</v>
      </c>
      <c r="E6" s="305" t="s">
        <v>23066</v>
      </c>
      <c r="F6" s="305" t="s">
        <v>23067</v>
      </c>
      <c r="G6" s="305" t="s">
        <v>23068</v>
      </c>
      <c r="H6" s="305" t="s">
        <v>944</v>
      </c>
      <c r="I6" s="305" t="s">
        <v>1238</v>
      </c>
      <c r="J6" s="306" t="s">
        <v>3637</v>
      </c>
    </row>
    <row r="7" spans="1:10">
      <c r="A7" s="299" t="s">
        <v>23069</v>
      </c>
      <c r="B7" s="14" t="s">
        <v>23070</v>
      </c>
      <c r="C7" s="14" t="s">
        <v>23071</v>
      </c>
      <c r="D7" s="14" t="s">
        <v>23072</v>
      </c>
      <c r="E7" s="14" t="s">
        <v>23073</v>
      </c>
      <c r="F7" s="14" t="s">
        <v>23074</v>
      </c>
      <c r="G7" s="14" t="s">
        <v>23075</v>
      </c>
      <c r="H7" s="14" t="s">
        <v>2007</v>
      </c>
      <c r="I7" s="14" t="s">
        <v>1238</v>
      </c>
      <c r="J7" s="300" t="s">
        <v>3637</v>
      </c>
    </row>
    <row r="8" spans="1:10">
      <c r="A8" s="304" t="s">
        <v>23076</v>
      </c>
      <c r="B8" s="305" t="s">
        <v>23077</v>
      </c>
      <c r="C8" s="305" t="s">
        <v>23078</v>
      </c>
      <c r="D8" s="305" t="s">
        <v>23079</v>
      </c>
      <c r="E8" s="305" t="s">
        <v>23080</v>
      </c>
      <c r="F8" s="305" t="s">
        <v>23081</v>
      </c>
      <c r="G8" s="305" t="s">
        <v>23068</v>
      </c>
      <c r="H8" s="305" t="s">
        <v>14509</v>
      </c>
      <c r="I8" s="305" t="s">
        <v>1238</v>
      </c>
      <c r="J8" s="306" t="s">
        <v>3637</v>
      </c>
    </row>
    <row r="9" spans="1:10">
      <c r="A9" s="299" t="s">
        <v>23082</v>
      </c>
      <c r="B9" s="14" t="s">
        <v>23083</v>
      </c>
      <c r="C9" s="14" t="s">
        <v>23084</v>
      </c>
      <c r="D9" s="14" t="s">
        <v>23085</v>
      </c>
      <c r="E9" s="14" t="s">
        <v>23086</v>
      </c>
      <c r="F9" s="14" t="s">
        <v>23087</v>
      </c>
      <c r="G9" s="14" t="s">
        <v>23075</v>
      </c>
      <c r="H9" s="14" t="s">
        <v>2007</v>
      </c>
      <c r="I9" s="14" t="s">
        <v>1238</v>
      </c>
      <c r="J9" s="300" t="s">
        <v>3637</v>
      </c>
    </row>
    <row r="10" spans="1:10" ht="23.15">
      <c r="A10" s="304" t="s">
        <v>23088</v>
      </c>
      <c r="B10" s="305" t="s">
        <v>23089</v>
      </c>
      <c r="C10" s="305" t="s">
        <v>23090</v>
      </c>
      <c r="D10" s="305" t="s">
        <v>23091</v>
      </c>
      <c r="E10" s="305" t="s">
        <v>23092</v>
      </c>
      <c r="F10" s="305" t="s">
        <v>23093</v>
      </c>
      <c r="G10" s="305" t="s">
        <v>23094</v>
      </c>
      <c r="H10" s="305" t="s">
        <v>23095</v>
      </c>
      <c r="I10" s="305" t="s">
        <v>1238</v>
      </c>
      <c r="J10" s="306" t="s">
        <v>3637</v>
      </c>
    </row>
    <row r="11" spans="1:10">
      <c r="A11" s="299" t="s">
        <v>23096</v>
      </c>
      <c r="B11" s="14" t="s">
        <v>23097</v>
      </c>
      <c r="C11" s="14" t="s">
        <v>23098</v>
      </c>
      <c r="D11" s="14" t="s">
        <v>23099</v>
      </c>
      <c r="E11" s="14" t="s">
        <v>23100</v>
      </c>
      <c r="F11" s="14" t="s">
        <v>23101</v>
      </c>
      <c r="G11" s="14" t="s">
        <v>23068</v>
      </c>
      <c r="H11" s="14" t="s">
        <v>23102</v>
      </c>
      <c r="I11" s="14" t="s">
        <v>1109</v>
      </c>
      <c r="J11" s="300" t="s">
        <v>3637</v>
      </c>
    </row>
    <row r="12" spans="1:10">
      <c r="A12" s="304" t="s">
        <v>23103</v>
      </c>
      <c r="B12" s="305" t="s">
        <v>23104</v>
      </c>
      <c r="C12" s="305" t="s">
        <v>23105</v>
      </c>
      <c r="D12" s="305" t="s">
        <v>18820</v>
      </c>
      <c r="E12" s="305" t="s">
        <v>23106</v>
      </c>
      <c r="F12" s="305" t="s">
        <v>23107</v>
      </c>
      <c r="G12" s="305" t="s">
        <v>23094</v>
      </c>
      <c r="H12" s="305" t="s">
        <v>23108</v>
      </c>
      <c r="I12" s="305" t="s">
        <v>1238</v>
      </c>
      <c r="J12" s="306" t="s">
        <v>3637</v>
      </c>
    </row>
    <row r="13" spans="1:10">
      <c r="A13" s="299" t="s">
        <v>23109</v>
      </c>
      <c r="B13" s="14" t="s">
        <v>23110</v>
      </c>
      <c r="C13" s="14" t="s">
        <v>23111</v>
      </c>
      <c r="D13" s="14" t="s">
        <v>23112</v>
      </c>
      <c r="E13" s="14" t="s">
        <v>23113</v>
      </c>
      <c r="F13" s="14" t="s">
        <v>23114</v>
      </c>
      <c r="G13" s="14" t="s">
        <v>23094</v>
      </c>
      <c r="H13" s="14" t="s">
        <v>17403</v>
      </c>
      <c r="I13" s="14" t="s">
        <v>1238</v>
      </c>
      <c r="J13" s="300" t="s">
        <v>3637</v>
      </c>
    </row>
    <row r="14" spans="1:10">
      <c r="A14" s="304" t="s">
        <v>23115</v>
      </c>
      <c r="B14" s="305" t="s">
        <v>23116</v>
      </c>
      <c r="C14" s="305" t="s">
        <v>23117</v>
      </c>
      <c r="D14" s="305" t="s">
        <v>23118</v>
      </c>
      <c r="E14" s="305" t="s">
        <v>23119</v>
      </c>
      <c r="F14" s="305" t="s">
        <v>23120</v>
      </c>
      <c r="G14" s="305" t="s">
        <v>23068</v>
      </c>
      <c r="H14" s="305" t="s">
        <v>23121</v>
      </c>
      <c r="I14" s="305" t="s">
        <v>1238</v>
      </c>
      <c r="J14" s="306" t="s">
        <v>3637</v>
      </c>
    </row>
    <row r="15" spans="1:10">
      <c r="A15" s="299" t="s">
        <v>23122</v>
      </c>
      <c r="B15" s="14" t="s">
        <v>23123</v>
      </c>
      <c r="C15" s="14" t="s">
        <v>23124</v>
      </c>
      <c r="D15" s="14" t="s">
        <v>23125</v>
      </c>
      <c r="E15" s="14" t="s">
        <v>23126</v>
      </c>
      <c r="F15" s="14" t="s">
        <v>23127</v>
      </c>
      <c r="G15" s="14" t="s">
        <v>23060</v>
      </c>
      <c r="H15" s="14" t="s">
        <v>3833</v>
      </c>
      <c r="I15" s="14" t="s">
        <v>1238</v>
      </c>
      <c r="J15" s="300" t="s">
        <v>3637</v>
      </c>
    </row>
    <row r="16" spans="1:10">
      <c r="A16" s="304" t="s">
        <v>23128</v>
      </c>
      <c r="B16" s="305" t="s">
        <v>23129</v>
      </c>
      <c r="C16" s="305" t="s">
        <v>23130</v>
      </c>
      <c r="D16" s="305" t="s">
        <v>23131</v>
      </c>
      <c r="E16" s="305" t="s">
        <v>23132</v>
      </c>
      <c r="F16" s="305" t="s">
        <v>23133</v>
      </c>
      <c r="G16" s="305" t="s">
        <v>23134</v>
      </c>
      <c r="H16" s="305" t="s">
        <v>23135</v>
      </c>
      <c r="I16" s="305" t="s">
        <v>1109</v>
      </c>
      <c r="J16" s="306" t="s">
        <v>3637</v>
      </c>
    </row>
    <row r="17" spans="1:10">
      <c r="A17" s="299" t="s">
        <v>23136</v>
      </c>
      <c r="B17" s="14" t="s">
        <v>23137</v>
      </c>
      <c r="C17" s="14" t="s">
        <v>23138</v>
      </c>
      <c r="D17" s="14" t="s">
        <v>23139</v>
      </c>
      <c r="E17" s="14" t="s">
        <v>23140</v>
      </c>
      <c r="F17" s="14" t="s">
        <v>23141</v>
      </c>
      <c r="G17" s="14" t="s">
        <v>23142</v>
      </c>
      <c r="H17" s="14" t="s">
        <v>20549</v>
      </c>
      <c r="I17" s="14" t="s">
        <v>1109</v>
      </c>
      <c r="J17" s="300" t="s">
        <v>3637</v>
      </c>
    </row>
    <row r="18" spans="1:10">
      <c r="A18" s="304" t="s">
        <v>23143</v>
      </c>
      <c r="B18" s="305" t="s">
        <v>23144</v>
      </c>
      <c r="C18" s="305" t="s">
        <v>23145</v>
      </c>
      <c r="D18" s="305" t="s">
        <v>23146</v>
      </c>
      <c r="E18" s="305" t="s">
        <v>23147</v>
      </c>
      <c r="F18" s="305" t="s">
        <v>23148</v>
      </c>
      <c r="G18" s="305" t="s">
        <v>23094</v>
      </c>
      <c r="H18" s="305" t="s">
        <v>851</v>
      </c>
      <c r="I18" s="305" t="s">
        <v>1238</v>
      </c>
      <c r="J18" s="306" t="s">
        <v>3637</v>
      </c>
    </row>
    <row r="19" spans="1:10">
      <c r="A19" s="301" t="s">
        <v>23149</v>
      </c>
      <c r="B19" s="302" t="s">
        <v>23150</v>
      </c>
      <c r="C19" s="302" t="s">
        <v>23151</v>
      </c>
      <c r="D19" s="302" t="s">
        <v>23152</v>
      </c>
      <c r="E19" s="302" t="s">
        <v>23153</v>
      </c>
      <c r="F19" s="302" t="s">
        <v>23154</v>
      </c>
      <c r="G19" s="302" t="s">
        <v>23155</v>
      </c>
      <c r="H19" s="302" t="s">
        <v>23156</v>
      </c>
      <c r="I19" s="302" t="s">
        <v>1109</v>
      </c>
      <c r="J19" s="303" t="s">
        <v>3637</v>
      </c>
    </row>
  </sheetData>
  <mergeCells count="2">
    <mergeCell ref="A1:J1"/>
    <mergeCell ref="A2:J2"/>
  </mergeCells>
  <dataValidations count="2">
    <dataValidation type="list" sqref="I5:I19" xr:uid="{00000000-0002-0000-AF00-000000000000}">
      <formula1>"Critical,High,Medium,Low"</formula1>
    </dataValidation>
    <dataValidation type="list" sqref="J5:J19" xr:uid="{00000000-0002-0000-AF00-000001000000}">
      <formula1>"Draft Complete,Needs Review,Approved,Deferred"</formula1>
    </dataValidation>
  </dataValidation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H8"/>
  <sheetViews>
    <sheetView workbookViewId="0">
      <pane ySplit="4" topLeftCell="A5" activePane="bottomLeft" state="frozen"/>
      <selection pane="bottomLeft"/>
    </sheetView>
  </sheetViews>
  <sheetFormatPr defaultRowHeight="14.15"/>
  <cols>
    <col min="1" max="1" width="12" customWidth="1"/>
    <col min="2" max="2" width="18" customWidth="1"/>
    <col min="3" max="3" width="52" customWidth="1"/>
    <col min="4" max="4" width="58" customWidth="1"/>
    <col min="5" max="5" width="54" customWidth="1"/>
    <col min="6" max="7" width="42" customWidth="1"/>
    <col min="8" max="8" width="18" customWidth="1"/>
  </cols>
  <sheetData>
    <row r="1" spans="1:8" ht="17.149999999999999" customHeight="1">
      <c r="A1" s="615" t="s">
        <v>23157</v>
      </c>
      <c r="B1" s="615"/>
      <c r="C1" s="615"/>
      <c r="D1" s="615"/>
      <c r="E1" s="615"/>
      <c r="F1" s="615"/>
      <c r="G1" s="615"/>
      <c r="H1" s="615"/>
    </row>
    <row r="2" spans="1:8" ht="21.75" customHeight="1">
      <c r="A2" s="616" t="s">
        <v>23158</v>
      </c>
      <c r="B2" s="616"/>
      <c r="C2" s="616"/>
      <c r="D2" s="616"/>
      <c r="E2" s="616"/>
      <c r="F2" s="616"/>
      <c r="G2" s="616"/>
      <c r="H2" s="616"/>
    </row>
    <row r="4" spans="1:8" ht="17.149999999999999" customHeight="1">
      <c r="A4" s="293" t="s">
        <v>3410</v>
      </c>
      <c r="B4" s="294" t="s">
        <v>23159</v>
      </c>
      <c r="C4" s="294" t="s">
        <v>23160</v>
      </c>
      <c r="D4" s="294" t="s">
        <v>23161</v>
      </c>
      <c r="E4" s="294" t="s">
        <v>23162</v>
      </c>
      <c r="F4" s="294" t="s">
        <v>22236</v>
      </c>
      <c r="G4" s="294" t="s">
        <v>23163</v>
      </c>
      <c r="H4" s="295" t="s">
        <v>1818</v>
      </c>
    </row>
    <row r="5" spans="1:8">
      <c r="A5" s="296" t="s">
        <v>23164</v>
      </c>
      <c r="B5" s="297" t="s">
        <v>23134</v>
      </c>
      <c r="C5" s="297" t="s">
        <v>23165</v>
      </c>
      <c r="D5" s="297" t="s">
        <v>23166</v>
      </c>
      <c r="E5" s="297" t="s">
        <v>23167</v>
      </c>
      <c r="F5" s="297" t="s">
        <v>23168</v>
      </c>
      <c r="G5" s="297" t="s">
        <v>23169</v>
      </c>
      <c r="H5" s="298" t="s">
        <v>3637</v>
      </c>
    </row>
    <row r="6" spans="1:8">
      <c r="A6" s="304" t="s">
        <v>23170</v>
      </c>
      <c r="B6" s="305" t="s">
        <v>23171</v>
      </c>
      <c r="C6" s="305" t="s">
        <v>23172</v>
      </c>
      <c r="D6" s="305" t="s">
        <v>23173</v>
      </c>
      <c r="E6" s="305" t="s">
        <v>23174</v>
      </c>
      <c r="F6" s="305" t="s">
        <v>23175</v>
      </c>
      <c r="G6" s="305" t="s">
        <v>23176</v>
      </c>
      <c r="H6" s="306" t="s">
        <v>3637</v>
      </c>
    </row>
    <row r="7" spans="1:8" ht="23.15">
      <c r="A7" s="299" t="s">
        <v>23177</v>
      </c>
      <c r="B7" s="14" t="s">
        <v>23142</v>
      </c>
      <c r="C7" s="14" t="s">
        <v>23178</v>
      </c>
      <c r="D7" s="14" t="s">
        <v>23179</v>
      </c>
      <c r="E7" s="14" t="s">
        <v>23180</v>
      </c>
      <c r="F7" s="14" t="s">
        <v>23181</v>
      </c>
      <c r="G7" s="14" t="s">
        <v>23182</v>
      </c>
      <c r="H7" s="300" t="s">
        <v>3637</v>
      </c>
    </row>
    <row r="8" spans="1:8" ht="23.15">
      <c r="A8" s="307" t="s">
        <v>23183</v>
      </c>
      <c r="B8" s="308" t="s">
        <v>23184</v>
      </c>
      <c r="C8" s="308" t="s">
        <v>23185</v>
      </c>
      <c r="D8" s="308" t="s">
        <v>23186</v>
      </c>
      <c r="E8" s="308" t="s">
        <v>23187</v>
      </c>
      <c r="F8" s="308" t="s">
        <v>23188</v>
      </c>
      <c r="G8" s="308" t="s">
        <v>23189</v>
      </c>
      <c r="H8" s="309" t="s">
        <v>3637</v>
      </c>
    </row>
  </sheetData>
  <mergeCells count="2">
    <mergeCell ref="A1:H1"/>
    <mergeCell ref="A2:H2"/>
  </mergeCells>
  <dataValidations count="1">
    <dataValidation type="list" sqref="H5:H8" xr:uid="{00000000-0002-0000-B000-000000000000}">
      <formula1>"Draft Complete,Needs Review,Approved,Deferred"</formula1>
    </dataValidation>
  </dataValidation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H19"/>
  <sheetViews>
    <sheetView workbookViewId="0">
      <pane ySplit="4" topLeftCell="A5" activePane="bottomLeft" state="frozen"/>
      <selection pane="bottomLeft"/>
    </sheetView>
  </sheetViews>
  <sheetFormatPr defaultRowHeight="14.15"/>
  <cols>
    <col min="1" max="1" width="12" customWidth="1"/>
    <col min="2" max="2" width="30" customWidth="1"/>
    <col min="3" max="3" width="54" customWidth="1"/>
    <col min="4" max="4" width="44" customWidth="1"/>
    <col min="5" max="5" width="48" customWidth="1"/>
    <col min="6" max="6" width="58" customWidth="1"/>
    <col min="7" max="7" width="30" customWidth="1"/>
    <col min="8" max="8" width="18" customWidth="1"/>
  </cols>
  <sheetData>
    <row r="1" spans="1:8" ht="17.149999999999999" customHeight="1">
      <c r="A1" s="615" t="s">
        <v>23190</v>
      </c>
      <c r="B1" s="615"/>
      <c r="C1" s="615"/>
      <c r="D1" s="615"/>
      <c r="E1" s="615"/>
      <c r="F1" s="615"/>
      <c r="G1" s="615"/>
      <c r="H1" s="615"/>
    </row>
    <row r="2" spans="1:8" ht="21.75" customHeight="1">
      <c r="A2" s="616" t="s">
        <v>23191</v>
      </c>
      <c r="B2" s="616"/>
      <c r="C2" s="616"/>
      <c r="D2" s="616"/>
      <c r="E2" s="616"/>
      <c r="F2" s="616"/>
      <c r="G2" s="616"/>
      <c r="H2" s="616"/>
    </row>
    <row r="4" spans="1:8" ht="17.149999999999999" customHeight="1">
      <c r="A4" s="293" t="s">
        <v>3410</v>
      </c>
      <c r="B4" s="294" t="s">
        <v>3576</v>
      </c>
      <c r="C4" s="294" t="s">
        <v>6546</v>
      </c>
      <c r="D4" s="294" t="s">
        <v>15404</v>
      </c>
      <c r="E4" s="294" t="s">
        <v>15405</v>
      </c>
      <c r="F4" s="294" t="s">
        <v>8371</v>
      </c>
      <c r="G4" s="294" t="s">
        <v>7917</v>
      </c>
      <c r="H4" s="295" t="s">
        <v>1818</v>
      </c>
    </row>
    <row r="5" spans="1:8">
      <c r="A5" s="296" t="s">
        <v>23192</v>
      </c>
      <c r="B5" s="297" t="s">
        <v>23193</v>
      </c>
      <c r="C5" s="297" t="s">
        <v>23194</v>
      </c>
      <c r="D5" s="297" t="s">
        <v>23195</v>
      </c>
      <c r="E5" s="297" t="s">
        <v>23196</v>
      </c>
      <c r="F5" s="297" t="s">
        <v>23197</v>
      </c>
      <c r="G5" s="297" t="s">
        <v>1932</v>
      </c>
      <c r="H5" s="298" t="s">
        <v>3637</v>
      </c>
    </row>
    <row r="6" spans="1:8">
      <c r="A6" s="304" t="s">
        <v>23198</v>
      </c>
      <c r="B6" s="305" t="s">
        <v>23199</v>
      </c>
      <c r="C6" s="305" t="s">
        <v>23200</v>
      </c>
      <c r="D6" s="305" t="s">
        <v>23201</v>
      </c>
      <c r="E6" s="305" t="s">
        <v>23202</v>
      </c>
      <c r="F6" s="305" t="s">
        <v>23203</v>
      </c>
      <c r="G6" s="305" t="s">
        <v>23204</v>
      </c>
      <c r="H6" s="306" t="s">
        <v>3637</v>
      </c>
    </row>
    <row r="7" spans="1:8">
      <c r="A7" s="299" t="s">
        <v>23205</v>
      </c>
      <c r="B7" s="14" t="s">
        <v>23206</v>
      </c>
      <c r="C7" s="14" t="s">
        <v>23207</v>
      </c>
      <c r="D7" s="14" t="s">
        <v>23208</v>
      </c>
      <c r="E7" s="14" t="s">
        <v>23209</v>
      </c>
      <c r="F7" s="14" t="s">
        <v>23210</v>
      </c>
      <c r="G7" s="14" t="s">
        <v>22861</v>
      </c>
      <c r="H7" s="300" t="s">
        <v>3637</v>
      </c>
    </row>
    <row r="8" spans="1:8" ht="23.15">
      <c r="A8" s="304" t="s">
        <v>23211</v>
      </c>
      <c r="B8" s="305" t="s">
        <v>23212</v>
      </c>
      <c r="C8" s="305" t="s">
        <v>23213</v>
      </c>
      <c r="D8" s="305" t="s">
        <v>23214</v>
      </c>
      <c r="E8" s="305" t="s">
        <v>23215</v>
      </c>
      <c r="F8" s="305" t="s">
        <v>23216</v>
      </c>
      <c r="G8" s="305" t="s">
        <v>23217</v>
      </c>
      <c r="H8" s="306" t="s">
        <v>3637</v>
      </c>
    </row>
    <row r="9" spans="1:8" ht="23.15">
      <c r="A9" s="299" t="s">
        <v>23218</v>
      </c>
      <c r="B9" s="14" t="s">
        <v>23219</v>
      </c>
      <c r="C9" s="14" t="s">
        <v>23220</v>
      </c>
      <c r="D9" s="14" t="s">
        <v>23221</v>
      </c>
      <c r="E9" s="14" t="s">
        <v>23222</v>
      </c>
      <c r="F9" s="14" t="s">
        <v>23223</v>
      </c>
      <c r="G9" s="14" t="s">
        <v>643</v>
      </c>
      <c r="H9" s="300" t="s">
        <v>3637</v>
      </c>
    </row>
    <row r="10" spans="1:8">
      <c r="A10" s="304" t="s">
        <v>23224</v>
      </c>
      <c r="B10" s="305" t="s">
        <v>23225</v>
      </c>
      <c r="C10" s="305" t="s">
        <v>23226</v>
      </c>
      <c r="D10" s="305" t="s">
        <v>23227</v>
      </c>
      <c r="E10" s="305" t="s">
        <v>23228</v>
      </c>
      <c r="F10" s="305" t="s">
        <v>23229</v>
      </c>
      <c r="G10" s="305" t="s">
        <v>851</v>
      </c>
      <c r="H10" s="306" t="s">
        <v>3637</v>
      </c>
    </row>
    <row r="11" spans="1:8">
      <c r="A11" s="299" t="s">
        <v>23230</v>
      </c>
      <c r="B11" s="14" t="s">
        <v>23231</v>
      </c>
      <c r="C11" s="14" t="s">
        <v>23232</v>
      </c>
      <c r="D11" s="14" t="s">
        <v>23233</v>
      </c>
      <c r="E11" s="14" t="s">
        <v>23234</v>
      </c>
      <c r="F11" s="14" t="s">
        <v>23235</v>
      </c>
      <c r="G11" s="14" t="s">
        <v>855</v>
      </c>
      <c r="H11" s="300" t="s">
        <v>3637</v>
      </c>
    </row>
    <row r="12" spans="1:8">
      <c r="A12" s="304" t="s">
        <v>23236</v>
      </c>
      <c r="B12" s="305" t="s">
        <v>23237</v>
      </c>
      <c r="C12" s="305" t="s">
        <v>23238</v>
      </c>
      <c r="D12" s="305" t="s">
        <v>23239</v>
      </c>
      <c r="E12" s="305" t="s">
        <v>23240</v>
      </c>
      <c r="F12" s="305" t="s">
        <v>23241</v>
      </c>
      <c r="G12" s="305" t="s">
        <v>20220</v>
      </c>
      <c r="H12" s="306" t="s">
        <v>3637</v>
      </c>
    </row>
    <row r="13" spans="1:8">
      <c r="A13" s="299" t="s">
        <v>23242</v>
      </c>
      <c r="B13" s="14" t="s">
        <v>19984</v>
      </c>
      <c r="C13" s="14" t="s">
        <v>23243</v>
      </c>
      <c r="D13" s="14" t="s">
        <v>23244</v>
      </c>
      <c r="E13" s="14" t="s">
        <v>23245</v>
      </c>
      <c r="F13" s="14" t="s">
        <v>23246</v>
      </c>
      <c r="G13" s="14" t="s">
        <v>23247</v>
      </c>
      <c r="H13" s="300" t="s">
        <v>3637</v>
      </c>
    </row>
    <row r="14" spans="1:8">
      <c r="A14" s="304" t="s">
        <v>23248</v>
      </c>
      <c r="B14" s="305" t="s">
        <v>19991</v>
      </c>
      <c r="C14" s="305" t="s">
        <v>23249</v>
      </c>
      <c r="D14" s="305" t="s">
        <v>19993</v>
      </c>
      <c r="E14" s="305" t="s">
        <v>23250</v>
      </c>
      <c r="F14" s="305" t="s">
        <v>23251</v>
      </c>
      <c r="G14" s="305" t="s">
        <v>22942</v>
      </c>
      <c r="H14" s="306" t="s">
        <v>3637</v>
      </c>
    </row>
    <row r="15" spans="1:8" ht="23.15">
      <c r="A15" s="299" t="s">
        <v>23252</v>
      </c>
      <c r="B15" s="14" t="s">
        <v>23253</v>
      </c>
      <c r="C15" s="14" t="s">
        <v>23254</v>
      </c>
      <c r="D15" s="14" t="s">
        <v>23255</v>
      </c>
      <c r="E15" s="14" t="s">
        <v>23256</v>
      </c>
      <c r="F15" s="14" t="s">
        <v>23257</v>
      </c>
      <c r="G15" s="14" t="s">
        <v>23258</v>
      </c>
      <c r="H15" s="300" t="s">
        <v>3637</v>
      </c>
    </row>
    <row r="16" spans="1:8" ht="23.15">
      <c r="A16" s="304" t="s">
        <v>23259</v>
      </c>
      <c r="B16" s="305" t="s">
        <v>23260</v>
      </c>
      <c r="C16" s="305" t="s">
        <v>23261</v>
      </c>
      <c r="D16" s="305" t="s">
        <v>20000</v>
      </c>
      <c r="E16" s="305" t="s">
        <v>23262</v>
      </c>
      <c r="F16" s="305" t="s">
        <v>23263</v>
      </c>
      <c r="G16" s="305" t="s">
        <v>23264</v>
      </c>
      <c r="H16" s="306" t="s">
        <v>3637</v>
      </c>
    </row>
    <row r="17" spans="1:8">
      <c r="A17" s="299" t="s">
        <v>23265</v>
      </c>
      <c r="B17" s="14" t="s">
        <v>20032</v>
      </c>
      <c r="C17" s="14" t="s">
        <v>23266</v>
      </c>
      <c r="D17" s="14" t="s">
        <v>23267</v>
      </c>
      <c r="E17" s="14" t="s">
        <v>23268</v>
      </c>
      <c r="F17" s="14" t="s">
        <v>23269</v>
      </c>
      <c r="G17" s="14" t="s">
        <v>20037</v>
      </c>
      <c r="H17" s="300" t="s">
        <v>3637</v>
      </c>
    </row>
    <row r="18" spans="1:8">
      <c r="A18" s="304" t="s">
        <v>23270</v>
      </c>
      <c r="B18" s="305" t="s">
        <v>20012</v>
      </c>
      <c r="C18" s="305" t="s">
        <v>23271</v>
      </c>
      <c r="D18" s="305" t="s">
        <v>23272</v>
      </c>
      <c r="E18" s="305" t="s">
        <v>23273</v>
      </c>
      <c r="F18" s="305" t="s">
        <v>23274</v>
      </c>
      <c r="G18" s="305" t="s">
        <v>698</v>
      </c>
      <c r="H18" s="306" t="s">
        <v>3637</v>
      </c>
    </row>
    <row r="19" spans="1:8">
      <c r="A19" s="301" t="s">
        <v>23275</v>
      </c>
      <c r="B19" s="302" t="s">
        <v>20026</v>
      </c>
      <c r="C19" s="302" t="s">
        <v>23276</v>
      </c>
      <c r="D19" s="302" t="s">
        <v>23277</v>
      </c>
      <c r="E19" s="302" t="s">
        <v>23278</v>
      </c>
      <c r="F19" s="302" t="s">
        <v>23279</v>
      </c>
      <c r="G19" s="302" t="s">
        <v>23280</v>
      </c>
      <c r="H19" s="303" t="s">
        <v>3637</v>
      </c>
    </row>
  </sheetData>
  <mergeCells count="2">
    <mergeCell ref="A1:H1"/>
    <mergeCell ref="A2:H2"/>
  </mergeCells>
  <dataValidations count="1">
    <dataValidation type="list" sqref="H5:H19" xr:uid="{00000000-0002-0000-B100-000000000000}">
      <formula1>"Draft Complete,Needs Review,Approved,Deferred"</formula1>
    </dataValidation>
  </dataValidation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H29"/>
  <sheetViews>
    <sheetView workbookViewId="0">
      <pane ySplit="4" topLeftCell="A5" activePane="bottomLeft" state="frozen"/>
      <selection pane="bottomLeft"/>
    </sheetView>
  </sheetViews>
  <sheetFormatPr defaultRowHeight="14.15"/>
  <cols>
    <col min="1" max="1" width="12" customWidth="1"/>
    <col min="2" max="2" width="32" customWidth="1"/>
    <col min="3" max="3" width="58" customWidth="1"/>
    <col min="4" max="4" width="46" customWidth="1"/>
    <col min="5" max="5" width="54" customWidth="1"/>
    <col min="6" max="6" width="30" customWidth="1"/>
    <col min="7" max="7" width="12" customWidth="1"/>
    <col min="8" max="8" width="18" customWidth="1"/>
  </cols>
  <sheetData>
    <row r="1" spans="1:8" ht="17.149999999999999" customHeight="1">
      <c r="A1" s="615" t="s">
        <v>23281</v>
      </c>
      <c r="B1" s="615"/>
      <c r="C1" s="615"/>
      <c r="D1" s="615"/>
      <c r="E1" s="615"/>
      <c r="F1" s="615"/>
      <c r="G1" s="615"/>
      <c r="H1" s="615"/>
    </row>
    <row r="2" spans="1:8" ht="21.75" customHeight="1">
      <c r="A2" s="616" t="s">
        <v>23282</v>
      </c>
      <c r="B2" s="616"/>
      <c r="C2" s="616"/>
      <c r="D2" s="616"/>
      <c r="E2" s="616"/>
      <c r="F2" s="616"/>
      <c r="G2" s="616"/>
      <c r="H2" s="616"/>
    </row>
    <row r="4" spans="1:8" ht="17.149999999999999" customHeight="1">
      <c r="A4" s="293" t="s">
        <v>3410</v>
      </c>
      <c r="B4" s="294" t="s">
        <v>23283</v>
      </c>
      <c r="C4" s="294" t="s">
        <v>5684</v>
      </c>
      <c r="D4" s="294" t="s">
        <v>23284</v>
      </c>
      <c r="E4" s="294" t="s">
        <v>23285</v>
      </c>
      <c r="F4" s="294" t="s">
        <v>1817</v>
      </c>
      <c r="G4" s="294" t="s">
        <v>1509</v>
      </c>
      <c r="H4" s="295" t="s">
        <v>1818</v>
      </c>
    </row>
    <row r="5" spans="1:8" ht="23.15">
      <c r="A5" s="296" t="s">
        <v>23286</v>
      </c>
      <c r="B5" s="297" t="s">
        <v>23287</v>
      </c>
      <c r="C5" s="297" t="s">
        <v>23288</v>
      </c>
      <c r="D5" s="297" t="s">
        <v>23289</v>
      </c>
      <c r="E5" s="297" t="s">
        <v>23290</v>
      </c>
      <c r="F5" s="297" t="s">
        <v>23291</v>
      </c>
      <c r="G5" s="297" t="s">
        <v>1238</v>
      </c>
      <c r="H5" s="298" t="s">
        <v>3637</v>
      </c>
    </row>
    <row r="6" spans="1:8">
      <c r="A6" s="304" t="s">
        <v>23292</v>
      </c>
      <c r="B6" s="305" t="s">
        <v>23293</v>
      </c>
      <c r="C6" s="305" t="s">
        <v>23294</v>
      </c>
      <c r="D6" s="305" t="s">
        <v>23295</v>
      </c>
      <c r="E6" s="305" t="s">
        <v>23296</v>
      </c>
      <c r="F6" s="305" t="s">
        <v>16563</v>
      </c>
      <c r="G6" s="305" t="s">
        <v>1238</v>
      </c>
      <c r="H6" s="306" t="s">
        <v>3637</v>
      </c>
    </row>
    <row r="7" spans="1:8">
      <c r="A7" s="299" t="s">
        <v>23297</v>
      </c>
      <c r="B7" s="14" t="s">
        <v>23298</v>
      </c>
      <c r="C7" s="14" t="s">
        <v>23299</v>
      </c>
      <c r="D7" s="14" t="s">
        <v>23300</v>
      </c>
      <c r="E7" s="14" t="s">
        <v>23301</v>
      </c>
      <c r="F7" s="14" t="s">
        <v>23302</v>
      </c>
      <c r="G7" s="14" t="s">
        <v>1238</v>
      </c>
      <c r="H7" s="300" t="s">
        <v>3637</v>
      </c>
    </row>
    <row r="8" spans="1:8">
      <c r="A8" s="304" t="s">
        <v>23303</v>
      </c>
      <c r="B8" s="305" t="s">
        <v>23304</v>
      </c>
      <c r="C8" s="305" t="s">
        <v>23305</v>
      </c>
      <c r="D8" s="305" t="s">
        <v>23306</v>
      </c>
      <c r="E8" s="305" t="s">
        <v>23307</v>
      </c>
      <c r="F8" s="305" t="s">
        <v>855</v>
      </c>
      <c r="G8" s="305" t="s">
        <v>1238</v>
      </c>
      <c r="H8" s="306" t="s">
        <v>3637</v>
      </c>
    </row>
    <row r="9" spans="1:8">
      <c r="A9" s="299" t="s">
        <v>23308</v>
      </c>
      <c r="B9" s="14" t="s">
        <v>23309</v>
      </c>
      <c r="C9" s="14" t="s">
        <v>23310</v>
      </c>
      <c r="D9" s="14" t="s">
        <v>23311</v>
      </c>
      <c r="E9" s="14" t="s">
        <v>23312</v>
      </c>
      <c r="F9" s="14" t="s">
        <v>2244</v>
      </c>
      <c r="G9" s="14" t="s">
        <v>1238</v>
      </c>
      <c r="H9" s="300" t="s">
        <v>3637</v>
      </c>
    </row>
    <row r="10" spans="1:8">
      <c r="A10" s="304" t="s">
        <v>23313</v>
      </c>
      <c r="B10" s="305" t="s">
        <v>1888</v>
      </c>
      <c r="C10" s="305" t="s">
        <v>23314</v>
      </c>
      <c r="D10" s="305" t="s">
        <v>23315</v>
      </c>
      <c r="E10" s="305" t="s">
        <v>23316</v>
      </c>
      <c r="F10" s="305" t="s">
        <v>944</v>
      </c>
      <c r="G10" s="305" t="s">
        <v>1109</v>
      </c>
      <c r="H10" s="306" t="s">
        <v>3637</v>
      </c>
    </row>
    <row r="11" spans="1:8">
      <c r="A11" s="299" t="s">
        <v>23317</v>
      </c>
      <c r="B11" s="14" t="s">
        <v>6985</v>
      </c>
      <c r="C11" s="14" t="s">
        <v>23318</v>
      </c>
      <c r="D11" s="14" t="s">
        <v>23319</v>
      </c>
      <c r="E11" s="14" t="s">
        <v>23320</v>
      </c>
      <c r="F11" s="14" t="s">
        <v>23321</v>
      </c>
      <c r="G11" s="14" t="s">
        <v>1238</v>
      </c>
      <c r="H11" s="300" t="s">
        <v>3637</v>
      </c>
    </row>
    <row r="12" spans="1:8">
      <c r="A12" s="304" t="s">
        <v>23322</v>
      </c>
      <c r="B12" s="305" t="s">
        <v>23323</v>
      </c>
      <c r="C12" s="305" t="s">
        <v>23324</v>
      </c>
      <c r="D12" s="305" t="s">
        <v>23325</v>
      </c>
      <c r="E12" s="305" t="s">
        <v>23326</v>
      </c>
      <c r="F12" s="305" t="s">
        <v>23327</v>
      </c>
      <c r="G12" s="305" t="s">
        <v>1238</v>
      </c>
      <c r="H12" s="306" t="s">
        <v>3637</v>
      </c>
    </row>
    <row r="13" spans="1:8">
      <c r="A13" s="299" t="s">
        <v>23328</v>
      </c>
      <c r="B13" s="14" t="s">
        <v>23329</v>
      </c>
      <c r="C13" s="14" t="s">
        <v>23330</v>
      </c>
      <c r="D13" s="14" t="s">
        <v>23331</v>
      </c>
      <c r="E13" s="14" t="s">
        <v>23332</v>
      </c>
      <c r="F13" s="14" t="s">
        <v>14509</v>
      </c>
      <c r="G13" s="14" t="s">
        <v>1238</v>
      </c>
      <c r="H13" s="300" t="s">
        <v>3637</v>
      </c>
    </row>
    <row r="14" spans="1:8">
      <c r="A14" s="304" t="s">
        <v>23333</v>
      </c>
      <c r="B14" s="305" t="s">
        <v>1820</v>
      </c>
      <c r="C14" s="305" t="s">
        <v>23334</v>
      </c>
      <c r="D14" s="305" t="s">
        <v>23335</v>
      </c>
      <c r="E14" s="305" t="s">
        <v>23336</v>
      </c>
      <c r="F14" s="305" t="s">
        <v>23337</v>
      </c>
      <c r="G14" s="305" t="s">
        <v>1238</v>
      </c>
      <c r="H14" s="306" t="s">
        <v>3637</v>
      </c>
    </row>
    <row r="15" spans="1:8">
      <c r="A15" s="299" t="s">
        <v>23338</v>
      </c>
      <c r="B15" s="14" t="s">
        <v>23339</v>
      </c>
      <c r="C15" s="14" t="s">
        <v>23340</v>
      </c>
      <c r="D15" s="14" t="s">
        <v>23341</v>
      </c>
      <c r="E15" s="14" t="s">
        <v>23342</v>
      </c>
      <c r="F15" s="14" t="s">
        <v>23343</v>
      </c>
      <c r="G15" s="14" t="s">
        <v>1109</v>
      </c>
      <c r="H15" s="300" t="s">
        <v>3637</v>
      </c>
    </row>
    <row r="16" spans="1:8" ht="23.15">
      <c r="A16" s="304" t="s">
        <v>23344</v>
      </c>
      <c r="B16" s="305" t="s">
        <v>23345</v>
      </c>
      <c r="C16" s="305" t="s">
        <v>23346</v>
      </c>
      <c r="D16" s="305" t="s">
        <v>23347</v>
      </c>
      <c r="E16" s="305" t="s">
        <v>23348</v>
      </c>
      <c r="F16" s="305" t="s">
        <v>23349</v>
      </c>
      <c r="G16" s="305" t="s">
        <v>1238</v>
      </c>
      <c r="H16" s="306" t="s">
        <v>3637</v>
      </c>
    </row>
    <row r="17" spans="1:8">
      <c r="A17" s="299" t="s">
        <v>23350</v>
      </c>
      <c r="B17" s="14" t="s">
        <v>17599</v>
      </c>
      <c r="C17" s="14" t="s">
        <v>23351</v>
      </c>
      <c r="D17" s="14" t="s">
        <v>23352</v>
      </c>
      <c r="E17" s="14" t="s">
        <v>23353</v>
      </c>
      <c r="F17" s="14" t="s">
        <v>6592</v>
      </c>
      <c r="G17" s="14" t="s">
        <v>1238</v>
      </c>
      <c r="H17" s="300" t="s">
        <v>3637</v>
      </c>
    </row>
    <row r="18" spans="1:8">
      <c r="A18" s="304" t="s">
        <v>23354</v>
      </c>
      <c r="B18" s="305" t="s">
        <v>23355</v>
      </c>
      <c r="C18" s="305" t="s">
        <v>23356</v>
      </c>
      <c r="D18" s="305" t="s">
        <v>23357</v>
      </c>
      <c r="E18" s="305" t="s">
        <v>23358</v>
      </c>
      <c r="F18" s="305" t="s">
        <v>23121</v>
      </c>
      <c r="G18" s="305" t="s">
        <v>1238</v>
      </c>
      <c r="H18" s="306" t="s">
        <v>3637</v>
      </c>
    </row>
    <row r="19" spans="1:8" ht="23.15">
      <c r="A19" s="299" t="s">
        <v>23359</v>
      </c>
      <c r="B19" s="14" t="s">
        <v>12109</v>
      </c>
      <c r="C19" s="14" t="s">
        <v>23360</v>
      </c>
      <c r="D19" s="14" t="s">
        <v>23361</v>
      </c>
      <c r="E19" s="14" t="s">
        <v>23362</v>
      </c>
      <c r="F19" s="14" t="s">
        <v>23363</v>
      </c>
      <c r="G19" s="14" t="s">
        <v>1109</v>
      </c>
      <c r="H19" s="300" t="s">
        <v>3637</v>
      </c>
    </row>
    <row r="20" spans="1:8">
      <c r="A20" s="304" t="s">
        <v>23364</v>
      </c>
      <c r="B20" s="305" t="s">
        <v>23365</v>
      </c>
      <c r="C20" s="305" t="s">
        <v>23366</v>
      </c>
      <c r="D20" s="305" t="s">
        <v>23367</v>
      </c>
      <c r="E20" s="305" t="s">
        <v>23368</v>
      </c>
      <c r="F20" s="305" t="s">
        <v>3833</v>
      </c>
      <c r="G20" s="305" t="s">
        <v>1238</v>
      </c>
      <c r="H20" s="306" t="s">
        <v>3637</v>
      </c>
    </row>
    <row r="21" spans="1:8">
      <c r="A21" s="299" t="s">
        <v>23369</v>
      </c>
      <c r="B21" s="14" t="s">
        <v>23370</v>
      </c>
      <c r="C21" s="14" t="s">
        <v>23371</v>
      </c>
      <c r="D21" s="14" t="s">
        <v>23372</v>
      </c>
      <c r="E21" s="14" t="s">
        <v>23373</v>
      </c>
      <c r="F21" s="14" t="s">
        <v>2297</v>
      </c>
      <c r="G21" s="14" t="s">
        <v>1238</v>
      </c>
      <c r="H21" s="300" t="s">
        <v>3637</v>
      </c>
    </row>
    <row r="22" spans="1:8">
      <c r="A22" s="304" t="s">
        <v>23374</v>
      </c>
      <c r="B22" s="305" t="s">
        <v>23375</v>
      </c>
      <c r="C22" s="305" t="s">
        <v>23376</v>
      </c>
      <c r="D22" s="305" t="s">
        <v>23377</v>
      </c>
      <c r="E22" s="305" t="s">
        <v>23378</v>
      </c>
      <c r="F22" s="305" t="s">
        <v>23379</v>
      </c>
      <c r="G22" s="305" t="s">
        <v>1238</v>
      </c>
      <c r="H22" s="306" t="s">
        <v>3637</v>
      </c>
    </row>
    <row r="23" spans="1:8">
      <c r="A23" s="299" t="s">
        <v>23380</v>
      </c>
      <c r="B23" s="14" t="s">
        <v>14028</v>
      </c>
      <c r="C23" s="14" t="s">
        <v>23381</v>
      </c>
      <c r="D23" s="14" t="s">
        <v>23382</v>
      </c>
      <c r="E23" s="14" t="s">
        <v>23383</v>
      </c>
      <c r="F23" s="14" t="s">
        <v>851</v>
      </c>
      <c r="G23" s="14" t="s">
        <v>1238</v>
      </c>
      <c r="H23" s="300" t="s">
        <v>3637</v>
      </c>
    </row>
    <row r="24" spans="1:8">
      <c r="A24" s="304" t="s">
        <v>23384</v>
      </c>
      <c r="B24" s="305" t="s">
        <v>23385</v>
      </c>
      <c r="C24" s="305" t="s">
        <v>23386</v>
      </c>
      <c r="D24" s="305" t="s">
        <v>23387</v>
      </c>
      <c r="E24" s="305" t="s">
        <v>23388</v>
      </c>
      <c r="F24" s="305" t="s">
        <v>23389</v>
      </c>
      <c r="G24" s="305" t="s">
        <v>1238</v>
      </c>
      <c r="H24" s="306" t="s">
        <v>3637</v>
      </c>
    </row>
    <row r="25" spans="1:8">
      <c r="A25" s="299" t="s">
        <v>23390</v>
      </c>
      <c r="B25" s="14" t="s">
        <v>6200</v>
      </c>
      <c r="C25" s="14" t="s">
        <v>23391</v>
      </c>
      <c r="D25" s="14" t="s">
        <v>23392</v>
      </c>
      <c r="E25" s="14" t="s">
        <v>23393</v>
      </c>
      <c r="F25" s="14" t="s">
        <v>258</v>
      </c>
      <c r="G25" s="14" t="s">
        <v>1109</v>
      </c>
      <c r="H25" s="300" t="s">
        <v>3637</v>
      </c>
    </row>
    <row r="26" spans="1:8">
      <c r="A26" s="304" t="s">
        <v>23394</v>
      </c>
      <c r="B26" s="305" t="s">
        <v>20189</v>
      </c>
      <c r="C26" s="305" t="s">
        <v>23395</v>
      </c>
      <c r="D26" s="305" t="s">
        <v>23396</v>
      </c>
      <c r="E26" s="305" t="s">
        <v>23397</v>
      </c>
      <c r="F26" s="305" t="s">
        <v>20193</v>
      </c>
      <c r="G26" s="305" t="s">
        <v>1109</v>
      </c>
      <c r="H26" s="306" t="s">
        <v>3637</v>
      </c>
    </row>
    <row r="27" spans="1:8">
      <c r="A27" s="299" t="s">
        <v>23398</v>
      </c>
      <c r="B27" s="14" t="s">
        <v>23399</v>
      </c>
      <c r="C27" s="14" t="s">
        <v>23400</v>
      </c>
      <c r="D27" s="14" t="s">
        <v>23401</v>
      </c>
      <c r="E27" s="14" t="s">
        <v>23402</v>
      </c>
      <c r="F27" s="14" t="s">
        <v>4910</v>
      </c>
      <c r="G27" s="14" t="s">
        <v>1238</v>
      </c>
      <c r="H27" s="300" t="s">
        <v>3637</v>
      </c>
    </row>
    <row r="28" spans="1:8">
      <c r="A28" s="304" t="s">
        <v>23403</v>
      </c>
      <c r="B28" s="305" t="s">
        <v>23404</v>
      </c>
      <c r="C28" s="305" t="s">
        <v>23405</v>
      </c>
      <c r="D28" s="305" t="s">
        <v>20132</v>
      </c>
      <c r="E28" s="305" t="s">
        <v>23406</v>
      </c>
      <c r="F28" s="305" t="s">
        <v>23407</v>
      </c>
      <c r="G28" s="305" t="s">
        <v>1238</v>
      </c>
      <c r="H28" s="306" t="s">
        <v>3637</v>
      </c>
    </row>
    <row r="29" spans="1:8">
      <c r="A29" s="301" t="s">
        <v>23408</v>
      </c>
      <c r="B29" s="302" t="s">
        <v>23409</v>
      </c>
      <c r="C29" s="302" t="s">
        <v>23410</v>
      </c>
      <c r="D29" s="302" t="s">
        <v>23411</v>
      </c>
      <c r="E29" s="302" t="s">
        <v>23412</v>
      </c>
      <c r="F29" s="302" t="s">
        <v>582</v>
      </c>
      <c r="G29" s="302" t="s">
        <v>1109</v>
      </c>
      <c r="H29" s="303" t="s">
        <v>3637</v>
      </c>
    </row>
  </sheetData>
  <mergeCells count="2">
    <mergeCell ref="A1:H1"/>
    <mergeCell ref="A2:H2"/>
  </mergeCells>
  <dataValidations count="2">
    <dataValidation type="list" sqref="G5:G29" xr:uid="{00000000-0002-0000-B200-000000000000}">
      <formula1>"Critical,High,Medium,Low"</formula1>
    </dataValidation>
    <dataValidation type="list" sqref="H5:H29" xr:uid="{00000000-0002-0000-B200-000001000000}">
      <formula1>"Draft Complete,Needs Review,Approved,Deferred"</formula1>
    </dataValidation>
  </dataValidation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I21"/>
  <sheetViews>
    <sheetView workbookViewId="0">
      <pane ySplit="4" topLeftCell="A5" activePane="bottomLeft" state="frozen"/>
      <selection pane="bottomLeft"/>
    </sheetView>
  </sheetViews>
  <sheetFormatPr defaultRowHeight="14.15"/>
  <cols>
    <col min="1" max="1" width="12" customWidth="1"/>
    <col min="2" max="2" width="34" customWidth="1"/>
    <col min="3" max="3" width="20" customWidth="1"/>
    <col min="4" max="4" width="54" customWidth="1"/>
    <col min="5" max="5" width="50" customWidth="1"/>
    <col min="6" max="6" width="58" customWidth="1"/>
    <col min="7" max="7" width="28" customWidth="1"/>
    <col min="8" max="8" width="12" customWidth="1"/>
    <col min="9" max="9" width="18" customWidth="1"/>
  </cols>
  <sheetData>
    <row r="1" spans="1:9" ht="17.149999999999999" customHeight="1">
      <c r="A1" s="615" t="s">
        <v>23413</v>
      </c>
      <c r="B1" s="615"/>
      <c r="C1" s="615"/>
      <c r="D1" s="615"/>
      <c r="E1" s="615"/>
      <c r="F1" s="615"/>
      <c r="G1" s="615"/>
      <c r="H1" s="615"/>
      <c r="I1" s="615"/>
    </row>
    <row r="2" spans="1:9" ht="21.75" customHeight="1">
      <c r="A2" s="616" t="s">
        <v>23414</v>
      </c>
      <c r="B2" s="616"/>
      <c r="C2" s="616"/>
      <c r="D2" s="616"/>
      <c r="E2" s="616"/>
      <c r="F2" s="616"/>
      <c r="G2" s="616"/>
      <c r="H2" s="616"/>
      <c r="I2" s="616"/>
    </row>
    <row r="4" spans="1:9" ht="17.149999999999999" customHeight="1">
      <c r="A4" s="293" t="s">
        <v>3410</v>
      </c>
      <c r="B4" s="294" t="s">
        <v>23415</v>
      </c>
      <c r="C4" s="294" t="s">
        <v>23159</v>
      </c>
      <c r="D4" s="294" t="s">
        <v>23416</v>
      </c>
      <c r="E4" s="294" t="s">
        <v>23417</v>
      </c>
      <c r="F4" s="294" t="s">
        <v>8371</v>
      </c>
      <c r="G4" s="294" t="s">
        <v>1817</v>
      </c>
      <c r="H4" s="294" t="s">
        <v>1509</v>
      </c>
      <c r="I4" s="295" t="s">
        <v>1818</v>
      </c>
    </row>
    <row r="5" spans="1:9" ht="23.15">
      <c r="A5" s="296" t="s">
        <v>23418</v>
      </c>
      <c r="B5" s="297" t="s">
        <v>23419</v>
      </c>
      <c r="C5" s="297" t="s">
        <v>23420</v>
      </c>
      <c r="D5" s="297" t="s">
        <v>23421</v>
      </c>
      <c r="E5" s="297" t="s">
        <v>23422</v>
      </c>
      <c r="F5" s="297" t="s">
        <v>23423</v>
      </c>
      <c r="G5" s="297" t="s">
        <v>21032</v>
      </c>
      <c r="H5" s="297" t="s">
        <v>1238</v>
      </c>
      <c r="I5" s="298" t="s">
        <v>3637</v>
      </c>
    </row>
    <row r="6" spans="1:9">
      <c r="A6" s="304" t="s">
        <v>23424</v>
      </c>
      <c r="B6" s="305" t="s">
        <v>23055</v>
      </c>
      <c r="C6" s="305" t="s">
        <v>23134</v>
      </c>
      <c r="D6" s="305" t="s">
        <v>23425</v>
      </c>
      <c r="E6" s="305" t="s">
        <v>23426</v>
      </c>
      <c r="F6" s="305" t="s">
        <v>23427</v>
      </c>
      <c r="G6" s="305" t="s">
        <v>23135</v>
      </c>
      <c r="H6" s="305" t="s">
        <v>1109</v>
      </c>
      <c r="I6" s="306" t="s">
        <v>3637</v>
      </c>
    </row>
    <row r="7" spans="1:9" ht="23.15">
      <c r="A7" s="299" t="s">
        <v>23428</v>
      </c>
      <c r="B7" s="14" t="s">
        <v>23063</v>
      </c>
      <c r="C7" s="14" t="s">
        <v>23171</v>
      </c>
      <c r="D7" s="14" t="s">
        <v>23429</v>
      </c>
      <c r="E7" s="14" t="s">
        <v>23430</v>
      </c>
      <c r="F7" s="14" t="s">
        <v>23431</v>
      </c>
      <c r="G7" s="14" t="s">
        <v>851</v>
      </c>
      <c r="H7" s="14" t="s">
        <v>1109</v>
      </c>
      <c r="I7" s="300" t="s">
        <v>3637</v>
      </c>
    </row>
    <row r="8" spans="1:9" ht="23.15">
      <c r="A8" s="304" t="s">
        <v>23432</v>
      </c>
      <c r="B8" s="305" t="s">
        <v>23070</v>
      </c>
      <c r="C8" s="305" t="s">
        <v>23075</v>
      </c>
      <c r="D8" s="305" t="s">
        <v>23433</v>
      </c>
      <c r="E8" s="305" t="s">
        <v>23434</v>
      </c>
      <c r="F8" s="305" t="s">
        <v>23435</v>
      </c>
      <c r="G8" s="305" t="s">
        <v>23436</v>
      </c>
      <c r="H8" s="305" t="s">
        <v>1238</v>
      </c>
      <c r="I8" s="306" t="s">
        <v>3637</v>
      </c>
    </row>
    <row r="9" spans="1:9">
      <c r="A9" s="299" t="s">
        <v>23437</v>
      </c>
      <c r="B9" s="14" t="s">
        <v>23077</v>
      </c>
      <c r="C9" s="14" t="s">
        <v>23068</v>
      </c>
      <c r="D9" s="14" t="s">
        <v>23438</v>
      </c>
      <c r="E9" s="14" t="s">
        <v>23439</v>
      </c>
      <c r="F9" s="14" t="s">
        <v>23440</v>
      </c>
      <c r="G9" s="14" t="s">
        <v>14509</v>
      </c>
      <c r="H9" s="14" t="s">
        <v>1238</v>
      </c>
      <c r="I9" s="300" t="s">
        <v>3637</v>
      </c>
    </row>
    <row r="10" spans="1:9" ht="23.15">
      <c r="A10" s="304" t="s">
        <v>23441</v>
      </c>
      <c r="B10" s="305" t="s">
        <v>23083</v>
      </c>
      <c r="C10" s="305" t="s">
        <v>23075</v>
      </c>
      <c r="D10" s="305" t="s">
        <v>23442</v>
      </c>
      <c r="E10" s="305" t="s">
        <v>23443</v>
      </c>
      <c r="F10" s="305" t="s">
        <v>23444</v>
      </c>
      <c r="G10" s="305" t="s">
        <v>23337</v>
      </c>
      <c r="H10" s="305" t="s">
        <v>1238</v>
      </c>
      <c r="I10" s="306" t="s">
        <v>3637</v>
      </c>
    </row>
    <row r="11" spans="1:9" ht="23.15">
      <c r="A11" s="299" t="s">
        <v>23445</v>
      </c>
      <c r="B11" s="14" t="s">
        <v>23089</v>
      </c>
      <c r="C11" s="14" t="s">
        <v>23094</v>
      </c>
      <c r="D11" s="14" t="s">
        <v>23446</v>
      </c>
      <c r="E11" s="14" t="s">
        <v>23447</v>
      </c>
      <c r="F11" s="14" t="s">
        <v>23448</v>
      </c>
      <c r="G11" s="14" t="s">
        <v>23343</v>
      </c>
      <c r="H11" s="14" t="s">
        <v>1238</v>
      </c>
      <c r="I11" s="300" t="s">
        <v>3637</v>
      </c>
    </row>
    <row r="12" spans="1:9">
      <c r="A12" s="304" t="s">
        <v>23449</v>
      </c>
      <c r="B12" s="305" t="s">
        <v>23097</v>
      </c>
      <c r="C12" s="305" t="s">
        <v>23068</v>
      </c>
      <c r="D12" s="305" t="s">
        <v>23450</v>
      </c>
      <c r="E12" s="305" t="s">
        <v>23451</v>
      </c>
      <c r="F12" s="305" t="s">
        <v>23452</v>
      </c>
      <c r="G12" s="305" t="s">
        <v>23453</v>
      </c>
      <c r="H12" s="305" t="s">
        <v>1109</v>
      </c>
      <c r="I12" s="306" t="s">
        <v>3637</v>
      </c>
    </row>
    <row r="13" spans="1:9" ht="23.15">
      <c r="A13" s="299" t="s">
        <v>23454</v>
      </c>
      <c r="B13" s="14" t="s">
        <v>23104</v>
      </c>
      <c r="C13" s="14" t="s">
        <v>23094</v>
      </c>
      <c r="D13" s="14" t="s">
        <v>23455</v>
      </c>
      <c r="E13" s="14" t="s">
        <v>23456</v>
      </c>
      <c r="F13" s="14" t="s">
        <v>23457</v>
      </c>
      <c r="G13" s="14" t="s">
        <v>23349</v>
      </c>
      <c r="H13" s="14" t="s">
        <v>1238</v>
      </c>
      <c r="I13" s="300" t="s">
        <v>3637</v>
      </c>
    </row>
    <row r="14" spans="1:9" ht="23.15">
      <c r="A14" s="304" t="s">
        <v>23458</v>
      </c>
      <c r="B14" s="305" t="s">
        <v>23116</v>
      </c>
      <c r="C14" s="305" t="s">
        <v>23068</v>
      </c>
      <c r="D14" s="305" t="s">
        <v>23459</v>
      </c>
      <c r="E14" s="305" t="s">
        <v>23460</v>
      </c>
      <c r="F14" s="305" t="s">
        <v>23461</v>
      </c>
      <c r="G14" s="305" t="s">
        <v>23121</v>
      </c>
      <c r="H14" s="305" t="s">
        <v>1238</v>
      </c>
      <c r="I14" s="306" t="s">
        <v>3637</v>
      </c>
    </row>
    <row r="15" spans="1:9">
      <c r="A15" s="299" t="s">
        <v>23462</v>
      </c>
      <c r="B15" s="14" t="s">
        <v>23123</v>
      </c>
      <c r="C15" s="14" t="s">
        <v>23060</v>
      </c>
      <c r="D15" s="14" t="s">
        <v>23463</v>
      </c>
      <c r="E15" s="14" t="s">
        <v>23464</v>
      </c>
      <c r="F15" s="14" t="s">
        <v>23465</v>
      </c>
      <c r="G15" s="14" t="s">
        <v>11121</v>
      </c>
      <c r="H15" s="14" t="s">
        <v>1238</v>
      </c>
      <c r="I15" s="300" t="s">
        <v>3637</v>
      </c>
    </row>
    <row r="16" spans="1:9">
      <c r="A16" s="304" t="s">
        <v>23466</v>
      </c>
      <c r="B16" s="305" t="s">
        <v>23129</v>
      </c>
      <c r="C16" s="305" t="s">
        <v>23134</v>
      </c>
      <c r="D16" s="305" t="s">
        <v>23467</v>
      </c>
      <c r="E16" s="305" t="s">
        <v>23468</v>
      </c>
      <c r="F16" s="305" t="s">
        <v>23469</v>
      </c>
      <c r="G16" s="305" t="s">
        <v>23135</v>
      </c>
      <c r="H16" s="305" t="s">
        <v>1109</v>
      </c>
      <c r="I16" s="306" t="s">
        <v>3637</v>
      </c>
    </row>
    <row r="17" spans="1:9" ht="23.15">
      <c r="A17" s="299" t="s">
        <v>23470</v>
      </c>
      <c r="B17" s="14" t="s">
        <v>23137</v>
      </c>
      <c r="C17" s="14" t="s">
        <v>23142</v>
      </c>
      <c r="D17" s="14" t="s">
        <v>23471</v>
      </c>
      <c r="E17" s="14" t="s">
        <v>23472</v>
      </c>
      <c r="F17" s="14" t="s">
        <v>23473</v>
      </c>
      <c r="G17" s="14" t="s">
        <v>20549</v>
      </c>
      <c r="H17" s="14" t="s">
        <v>1109</v>
      </c>
      <c r="I17" s="300" t="s">
        <v>3637</v>
      </c>
    </row>
    <row r="18" spans="1:9">
      <c r="A18" s="304" t="s">
        <v>23474</v>
      </c>
      <c r="B18" s="305" t="s">
        <v>23144</v>
      </c>
      <c r="C18" s="305" t="s">
        <v>23094</v>
      </c>
      <c r="D18" s="305" t="s">
        <v>23475</v>
      </c>
      <c r="E18" s="305" t="s">
        <v>23476</v>
      </c>
      <c r="F18" s="305" t="s">
        <v>23477</v>
      </c>
      <c r="G18" s="305" t="s">
        <v>851</v>
      </c>
      <c r="H18" s="305" t="s">
        <v>1238</v>
      </c>
      <c r="I18" s="306" t="s">
        <v>3637</v>
      </c>
    </row>
    <row r="19" spans="1:9" ht="23.15">
      <c r="A19" s="299" t="s">
        <v>23478</v>
      </c>
      <c r="B19" s="14" t="s">
        <v>23150</v>
      </c>
      <c r="C19" s="14" t="s">
        <v>23155</v>
      </c>
      <c r="D19" s="14" t="s">
        <v>23479</v>
      </c>
      <c r="E19" s="14" t="s">
        <v>23480</v>
      </c>
      <c r="F19" s="14" t="s">
        <v>23481</v>
      </c>
      <c r="G19" s="14" t="s">
        <v>23156</v>
      </c>
      <c r="H19" s="14" t="s">
        <v>1109</v>
      </c>
      <c r="I19" s="300" t="s">
        <v>3637</v>
      </c>
    </row>
    <row r="20" spans="1:9" ht="23.15">
      <c r="A20" s="304" t="s">
        <v>23482</v>
      </c>
      <c r="B20" s="305" t="s">
        <v>23483</v>
      </c>
      <c r="C20" s="305" t="s">
        <v>37</v>
      </c>
      <c r="D20" s="305" t="s">
        <v>23484</v>
      </c>
      <c r="E20" s="305" t="s">
        <v>23485</v>
      </c>
      <c r="F20" s="305" t="s">
        <v>23486</v>
      </c>
      <c r="G20" s="305" t="s">
        <v>23258</v>
      </c>
      <c r="H20" s="305" t="s">
        <v>1238</v>
      </c>
      <c r="I20" s="306" t="s">
        <v>3637</v>
      </c>
    </row>
    <row r="21" spans="1:9" ht="23.15">
      <c r="A21" s="301" t="s">
        <v>23487</v>
      </c>
      <c r="B21" s="302" t="s">
        <v>23488</v>
      </c>
      <c r="C21" s="302" t="s">
        <v>37</v>
      </c>
      <c r="D21" s="302" t="s">
        <v>23489</v>
      </c>
      <c r="E21" s="302" t="s">
        <v>23490</v>
      </c>
      <c r="F21" s="302" t="s">
        <v>23491</v>
      </c>
      <c r="G21" s="302" t="s">
        <v>746</v>
      </c>
      <c r="H21" s="302" t="s">
        <v>1109</v>
      </c>
      <c r="I21" s="303" t="s">
        <v>3637</v>
      </c>
    </row>
  </sheetData>
  <mergeCells count="2">
    <mergeCell ref="A1:I1"/>
    <mergeCell ref="A2:I2"/>
  </mergeCells>
  <dataValidations count="2">
    <dataValidation type="list" sqref="H5:H21" xr:uid="{00000000-0002-0000-B300-000000000000}">
      <formula1>"Critical,High,Medium,Low"</formula1>
    </dataValidation>
    <dataValidation type="list" sqref="I5:I21" xr:uid="{00000000-0002-0000-B300-000001000000}">
      <formula1>"Draft Complete,Needs Review,Approved,Deferred"</formula1>
    </dataValidation>
  </dataValidation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G24"/>
  <sheetViews>
    <sheetView workbookViewId="0">
      <pane ySplit="4" topLeftCell="A5" activePane="bottomLeft" state="frozen"/>
      <selection pane="bottomLeft"/>
    </sheetView>
  </sheetViews>
  <sheetFormatPr defaultRowHeight="14.15"/>
  <cols>
    <col min="1" max="1" width="12" customWidth="1"/>
    <col min="2" max="2" width="34" customWidth="1"/>
    <col min="3" max="3" width="52" customWidth="1"/>
    <col min="4" max="5" width="58" customWidth="1"/>
    <col min="6" max="6" width="30" customWidth="1"/>
    <col min="7" max="7" width="18" customWidth="1"/>
  </cols>
  <sheetData>
    <row r="1" spans="1:7" ht="17.149999999999999" customHeight="1">
      <c r="A1" s="615" t="s">
        <v>23492</v>
      </c>
      <c r="B1" s="615"/>
      <c r="C1" s="615"/>
      <c r="D1" s="615"/>
      <c r="E1" s="615"/>
      <c r="F1" s="615"/>
      <c r="G1" s="615"/>
    </row>
    <row r="2" spans="1:7" ht="21.75" customHeight="1">
      <c r="A2" s="616" t="s">
        <v>23493</v>
      </c>
      <c r="B2" s="616"/>
      <c r="C2" s="616"/>
      <c r="D2" s="616"/>
      <c r="E2" s="616"/>
      <c r="F2" s="616"/>
      <c r="G2" s="616"/>
    </row>
    <row r="4" spans="1:7" ht="17.149999999999999" customHeight="1">
      <c r="A4" s="293" t="s">
        <v>3410</v>
      </c>
      <c r="B4" s="294" t="s">
        <v>23494</v>
      </c>
      <c r="C4" s="294" t="s">
        <v>2028</v>
      </c>
      <c r="D4" s="294" t="s">
        <v>23495</v>
      </c>
      <c r="E4" s="294" t="s">
        <v>8371</v>
      </c>
      <c r="F4" s="294" t="s">
        <v>1817</v>
      </c>
      <c r="G4" s="295" t="s">
        <v>1818</v>
      </c>
    </row>
    <row r="5" spans="1:7">
      <c r="A5" s="296" t="s">
        <v>23496</v>
      </c>
      <c r="B5" s="297" t="s">
        <v>23497</v>
      </c>
      <c r="C5" s="297" t="s">
        <v>23498</v>
      </c>
      <c r="D5" s="297" t="s">
        <v>23499</v>
      </c>
      <c r="E5" s="297" t="s">
        <v>23500</v>
      </c>
      <c r="F5" s="297" t="s">
        <v>21040</v>
      </c>
      <c r="G5" s="298" t="s">
        <v>3637</v>
      </c>
    </row>
    <row r="6" spans="1:7">
      <c r="A6" s="304" t="s">
        <v>23501</v>
      </c>
      <c r="B6" s="305" t="s">
        <v>23502</v>
      </c>
      <c r="C6" s="305" t="s">
        <v>23503</v>
      </c>
      <c r="D6" s="305" t="s">
        <v>23504</v>
      </c>
      <c r="E6" s="305" t="s">
        <v>23505</v>
      </c>
      <c r="F6" s="305" t="s">
        <v>23506</v>
      </c>
      <c r="G6" s="306" t="s">
        <v>3637</v>
      </c>
    </row>
    <row r="7" spans="1:7">
      <c r="A7" s="299" t="s">
        <v>23507</v>
      </c>
      <c r="B7" s="14" t="s">
        <v>23508</v>
      </c>
      <c r="C7" s="14" t="s">
        <v>23509</v>
      </c>
      <c r="D7" s="14" t="s">
        <v>23510</v>
      </c>
      <c r="E7" s="14" t="s">
        <v>23511</v>
      </c>
      <c r="F7" s="14" t="s">
        <v>21040</v>
      </c>
      <c r="G7" s="300" t="s">
        <v>3637</v>
      </c>
    </row>
    <row r="8" spans="1:7">
      <c r="A8" s="304" t="s">
        <v>23512</v>
      </c>
      <c r="B8" s="305" t="s">
        <v>23513</v>
      </c>
      <c r="C8" s="305" t="s">
        <v>23514</v>
      </c>
      <c r="D8" s="305" t="s">
        <v>23515</v>
      </c>
      <c r="E8" s="305" t="s">
        <v>23516</v>
      </c>
      <c r="F8" s="305" t="s">
        <v>21040</v>
      </c>
      <c r="G8" s="306" t="s">
        <v>3637</v>
      </c>
    </row>
    <row r="9" spans="1:7">
      <c r="A9" s="299" t="s">
        <v>23517</v>
      </c>
      <c r="B9" s="14" t="s">
        <v>23518</v>
      </c>
      <c r="C9" s="14" t="s">
        <v>23519</v>
      </c>
      <c r="D9" s="14" t="s">
        <v>23520</v>
      </c>
      <c r="E9" s="14" t="s">
        <v>23521</v>
      </c>
      <c r="F9" s="14" t="s">
        <v>23522</v>
      </c>
      <c r="G9" s="300" t="s">
        <v>3637</v>
      </c>
    </row>
    <row r="10" spans="1:7">
      <c r="A10" s="304" t="s">
        <v>23523</v>
      </c>
      <c r="B10" s="305" t="s">
        <v>23524</v>
      </c>
      <c r="C10" s="305" t="s">
        <v>23525</v>
      </c>
      <c r="D10" s="305" t="s">
        <v>23526</v>
      </c>
      <c r="E10" s="305" t="s">
        <v>23527</v>
      </c>
      <c r="F10" s="305" t="s">
        <v>21040</v>
      </c>
      <c r="G10" s="306" t="s">
        <v>3637</v>
      </c>
    </row>
    <row r="11" spans="1:7">
      <c r="A11" s="299" t="s">
        <v>23528</v>
      </c>
      <c r="B11" s="14" t="s">
        <v>23529</v>
      </c>
      <c r="C11" s="14" t="s">
        <v>23530</v>
      </c>
      <c r="D11" s="14" t="s">
        <v>23531</v>
      </c>
      <c r="E11" s="14" t="s">
        <v>23532</v>
      </c>
      <c r="F11" s="14" t="s">
        <v>9337</v>
      </c>
      <c r="G11" s="300" t="s">
        <v>3637</v>
      </c>
    </row>
    <row r="12" spans="1:7">
      <c r="A12" s="304" t="s">
        <v>23533</v>
      </c>
      <c r="B12" s="305" t="s">
        <v>23534</v>
      </c>
      <c r="C12" s="305" t="s">
        <v>23535</v>
      </c>
      <c r="D12" s="305" t="s">
        <v>23536</v>
      </c>
      <c r="E12" s="305" t="s">
        <v>23537</v>
      </c>
      <c r="F12" s="305" t="s">
        <v>22135</v>
      </c>
      <c r="G12" s="306" t="s">
        <v>3637</v>
      </c>
    </row>
    <row r="13" spans="1:7">
      <c r="A13" s="299" t="s">
        <v>23538</v>
      </c>
      <c r="B13" s="14" t="s">
        <v>23539</v>
      </c>
      <c r="C13" s="14" t="s">
        <v>23540</v>
      </c>
      <c r="D13" s="14" t="s">
        <v>23541</v>
      </c>
      <c r="E13" s="14" t="s">
        <v>23542</v>
      </c>
      <c r="F13" s="14" t="s">
        <v>23258</v>
      </c>
      <c r="G13" s="300" t="s">
        <v>3637</v>
      </c>
    </row>
    <row r="14" spans="1:7">
      <c r="A14" s="304" t="s">
        <v>23543</v>
      </c>
      <c r="B14" s="305" t="s">
        <v>23544</v>
      </c>
      <c r="C14" s="305" t="s">
        <v>23545</v>
      </c>
      <c r="D14" s="305" t="s">
        <v>23546</v>
      </c>
      <c r="E14" s="305" t="s">
        <v>23547</v>
      </c>
      <c r="F14" s="305" t="s">
        <v>22537</v>
      </c>
      <c r="G14" s="306" t="s">
        <v>3637</v>
      </c>
    </row>
    <row r="15" spans="1:7">
      <c r="A15" s="299" t="s">
        <v>23548</v>
      </c>
      <c r="B15" s="14" t="s">
        <v>23549</v>
      </c>
      <c r="C15" s="14" t="s">
        <v>23550</v>
      </c>
      <c r="D15" s="14" t="s">
        <v>23551</v>
      </c>
      <c r="E15" s="14" t="s">
        <v>23552</v>
      </c>
      <c r="F15" s="14" t="s">
        <v>698</v>
      </c>
      <c r="G15" s="300" t="s">
        <v>3637</v>
      </c>
    </row>
    <row r="16" spans="1:7">
      <c r="A16" s="304" t="s">
        <v>23553</v>
      </c>
      <c r="B16" s="305" t="s">
        <v>23554</v>
      </c>
      <c r="C16" s="305" t="s">
        <v>23555</v>
      </c>
      <c r="D16" s="305" t="s">
        <v>23556</v>
      </c>
      <c r="E16" s="305" t="s">
        <v>23557</v>
      </c>
      <c r="F16" s="305" t="s">
        <v>842</v>
      </c>
      <c r="G16" s="306" t="s">
        <v>3637</v>
      </c>
    </row>
    <row r="17" spans="1:7">
      <c r="A17" s="299" t="s">
        <v>23558</v>
      </c>
      <c r="B17" s="14" t="s">
        <v>23559</v>
      </c>
      <c r="C17" s="14" t="s">
        <v>23560</v>
      </c>
      <c r="D17" s="14" t="s">
        <v>23561</v>
      </c>
      <c r="E17" s="14" t="s">
        <v>23562</v>
      </c>
      <c r="F17" s="14" t="s">
        <v>23563</v>
      </c>
      <c r="G17" s="300" t="s">
        <v>3637</v>
      </c>
    </row>
    <row r="18" spans="1:7">
      <c r="A18" s="304" t="s">
        <v>23564</v>
      </c>
      <c r="B18" s="305" t="s">
        <v>23565</v>
      </c>
      <c r="C18" s="305" t="s">
        <v>23566</v>
      </c>
      <c r="D18" s="305" t="s">
        <v>23567</v>
      </c>
      <c r="E18" s="305" t="s">
        <v>23568</v>
      </c>
      <c r="F18" s="305" t="s">
        <v>22391</v>
      </c>
      <c r="G18" s="306" t="s">
        <v>3637</v>
      </c>
    </row>
    <row r="19" spans="1:7">
      <c r="A19" s="299" t="s">
        <v>23569</v>
      </c>
      <c r="B19" s="14" t="s">
        <v>23570</v>
      </c>
      <c r="C19" s="14" t="s">
        <v>23571</v>
      </c>
      <c r="D19" s="14" t="s">
        <v>23572</v>
      </c>
      <c r="E19" s="14" t="s">
        <v>23573</v>
      </c>
      <c r="F19" s="14" t="s">
        <v>23574</v>
      </c>
      <c r="G19" s="300" t="s">
        <v>3637</v>
      </c>
    </row>
    <row r="20" spans="1:7">
      <c r="A20" s="304" t="s">
        <v>23575</v>
      </c>
      <c r="B20" s="305" t="s">
        <v>23576</v>
      </c>
      <c r="C20" s="305" t="s">
        <v>23577</v>
      </c>
      <c r="D20" s="305" t="s">
        <v>23578</v>
      </c>
      <c r="E20" s="305" t="s">
        <v>23579</v>
      </c>
      <c r="F20" s="305" t="s">
        <v>21025</v>
      </c>
      <c r="G20" s="306" t="s">
        <v>3637</v>
      </c>
    </row>
    <row r="21" spans="1:7">
      <c r="A21" s="299" t="s">
        <v>23580</v>
      </c>
      <c r="B21" s="14" t="s">
        <v>23581</v>
      </c>
      <c r="C21" s="14" t="s">
        <v>23582</v>
      </c>
      <c r="D21" s="14" t="s">
        <v>23583</v>
      </c>
      <c r="E21" s="14" t="s">
        <v>23584</v>
      </c>
      <c r="F21" s="14" t="s">
        <v>23585</v>
      </c>
      <c r="G21" s="300" t="s">
        <v>3637</v>
      </c>
    </row>
    <row r="22" spans="1:7" ht="23.15">
      <c r="A22" s="304" t="s">
        <v>23586</v>
      </c>
      <c r="B22" s="305" t="s">
        <v>23587</v>
      </c>
      <c r="C22" s="305" t="s">
        <v>23588</v>
      </c>
      <c r="D22" s="305" t="s">
        <v>23589</v>
      </c>
      <c r="E22" s="305" t="s">
        <v>23590</v>
      </c>
      <c r="F22" s="305" t="s">
        <v>23591</v>
      </c>
      <c r="G22" s="306" t="s">
        <v>3637</v>
      </c>
    </row>
    <row r="23" spans="1:7">
      <c r="A23" s="299" t="s">
        <v>23592</v>
      </c>
      <c r="B23" s="14" t="s">
        <v>23593</v>
      </c>
      <c r="C23" s="14" t="s">
        <v>23594</v>
      </c>
      <c r="D23" s="14" t="s">
        <v>23595</v>
      </c>
      <c r="E23" s="14" t="s">
        <v>23596</v>
      </c>
      <c r="F23" s="14" t="s">
        <v>23597</v>
      </c>
      <c r="G23" s="300" t="s">
        <v>3637</v>
      </c>
    </row>
    <row r="24" spans="1:7">
      <c r="A24" s="307" t="s">
        <v>23598</v>
      </c>
      <c r="B24" s="308" t="s">
        <v>23599</v>
      </c>
      <c r="C24" s="308" t="s">
        <v>23600</v>
      </c>
      <c r="D24" s="308" t="s">
        <v>23601</v>
      </c>
      <c r="E24" s="308" t="s">
        <v>23602</v>
      </c>
      <c r="F24" s="308" t="s">
        <v>23603</v>
      </c>
      <c r="G24" s="309" t="s">
        <v>3637</v>
      </c>
    </row>
  </sheetData>
  <mergeCells count="2">
    <mergeCell ref="A1:G1"/>
    <mergeCell ref="A2:G2"/>
  </mergeCells>
  <dataValidations count="1">
    <dataValidation type="list" sqref="G5:G24" xr:uid="{00000000-0002-0000-B400-000000000000}">
      <formula1>"Draft Complete,Needs Review,Approved,Deferred"</formula1>
    </dataValidation>
  </dataValidation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H14"/>
  <sheetViews>
    <sheetView workbookViewId="0">
      <pane ySplit="4" topLeftCell="A5" activePane="bottomLeft" state="frozen"/>
      <selection pane="bottomLeft"/>
    </sheetView>
  </sheetViews>
  <sheetFormatPr defaultRowHeight="14.15"/>
  <cols>
    <col min="1" max="1" width="12" customWidth="1"/>
    <col min="2" max="2" width="32" customWidth="1"/>
    <col min="3" max="3" width="58" customWidth="1"/>
    <col min="4" max="4" width="28" customWidth="1"/>
    <col min="5" max="5" width="30" customWidth="1"/>
    <col min="6" max="6" width="62" customWidth="1"/>
    <col min="7" max="7" width="12" customWidth="1"/>
    <col min="8" max="8" width="18" customWidth="1"/>
  </cols>
  <sheetData>
    <row r="1" spans="1:8" ht="17.149999999999999" customHeight="1">
      <c r="A1" s="615" t="s">
        <v>23604</v>
      </c>
      <c r="B1" s="615"/>
      <c r="C1" s="615"/>
      <c r="D1" s="615"/>
      <c r="E1" s="615"/>
      <c r="F1" s="615"/>
      <c r="G1" s="615"/>
      <c r="H1" s="615"/>
    </row>
    <row r="2" spans="1:8" ht="21.75" customHeight="1">
      <c r="A2" s="616" t="s">
        <v>23605</v>
      </c>
      <c r="B2" s="616"/>
      <c r="C2" s="616"/>
      <c r="D2" s="616"/>
      <c r="E2" s="616"/>
      <c r="F2" s="616"/>
      <c r="G2" s="616"/>
      <c r="H2" s="616"/>
    </row>
    <row r="4" spans="1:8" ht="17.149999999999999" customHeight="1">
      <c r="A4" s="293" t="s">
        <v>3410</v>
      </c>
      <c r="B4" s="294" t="s">
        <v>23606</v>
      </c>
      <c r="C4" s="294" t="s">
        <v>6546</v>
      </c>
      <c r="D4" s="294" t="s">
        <v>23607</v>
      </c>
      <c r="E4" s="294" t="s">
        <v>1817</v>
      </c>
      <c r="F4" s="294" t="s">
        <v>8476</v>
      </c>
      <c r="G4" s="294" t="s">
        <v>1509</v>
      </c>
      <c r="H4" s="295" t="s">
        <v>1818</v>
      </c>
    </row>
    <row r="5" spans="1:8">
      <c r="A5" s="296" t="s">
        <v>23608</v>
      </c>
      <c r="B5" s="297" t="s">
        <v>23609</v>
      </c>
      <c r="C5" s="297" t="s">
        <v>23610</v>
      </c>
      <c r="D5" s="297" t="s">
        <v>23611</v>
      </c>
      <c r="E5" s="297" t="s">
        <v>23204</v>
      </c>
      <c r="F5" s="297" t="s">
        <v>23612</v>
      </c>
      <c r="G5" s="297" t="s">
        <v>1238</v>
      </c>
      <c r="H5" s="298" t="s">
        <v>3637</v>
      </c>
    </row>
    <row r="6" spans="1:8">
      <c r="A6" s="304" t="s">
        <v>23613</v>
      </c>
      <c r="B6" s="305" t="s">
        <v>23614</v>
      </c>
      <c r="C6" s="305" t="s">
        <v>23615</v>
      </c>
      <c r="D6" s="305" t="s">
        <v>23616</v>
      </c>
      <c r="E6" s="305" t="s">
        <v>23617</v>
      </c>
      <c r="F6" s="305" t="s">
        <v>23618</v>
      </c>
      <c r="G6" s="305" t="s">
        <v>1238</v>
      </c>
      <c r="H6" s="306" t="s">
        <v>3637</v>
      </c>
    </row>
    <row r="7" spans="1:8">
      <c r="A7" s="299" t="s">
        <v>23619</v>
      </c>
      <c r="B7" s="14" t="s">
        <v>23620</v>
      </c>
      <c r="C7" s="14" t="s">
        <v>23621</v>
      </c>
      <c r="D7" s="14" t="s">
        <v>23622</v>
      </c>
      <c r="E7" s="14" t="s">
        <v>21899</v>
      </c>
      <c r="F7" s="14" t="s">
        <v>23623</v>
      </c>
      <c r="G7" s="14" t="s">
        <v>1109</v>
      </c>
      <c r="H7" s="300" t="s">
        <v>3637</v>
      </c>
    </row>
    <row r="8" spans="1:8">
      <c r="A8" s="304" t="s">
        <v>23624</v>
      </c>
      <c r="B8" s="305" t="s">
        <v>23625</v>
      </c>
      <c r="C8" s="305" t="s">
        <v>23626</v>
      </c>
      <c r="D8" s="305" t="s">
        <v>23627</v>
      </c>
      <c r="E8" s="305" t="s">
        <v>23628</v>
      </c>
      <c r="F8" s="305" t="s">
        <v>23629</v>
      </c>
      <c r="G8" s="305" t="s">
        <v>1238</v>
      </c>
      <c r="H8" s="306" t="s">
        <v>3637</v>
      </c>
    </row>
    <row r="9" spans="1:8" ht="23.15">
      <c r="A9" s="299" t="s">
        <v>23630</v>
      </c>
      <c r="B9" s="14" t="s">
        <v>23631</v>
      </c>
      <c r="C9" s="14" t="s">
        <v>23632</v>
      </c>
      <c r="D9" s="14" t="s">
        <v>23633</v>
      </c>
      <c r="E9" s="14" t="s">
        <v>23634</v>
      </c>
      <c r="F9" s="14" t="s">
        <v>23635</v>
      </c>
      <c r="G9" s="14" t="s">
        <v>1109</v>
      </c>
      <c r="H9" s="300" t="s">
        <v>3637</v>
      </c>
    </row>
    <row r="10" spans="1:8">
      <c r="A10" s="304" t="s">
        <v>23636</v>
      </c>
      <c r="B10" s="305" t="s">
        <v>23637</v>
      </c>
      <c r="C10" s="305" t="s">
        <v>23638</v>
      </c>
      <c r="D10" s="305" t="s">
        <v>23639</v>
      </c>
      <c r="E10" s="305" t="s">
        <v>11112</v>
      </c>
      <c r="F10" s="305" t="s">
        <v>23640</v>
      </c>
      <c r="G10" s="305" t="s">
        <v>1238</v>
      </c>
      <c r="H10" s="306" t="s">
        <v>3637</v>
      </c>
    </row>
    <row r="11" spans="1:8">
      <c r="A11" s="299" t="s">
        <v>23641</v>
      </c>
      <c r="B11" s="14" t="s">
        <v>23642</v>
      </c>
      <c r="C11" s="14" t="s">
        <v>23643</v>
      </c>
      <c r="D11" s="14" t="s">
        <v>23644</v>
      </c>
      <c r="E11" s="14" t="s">
        <v>1932</v>
      </c>
      <c r="F11" s="14" t="s">
        <v>23645</v>
      </c>
      <c r="G11" s="14" t="s">
        <v>1238</v>
      </c>
      <c r="H11" s="300" t="s">
        <v>3637</v>
      </c>
    </row>
    <row r="12" spans="1:8">
      <c r="A12" s="304" t="s">
        <v>23646</v>
      </c>
      <c r="B12" s="305" t="s">
        <v>23647</v>
      </c>
      <c r="C12" s="305" t="s">
        <v>23648</v>
      </c>
      <c r="D12" s="305" t="s">
        <v>23644</v>
      </c>
      <c r="E12" s="305" t="s">
        <v>23649</v>
      </c>
      <c r="F12" s="305" t="s">
        <v>23650</v>
      </c>
      <c r="G12" s="305" t="s">
        <v>1109</v>
      </c>
      <c r="H12" s="306" t="s">
        <v>3637</v>
      </c>
    </row>
    <row r="13" spans="1:8">
      <c r="A13" s="299" t="s">
        <v>23651</v>
      </c>
      <c r="B13" s="14" t="s">
        <v>23652</v>
      </c>
      <c r="C13" s="14" t="s">
        <v>23653</v>
      </c>
      <c r="D13" s="14" t="s">
        <v>23644</v>
      </c>
      <c r="E13" s="14" t="s">
        <v>867</v>
      </c>
      <c r="F13" s="14" t="s">
        <v>23654</v>
      </c>
      <c r="G13" s="14" t="s">
        <v>1238</v>
      </c>
      <c r="H13" s="300" t="s">
        <v>3637</v>
      </c>
    </row>
    <row r="14" spans="1:8" ht="23.15">
      <c r="A14" s="307" t="s">
        <v>23655</v>
      </c>
      <c r="B14" s="308" t="s">
        <v>23656</v>
      </c>
      <c r="C14" s="308" t="s">
        <v>23657</v>
      </c>
      <c r="D14" s="308" t="s">
        <v>23627</v>
      </c>
      <c r="E14" s="308" t="s">
        <v>23658</v>
      </c>
      <c r="F14" s="308" t="s">
        <v>23659</v>
      </c>
      <c r="G14" s="308" t="s">
        <v>1238</v>
      </c>
      <c r="H14" s="309" t="s">
        <v>2169</v>
      </c>
    </row>
  </sheetData>
  <mergeCells count="2">
    <mergeCell ref="A1:H1"/>
    <mergeCell ref="A2:H2"/>
  </mergeCells>
  <dataValidations count="2">
    <dataValidation type="list" sqref="G5:G14" xr:uid="{00000000-0002-0000-B500-000000000000}">
      <formula1>"Critical,High,Medium,Low"</formula1>
    </dataValidation>
    <dataValidation type="list" sqref="H5:H14" xr:uid="{00000000-0002-0000-B500-000001000000}">
      <formula1>"Draft Complete,Owner Input,Needs Review,Approved,Deferred"</formula1>
    </dataValidation>
  </dataValidation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I16"/>
  <sheetViews>
    <sheetView workbookViewId="0">
      <pane ySplit="4" topLeftCell="A5" activePane="bottomLeft" state="frozen"/>
      <selection pane="bottomLeft"/>
    </sheetView>
  </sheetViews>
  <sheetFormatPr defaultRowHeight="14.15"/>
  <cols>
    <col min="1" max="1" width="12" customWidth="1"/>
    <col min="2" max="2" width="34" customWidth="1"/>
    <col min="3" max="3" width="52" customWidth="1"/>
    <col min="4" max="4" width="24" customWidth="1"/>
    <col min="5" max="5" width="28" customWidth="1"/>
    <col min="6" max="6" width="52" customWidth="1"/>
    <col min="7" max="7" width="58" customWidth="1"/>
    <col min="8" max="8" width="28" customWidth="1"/>
    <col min="9" max="9" width="18" customWidth="1"/>
  </cols>
  <sheetData>
    <row r="1" spans="1:9" ht="17.149999999999999" customHeight="1">
      <c r="A1" s="615" t="s">
        <v>23660</v>
      </c>
      <c r="B1" s="615"/>
      <c r="C1" s="615"/>
      <c r="D1" s="615"/>
      <c r="E1" s="615"/>
      <c r="F1" s="615"/>
      <c r="G1" s="615"/>
      <c r="H1" s="615"/>
      <c r="I1" s="615"/>
    </row>
    <row r="2" spans="1:9" ht="21.75" customHeight="1">
      <c r="A2" s="616" t="s">
        <v>23661</v>
      </c>
      <c r="B2" s="616"/>
      <c r="C2" s="616"/>
      <c r="D2" s="616"/>
      <c r="E2" s="616"/>
      <c r="F2" s="616"/>
      <c r="G2" s="616"/>
      <c r="H2" s="616"/>
      <c r="I2" s="616"/>
    </row>
    <row r="4" spans="1:9" ht="17.149999999999999" customHeight="1">
      <c r="A4" s="293" t="s">
        <v>3410</v>
      </c>
      <c r="B4" s="294" t="s">
        <v>23662</v>
      </c>
      <c r="C4" s="294" t="s">
        <v>3597</v>
      </c>
      <c r="D4" s="294" t="s">
        <v>23663</v>
      </c>
      <c r="E4" s="294" t="s">
        <v>23664</v>
      </c>
      <c r="F4" s="294" t="s">
        <v>23665</v>
      </c>
      <c r="G4" s="294" t="s">
        <v>23666</v>
      </c>
      <c r="H4" s="294" t="s">
        <v>1817</v>
      </c>
      <c r="I4" s="295" t="s">
        <v>1818</v>
      </c>
    </row>
    <row r="5" spans="1:9" ht="23.15">
      <c r="A5" s="296" t="s">
        <v>23667</v>
      </c>
      <c r="B5" s="297" t="s">
        <v>23668</v>
      </c>
      <c r="C5" s="297" t="s">
        <v>23669</v>
      </c>
      <c r="D5" s="297" t="s">
        <v>23670</v>
      </c>
      <c r="E5" s="297" t="s">
        <v>23671</v>
      </c>
      <c r="F5" s="297" t="s">
        <v>23672</v>
      </c>
      <c r="G5" s="297" t="s">
        <v>23673</v>
      </c>
      <c r="H5" s="297" t="s">
        <v>23674</v>
      </c>
      <c r="I5" s="298" t="s">
        <v>3637</v>
      </c>
    </row>
    <row r="6" spans="1:9">
      <c r="A6" s="304" t="s">
        <v>23675</v>
      </c>
      <c r="B6" s="305" t="s">
        <v>23676</v>
      </c>
      <c r="C6" s="305" t="s">
        <v>23677</v>
      </c>
      <c r="D6" s="305" t="s">
        <v>23678</v>
      </c>
      <c r="E6" s="305" t="s">
        <v>23671</v>
      </c>
      <c r="F6" s="305" t="s">
        <v>23679</v>
      </c>
      <c r="G6" s="305" t="s">
        <v>23680</v>
      </c>
      <c r="H6" s="305" t="s">
        <v>23674</v>
      </c>
      <c r="I6" s="306" t="s">
        <v>3637</v>
      </c>
    </row>
    <row r="7" spans="1:9">
      <c r="A7" s="299" t="s">
        <v>23681</v>
      </c>
      <c r="B7" s="14" t="s">
        <v>23682</v>
      </c>
      <c r="C7" s="14" t="s">
        <v>23683</v>
      </c>
      <c r="D7" s="14" t="s">
        <v>23684</v>
      </c>
      <c r="E7" s="14" t="s">
        <v>23685</v>
      </c>
      <c r="F7" s="14" t="s">
        <v>23686</v>
      </c>
      <c r="G7" s="14" t="s">
        <v>23687</v>
      </c>
      <c r="H7" s="14" t="s">
        <v>22903</v>
      </c>
      <c r="I7" s="300" t="s">
        <v>3637</v>
      </c>
    </row>
    <row r="8" spans="1:9">
      <c r="A8" s="304" t="s">
        <v>23688</v>
      </c>
      <c r="B8" s="305" t="s">
        <v>23689</v>
      </c>
      <c r="C8" s="305" t="s">
        <v>23690</v>
      </c>
      <c r="D8" s="305" t="s">
        <v>23691</v>
      </c>
      <c r="E8" s="305" t="s">
        <v>23685</v>
      </c>
      <c r="F8" s="305" t="s">
        <v>23692</v>
      </c>
      <c r="G8" s="305" t="s">
        <v>23693</v>
      </c>
      <c r="H8" s="305" t="s">
        <v>22903</v>
      </c>
      <c r="I8" s="306" t="s">
        <v>3637</v>
      </c>
    </row>
    <row r="9" spans="1:9">
      <c r="A9" s="299" t="s">
        <v>23694</v>
      </c>
      <c r="B9" s="14" t="s">
        <v>23695</v>
      </c>
      <c r="C9" s="14" t="s">
        <v>23696</v>
      </c>
      <c r="D9" s="14" t="s">
        <v>23697</v>
      </c>
      <c r="E9" s="14" t="s">
        <v>23698</v>
      </c>
      <c r="F9" s="14" t="s">
        <v>23699</v>
      </c>
      <c r="G9" s="14" t="s">
        <v>23700</v>
      </c>
      <c r="H9" s="14" t="s">
        <v>23701</v>
      </c>
      <c r="I9" s="300" t="s">
        <v>3637</v>
      </c>
    </row>
    <row r="10" spans="1:9">
      <c r="A10" s="304" t="s">
        <v>23702</v>
      </c>
      <c r="B10" s="305" t="s">
        <v>23703</v>
      </c>
      <c r="C10" s="305" t="s">
        <v>23704</v>
      </c>
      <c r="D10" s="305" t="s">
        <v>23705</v>
      </c>
      <c r="E10" s="305" t="s">
        <v>23706</v>
      </c>
      <c r="F10" s="305" t="s">
        <v>23707</v>
      </c>
      <c r="G10" s="305" t="s">
        <v>23708</v>
      </c>
      <c r="H10" s="305" t="s">
        <v>23701</v>
      </c>
      <c r="I10" s="306" t="s">
        <v>3637</v>
      </c>
    </row>
    <row r="11" spans="1:9">
      <c r="A11" s="299" t="s">
        <v>23709</v>
      </c>
      <c r="B11" s="14" t="s">
        <v>23710</v>
      </c>
      <c r="C11" s="14" t="s">
        <v>23711</v>
      </c>
      <c r="D11" s="14" t="s">
        <v>23712</v>
      </c>
      <c r="E11" s="14" t="s">
        <v>23713</v>
      </c>
      <c r="F11" s="14" t="s">
        <v>23714</v>
      </c>
      <c r="G11" s="14" t="s">
        <v>23715</v>
      </c>
      <c r="H11" s="14" t="s">
        <v>23716</v>
      </c>
      <c r="I11" s="300" t="s">
        <v>3637</v>
      </c>
    </row>
    <row r="12" spans="1:9">
      <c r="A12" s="304" t="s">
        <v>23717</v>
      </c>
      <c r="B12" s="305" t="s">
        <v>23718</v>
      </c>
      <c r="C12" s="305" t="s">
        <v>23719</v>
      </c>
      <c r="D12" s="305" t="s">
        <v>23720</v>
      </c>
      <c r="E12" s="305" t="s">
        <v>23721</v>
      </c>
      <c r="F12" s="305" t="s">
        <v>23722</v>
      </c>
      <c r="G12" s="305" t="s">
        <v>23723</v>
      </c>
      <c r="H12" s="305" t="s">
        <v>22903</v>
      </c>
      <c r="I12" s="306" t="s">
        <v>3637</v>
      </c>
    </row>
    <row r="13" spans="1:9">
      <c r="A13" s="299" t="s">
        <v>23724</v>
      </c>
      <c r="B13" s="14" t="s">
        <v>23725</v>
      </c>
      <c r="C13" s="14" t="s">
        <v>23726</v>
      </c>
      <c r="D13" s="14" t="s">
        <v>23727</v>
      </c>
      <c r="E13" s="14" t="s">
        <v>23713</v>
      </c>
      <c r="F13" s="14" t="s">
        <v>23728</v>
      </c>
      <c r="G13" s="14" t="s">
        <v>23729</v>
      </c>
      <c r="H13" s="14" t="s">
        <v>23730</v>
      </c>
      <c r="I13" s="300" t="s">
        <v>3637</v>
      </c>
    </row>
    <row r="14" spans="1:9">
      <c r="A14" s="304" t="s">
        <v>23731</v>
      </c>
      <c r="B14" s="305" t="s">
        <v>23732</v>
      </c>
      <c r="C14" s="305" t="s">
        <v>23733</v>
      </c>
      <c r="D14" s="305" t="s">
        <v>23734</v>
      </c>
      <c r="E14" s="305" t="s">
        <v>23735</v>
      </c>
      <c r="F14" s="305" t="s">
        <v>23736</v>
      </c>
      <c r="G14" s="305" t="s">
        <v>23737</v>
      </c>
      <c r="H14" s="305" t="s">
        <v>3765</v>
      </c>
      <c r="I14" s="306" t="s">
        <v>3637</v>
      </c>
    </row>
    <row r="15" spans="1:9">
      <c r="A15" s="299" t="s">
        <v>23738</v>
      </c>
      <c r="B15" s="14" t="s">
        <v>23739</v>
      </c>
      <c r="C15" s="14" t="s">
        <v>23740</v>
      </c>
      <c r="D15" s="14" t="s">
        <v>23741</v>
      </c>
      <c r="E15" s="14" t="s">
        <v>23742</v>
      </c>
      <c r="F15" s="14" t="s">
        <v>23743</v>
      </c>
      <c r="G15" s="14" t="s">
        <v>23744</v>
      </c>
      <c r="H15" s="14" t="s">
        <v>23745</v>
      </c>
      <c r="I15" s="300" t="s">
        <v>3637</v>
      </c>
    </row>
    <row r="16" spans="1:9">
      <c r="A16" s="307" t="s">
        <v>23746</v>
      </c>
      <c r="B16" s="308" t="s">
        <v>23747</v>
      </c>
      <c r="C16" s="308" t="s">
        <v>23748</v>
      </c>
      <c r="D16" s="308" t="s">
        <v>27</v>
      </c>
      <c r="E16" s="308" t="s">
        <v>23749</v>
      </c>
      <c r="F16" s="308" t="s">
        <v>23750</v>
      </c>
      <c r="G16" s="308" t="s">
        <v>23751</v>
      </c>
      <c r="H16" s="308" t="s">
        <v>23752</v>
      </c>
      <c r="I16" s="309" t="s">
        <v>3637</v>
      </c>
    </row>
  </sheetData>
  <mergeCells count="2">
    <mergeCell ref="A1:I1"/>
    <mergeCell ref="A2:I2"/>
  </mergeCells>
  <dataValidations count="1">
    <dataValidation type="list" sqref="I5:I16" xr:uid="{00000000-0002-0000-B600-000000000000}">
      <formula1>"Draft Complete,Needs Review,Approved,Deferred"</formula1>
    </dataValidation>
  </dataValidation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L12"/>
  <sheetViews>
    <sheetView workbookViewId="0">
      <pane ySplit="4" topLeftCell="A5" activePane="bottomLeft" state="frozen"/>
      <selection pane="bottomLeft"/>
    </sheetView>
  </sheetViews>
  <sheetFormatPr defaultRowHeight="14.15"/>
  <cols>
    <col min="1" max="1" width="12" customWidth="1"/>
    <col min="2" max="2" width="30" customWidth="1"/>
    <col min="3" max="3" width="38" customWidth="1"/>
    <col min="4" max="5" width="16" customWidth="1"/>
    <col min="6" max="7" width="18" customWidth="1"/>
    <col min="8" max="8" width="58" customWidth="1"/>
    <col min="9" max="9" width="32" customWidth="1"/>
    <col min="11" max="11" width="28" customWidth="1"/>
    <col min="12" max="12" width="18" customWidth="1"/>
  </cols>
  <sheetData>
    <row r="1" spans="1:12" ht="17.149999999999999" customHeight="1">
      <c r="A1" s="615" t="s">
        <v>23753</v>
      </c>
      <c r="B1" s="615"/>
      <c r="C1" s="615"/>
      <c r="D1" s="615"/>
      <c r="E1" s="615"/>
      <c r="F1" s="615"/>
      <c r="G1" s="615"/>
      <c r="H1" s="615"/>
      <c r="I1" s="615"/>
    </row>
    <row r="2" spans="1:12" ht="21.75" customHeight="1">
      <c r="A2" s="616" t="s">
        <v>23754</v>
      </c>
      <c r="B2" s="616"/>
      <c r="C2" s="616"/>
      <c r="D2" s="616"/>
      <c r="E2" s="616"/>
      <c r="F2" s="616"/>
      <c r="G2" s="616"/>
      <c r="H2" s="616"/>
      <c r="I2" s="616"/>
    </row>
    <row r="4" spans="1:12" ht="17.149999999999999" customHeight="1">
      <c r="A4" s="293" t="s">
        <v>3410</v>
      </c>
      <c r="B4" s="294" t="s">
        <v>23755</v>
      </c>
      <c r="C4" s="294" t="s">
        <v>9119</v>
      </c>
      <c r="D4" s="294" t="s">
        <v>23756</v>
      </c>
      <c r="E4" s="294" t="s">
        <v>23757</v>
      </c>
      <c r="F4" s="294" t="s">
        <v>23758</v>
      </c>
      <c r="G4" s="294" t="s">
        <v>23759</v>
      </c>
      <c r="H4" s="294" t="s">
        <v>23760</v>
      </c>
      <c r="I4" s="295" t="s">
        <v>23761</v>
      </c>
      <c r="K4" s="293" t="s">
        <v>23762</v>
      </c>
      <c r="L4" s="295" t="s">
        <v>2484</v>
      </c>
    </row>
    <row r="5" spans="1:12">
      <c r="A5" s="296" t="s">
        <v>23763</v>
      </c>
      <c r="B5" s="297" t="s">
        <v>23764</v>
      </c>
      <c r="C5" s="297" t="s">
        <v>23765</v>
      </c>
      <c r="D5" s="310">
        <v>0</v>
      </c>
      <c r="E5" s="310">
        <v>0</v>
      </c>
      <c r="F5" s="310">
        <f t="shared" ref="F5:F12" si="0">D5*E5</f>
        <v>0</v>
      </c>
      <c r="G5" s="310">
        <f t="shared" ref="G5:G12" si="1">IF($L$5&gt;0,F5/$L$5,0)</f>
        <v>0</v>
      </c>
      <c r="H5" s="297" t="s">
        <v>23766</v>
      </c>
      <c r="I5" s="298" t="s">
        <v>23767</v>
      </c>
      <c r="J5" t="s">
        <v>23768</v>
      </c>
      <c r="K5" s="296" t="s">
        <v>23769</v>
      </c>
      <c r="L5" s="298">
        <v>1</v>
      </c>
    </row>
    <row r="6" spans="1:12">
      <c r="A6" s="304" t="s">
        <v>23770</v>
      </c>
      <c r="B6" s="305" t="s">
        <v>23771</v>
      </c>
      <c r="C6" s="305" t="s">
        <v>23765</v>
      </c>
      <c r="D6" s="311">
        <v>0</v>
      </c>
      <c r="E6" s="311">
        <v>0</v>
      </c>
      <c r="F6" s="311">
        <f t="shared" si="0"/>
        <v>0</v>
      </c>
      <c r="G6" s="311">
        <f t="shared" si="1"/>
        <v>0</v>
      </c>
      <c r="H6" s="305" t="s">
        <v>23772</v>
      </c>
      <c r="I6" s="306" t="s">
        <v>23767</v>
      </c>
      <c r="J6" t="s">
        <v>23768</v>
      </c>
      <c r="K6" s="299" t="s">
        <v>23773</v>
      </c>
      <c r="L6" s="313">
        <f>SUM(F5:F12)</f>
        <v>0</v>
      </c>
    </row>
    <row r="7" spans="1:12">
      <c r="A7" s="299" t="s">
        <v>23774</v>
      </c>
      <c r="B7" s="14" t="s">
        <v>23775</v>
      </c>
      <c r="C7" s="14" t="s">
        <v>23776</v>
      </c>
      <c r="D7" s="87">
        <v>0</v>
      </c>
      <c r="E7" s="87">
        <v>0</v>
      </c>
      <c r="F7" s="87">
        <f t="shared" si="0"/>
        <v>0</v>
      </c>
      <c r="G7" s="87">
        <f t="shared" si="1"/>
        <v>0</v>
      </c>
      <c r="H7" s="14" t="s">
        <v>23777</v>
      </c>
      <c r="I7" s="300" t="s">
        <v>23767</v>
      </c>
      <c r="J7" t="s">
        <v>23768</v>
      </c>
      <c r="K7" s="301" t="s">
        <v>23778</v>
      </c>
      <c r="L7" s="314">
        <f>IF(L5&gt;0,L6/L5,0)</f>
        <v>0</v>
      </c>
    </row>
    <row r="8" spans="1:12">
      <c r="A8" s="304" t="s">
        <v>23779</v>
      </c>
      <c r="B8" s="305" t="s">
        <v>23780</v>
      </c>
      <c r="C8" s="305" t="s">
        <v>23781</v>
      </c>
      <c r="D8" s="311">
        <v>0</v>
      </c>
      <c r="E8" s="311">
        <v>0</v>
      </c>
      <c r="F8" s="311">
        <f t="shared" si="0"/>
        <v>0</v>
      </c>
      <c r="G8" s="311">
        <f t="shared" si="1"/>
        <v>0</v>
      </c>
      <c r="H8" s="305" t="s">
        <v>23782</v>
      </c>
      <c r="I8" s="306" t="s">
        <v>23783</v>
      </c>
      <c r="J8" t="s">
        <v>23768</v>
      </c>
    </row>
    <row r="9" spans="1:12">
      <c r="A9" s="299" t="s">
        <v>23784</v>
      </c>
      <c r="B9" s="14" t="s">
        <v>23710</v>
      </c>
      <c r="C9" s="14" t="s">
        <v>23785</v>
      </c>
      <c r="D9" s="87">
        <v>0</v>
      </c>
      <c r="E9" s="87">
        <v>0</v>
      </c>
      <c r="F9" s="87">
        <f t="shared" si="0"/>
        <v>0</v>
      </c>
      <c r="G9" s="87">
        <f t="shared" si="1"/>
        <v>0</v>
      </c>
      <c r="H9" s="14" t="s">
        <v>23786</v>
      </c>
      <c r="I9" s="300" t="s">
        <v>12206</v>
      </c>
      <c r="J9" t="s">
        <v>23768</v>
      </c>
    </row>
    <row r="10" spans="1:12">
      <c r="A10" s="304" t="s">
        <v>23787</v>
      </c>
      <c r="B10" s="305" t="s">
        <v>23788</v>
      </c>
      <c r="C10" s="305" t="s">
        <v>23789</v>
      </c>
      <c r="D10" s="311">
        <v>0</v>
      </c>
      <c r="E10" s="311">
        <v>0</v>
      </c>
      <c r="F10" s="311">
        <f t="shared" si="0"/>
        <v>0</v>
      </c>
      <c r="G10" s="311">
        <f t="shared" si="1"/>
        <v>0</v>
      </c>
      <c r="H10" s="305" t="s">
        <v>23790</v>
      </c>
      <c r="I10" s="306" t="s">
        <v>23791</v>
      </c>
      <c r="J10" t="s">
        <v>23768</v>
      </c>
    </row>
    <row r="11" spans="1:12">
      <c r="A11" s="299" t="s">
        <v>23792</v>
      </c>
      <c r="B11" s="14" t="s">
        <v>3787</v>
      </c>
      <c r="C11" s="14" t="s">
        <v>23793</v>
      </c>
      <c r="D11" s="87">
        <v>0</v>
      </c>
      <c r="E11" s="87">
        <v>0</v>
      </c>
      <c r="F11" s="87">
        <f t="shared" si="0"/>
        <v>0</v>
      </c>
      <c r="G11" s="87">
        <f t="shared" si="1"/>
        <v>0</v>
      </c>
      <c r="H11" s="14" t="s">
        <v>23794</v>
      </c>
      <c r="I11" s="300" t="s">
        <v>23795</v>
      </c>
      <c r="J11" t="s">
        <v>23768</v>
      </c>
    </row>
    <row r="12" spans="1:12">
      <c r="A12" s="307" t="s">
        <v>23796</v>
      </c>
      <c r="B12" s="308" t="s">
        <v>23797</v>
      </c>
      <c r="C12" s="308" t="s">
        <v>23798</v>
      </c>
      <c r="D12" s="312">
        <v>0</v>
      </c>
      <c r="E12" s="312">
        <v>0</v>
      </c>
      <c r="F12" s="312">
        <f t="shared" si="0"/>
        <v>0</v>
      </c>
      <c r="G12" s="312">
        <f t="shared" si="1"/>
        <v>0</v>
      </c>
      <c r="H12" s="308" t="s">
        <v>23799</v>
      </c>
      <c r="I12" s="309" t="s">
        <v>23800</v>
      </c>
      <c r="J12" t="s">
        <v>23768</v>
      </c>
    </row>
  </sheetData>
  <mergeCells count="2">
    <mergeCell ref="A1:I1"/>
    <mergeCell ref="A2:I2"/>
  </mergeCell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G16"/>
  <sheetViews>
    <sheetView workbookViewId="0">
      <pane ySplit="4" topLeftCell="A5" activePane="bottomLeft" state="frozen"/>
      <selection pane="bottomLeft"/>
    </sheetView>
  </sheetViews>
  <sheetFormatPr defaultRowHeight="14.15"/>
  <cols>
    <col min="1" max="1" width="12" customWidth="1"/>
    <col min="2" max="2" width="34" customWidth="1"/>
    <col min="3" max="3" width="48" customWidth="1"/>
    <col min="4" max="4" width="60" customWidth="1"/>
    <col min="5" max="5" width="30" customWidth="1"/>
    <col min="6" max="6" width="12" customWidth="1"/>
    <col min="7" max="7" width="18" customWidth="1"/>
  </cols>
  <sheetData>
    <row r="1" spans="1:7" ht="17.149999999999999" customHeight="1">
      <c r="A1" s="615" t="s">
        <v>23801</v>
      </c>
      <c r="B1" s="615"/>
      <c r="C1" s="615"/>
      <c r="D1" s="615"/>
      <c r="E1" s="615"/>
      <c r="F1" s="615"/>
      <c r="G1" s="615"/>
    </row>
    <row r="2" spans="1:7" ht="21.75" customHeight="1">
      <c r="A2" s="616" t="s">
        <v>23802</v>
      </c>
      <c r="B2" s="616"/>
      <c r="C2" s="616"/>
      <c r="D2" s="616"/>
      <c r="E2" s="616"/>
      <c r="F2" s="616"/>
      <c r="G2" s="616"/>
    </row>
    <row r="4" spans="1:7" ht="17.149999999999999" customHeight="1">
      <c r="A4" s="293" t="s">
        <v>3410</v>
      </c>
      <c r="B4" s="294" t="s">
        <v>23803</v>
      </c>
      <c r="C4" s="294" t="s">
        <v>23804</v>
      </c>
      <c r="D4" s="294" t="s">
        <v>23495</v>
      </c>
      <c r="E4" s="294" t="s">
        <v>1817</v>
      </c>
      <c r="F4" s="294" t="s">
        <v>1509</v>
      </c>
      <c r="G4" s="295" t="s">
        <v>1818</v>
      </c>
    </row>
    <row r="5" spans="1:7">
      <c r="A5" s="296" t="s">
        <v>23805</v>
      </c>
      <c r="B5" s="297" t="s">
        <v>23806</v>
      </c>
      <c r="C5" s="297" t="s">
        <v>23807</v>
      </c>
      <c r="D5" s="297" t="s">
        <v>23808</v>
      </c>
      <c r="E5" s="297" t="s">
        <v>23809</v>
      </c>
      <c r="F5" s="297" t="s">
        <v>1238</v>
      </c>
      <c r="G5" s="298" t="s">
        <v>3637</v>
      </c>
    </row>
    <row r="6" spans="1:7">
      <c r="A6" s="304" t="s">
        <v>23810</v>
      </c>
      <c r="B6" s="305" t="s">
        <v>23811</v>
      </c>
      <c r="C6" s="305" t="s">
        <v>23812</v>
      </c>
      <c r="D6" s="305" t="s">
        <v>23813</v>
      </c>
      <c r="E6" s="305" t="s">
        <v>22861</v>
      </c>
      <c r="F6" s="305" t="s">
        <v>1238</v>
      </c>
      <c r="G6" s="306" t="s">
        <v>3637</v>
      </c>
    </row>
    <row r="7" spans="1:7">
      <c r="A7" s="299" t="s">
        <v>23814</v>
      </c>
      <c r="B7" s="14" t="s">
        <v>23815</v>
      </c>
      <c r="C7" s="14" t="s">
        <v>23816</v>
      </c>
      <c r="D7" s="14" t="s">
        <v>23817</v>
      </c>
      <c r="E7" s="14" t="s">
        <v>23818</v>
      </c>
      <c r="F7" s="14" t="s">
        <v>1109</v>
      </c>
      <c r="G7" s="300" t="s">
        <v>3637</v>
      </c>
    </row>
    <row r="8" spans="1:7">
      <c r="A8" s="304" t="s">
        <v>23819</v>
      </c>
      <c r="B8" s="305" t="s">
        <v>23820</v>
      </c>
      <c r="C8" s="305" t="s">
        <v>23821</v>
      </c>
      <c r="D8" s="305" t="s">
        <v>23822</v>
      </c>
      <c r="E8" s="305" t="s">
        <v>22226</v>
      </c>
      <c r="F8" s="305" t="s">
        <v>1238</v>
      </c>
      <c r="G8" s="306" t="s">
        <v>3637</v>
      </c>
    </row>
    <row r="9" spans="1:7">
      <c r="A9" s="299" t="s">
        <v>23823</v>
      </c>
      <c r="B9" s="14" t="s">
        <v>23824</v>
      </c>
      <c r="C9" s="14" t="s">
        <v>23825</v>
      </c>
      <c r="D9" s="14" t="s">
        <v>23826</v>
      </c>
      <c r="E9" s="14" t="s">
        <v>23827</v>
      </c>
      <c r="F9" s="14" t="s">
        <v>1238</v>
      </c>
      <c r="G9" s="300" t="s">
        <v>3637</v>
      </c>
    </row>
    <row r="10" spans="1:7">
      <c r="A10" s="304" t="s">
        <v>23828</v>
      </c>
      <c r="B10" s="305" t="s">
        <v>23829</v>
      </c>
      <c r="C10" s="305" t="s">
        <v>23830</v>
      </c>
      <c r="D10" s="305" t="s">
        <v>23831</v>
      </c>
      <c r="E10" s="305" t="s">
        <v>23832</v>
      </c>
      <c r="F10" s="305" t="s">
        <v>1238</v>
      </c>
      <c r="G10" s="306" t="s">
        <v>3637</v>
      </c>
    </row>
    <row r="11" spans="1:7">
      <c r="A11" s="299" t="s">
        <v>23833</v>
      </c>
      <c r="B11" s="14" t="s">
        <v>23834</v>
      </c>
      <c r="C11" s="14" t="s">
        <v>23835</v>
      </c>
      <c r="D11" s="14" t="s">
        <v>23836</v>
      </c>
      <c r="E11" s="14" t="s">
        <v>23837</v>
      </c>
      <c r="F11" s="14" t="s">
        <v>1238</v>
      </c>
      <c r="G11" s="300" t="s">
        <v>3637</v>
      </c>
    </row>
    <row r="12" spans="1:7">
      <c r="A12" s="304" t="s">
        <v>23838</v>
      </c>
      <c r="B12" s="305" t="s">
        <v>23839</v>
      </c>
      <c r="C12" s="305" t="s">
        <v>23840</v>
      </c>
      <c r="D12" s="305" t="s">
        <v>23841</v>
      </c>
      <c r="E12" s="305" t="s">
        <v>23842</v>
      </c>
      <c r="F12" s="305" t="s">
        <v>1238</v>
      </c>
      <c r="G12" s="306" t="s">
        <v>3637</v>
      </c>
    </row>
    <row r="13" spans="1:7">
      <c r="A13" s="299" t="s">
        <v>23843</v>
      </c>
      <c r="B13" s="14" t="s">
        <v>23844</v>
      </c>
      <c r="C13" s="14" t="s">
        <v>23845</v>
      </c>
      <c r="D13" s="14" t="s">
        <v>23846</v>
      </c>
      <c r="E13" s="14" t="s">
        <v>23847</v>
      </c>
      <c r="F13" s="14" t="s">
        <v>1238</v>
      </c>
      <c r="G13" s="300" t="s">
        <v>3637</v>
      </c>
    </row>
    <row r="14" spans="1:7">
      <c r="A14" s="304" t="s">
        <v>23848</v>
      </c>
      <c r="B14" s="305" t="s">
        <v>23849</v>
      </c>
      <c r="C14" s="305" t="s">
        <v>23850</v>
      </c>
      <c r="D14" s="305" t="s">
        <v>23851</v>
      </c>
      <c r="E14" s="305" t="s">
        <v>855</v>
      </c>
      <c r="F14" s="305" t="s">
        <v>1238</v>
      </c>
      <c r="G14" s="306" t="s">
        <v>3637</v>
      </c>
    </row>
    <row r="15" spans="1:7">
      <c r="A15" s="299" t="s">
        <v>23852</v>
      </c>
      <c r="B15" s="14" t="s">
        <v>23853</v>
      </c>
      <c r="C15" s="14" t="s">
        <v>23854</v>
      </c>
      <c r="D15" s="14" t="s">
        <v>23855</v>
      </c>
      <c r="E15" s="14" t="s">
        <v>23856</v>
      </c>
      <c r="F15" s="14" t="s">
        <v>1109</v>
      </c>
      <c r="G15" s="300" t="s">
        <v>3637</v>
      </c>
    </row>
    <row r="16" spans="1:7">
      <c r="A16" s="307" t="s">
        <v>23857</v>
      </c>
      <c r="B16" s="308" t="s">
        <v>23858</v>
      </c>
      <c r="C16" s="308" t="s">
        <v>23859</v>
      </c>
      <c r="D16" s="308" t="s">
        <v>23860</v>
      </c>
      <c r="E16" s="308" t="s">
        <v>23861</v>
      </c>
      <c r="F16" s="308" t="s">
        <v>1238</v>
      </c>
      <c r="G16" s="309" t="s">
        <v>3637</v>
      </c>
    </row>
  </sheetData>
  <mergeCells count="2">
    <mergeCell ref="A1:G1"/>
    <mergeCell ref="A2:G2"/>
  </mergeCells>
  <dataValidations count="2">
    <dataValidation type="list" sqref="F5:F16" xr:uid="{00000000-0002-0000-B800-000000000000}">
      <formula1>"Critical,High,Medium,Low"</formula1>
    </dataValidation>
    <dataValidation type="list" sqref="G5:G16" xr:uid="{00000000-0002-0000-B800-000001000000}">
      <formula1>"Draft Complete,Needs Review,Approved,Deferred"</formula1>
    </dataValidation>
  </dataValidation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H22"/>
  <sheetViews>
    <sheetView workbookViewId="0">
      <pane ySplit="4" topLeftCell="A5" activePane="bottomLeft" state="frozen"/>
      <selection pane="bottomLeft"/>
    </sheetView>
  </sheetViews>
  <sheetFormatPr defaultRowHeight="14.15"/>
  <cols>
    <col min="1" max="1" width="12" customWidth="1"/>
    <col min="2" max="2" width="34" customWidth="1"/>
    <col min="3" max="3" width="50" customWidth="1"/>
    <col min="4" max="4" width="62" customWidth="1"/>
    <col min="5" max="5" width="30" customWidth="1"/>
    <col min="6" max="6" width="12" customWidth="1"/>
    <col min="7" max="7" width="18" customWidth="1"/>
  </cols>
  <sheetData>
    <row r="1" spans="1:8" ht="17.149999999999999" customHeight="1">
      <c r="A1" s="615" t="s">
        <v>23862</v>
      </c>
      <c r="B1" s="615"/>
      <c r="C1" s="615"/>
      <c r="D1" s="615"/>
      <c r="E1" s="615"/>
      <c r="F1" s="615"/>
      <c r="G1" s="615"/>
    </row>
    <row r="2" spans="1:8" ht="21.75" customHeight="1">
      <c r="A2" s="616" t="s">
        <v>23863</v>
      </c>
      <c r="B2" s="616"/>
      <c r="C2" s="616"/>
      <c r="D2" s="616"/>
      <c r="E2" s="616"/>
      <c r="F2" s="616"/>
      <c r="G2" s="616"/>
    </row>
    <row r="4" spans="1:8" ht="17.149999999999999" customHeight="1">
      <c r="A4" s="293" t="s">
        <v>3410</v>
      </c>
      <c r="B4" s="294" t="s">
        <v>23864</v>
      </c>
      <c r="C4" s="294" t="s">
        <v>8854</v>
      </c>
      <c r="D4" s="294" t="s">
        <v>9117</v>
      </c>
      <c r="E4" s="294" t="s">
        <v>1817</v>
      </c>
      <c r="F4" s="294" t="s">
        <v>1509</v>
      </c>
      <c r="G4" s="295" t="s">
        <v>1818</v>
      </c>
    </row>
    <row r="5" spans="1:8">
      <c r="A5" s="296" t="s">
        <v>23865</v>
      </c>
      <c r="B5" s="297" t="s">
        <v>23866</v>
      </c>
      <c r="C5" s="297" t="s">
        <v>23867</v>
      </c>
      <c r="D5" s="297" t="s">
        <v>23868</v>
      </c>
      <c r="E5" s="297" t="s">
        <v>23869</v>
      </c>
      <c r="F5" s="297" t="s">
        <v>824</v>
      </c>
      <c r="G5" s="298" t="s">
        <v>1238</v>
      </c>
      <c r="H5" t="s">
        <v>3637</v>
      </c>
    </row>
    <row r="6" spans="1:8" ht="23.15">
      <c r="A6" s="304" t="s">
        <v>23870</v>
      </c>
      <c r="B6" s="305" t="s">
        <v>23871</v>
      </c>
      <c r="C6" s="305" t="s">
        <v>23872</v>
      </c>
      <c r="D6" s="305" t="s">
        <v>23873</v>
      </c>
      <c r="E6" s="305" t="s">
        <v>23874</v>
      </c>
      <c r="F6" s="305" t="s">
        <v>824</v>
      </c>
      <c r="G6" s="306" t="s">
        <v>1238</v>
      </c>
      <c r="H6" t="s">
        <v>3637</v>
      </c>
    </row>
    <row r="7" spans="1:8" ht="23.15">
      <c r="A7" s="299" t="s">
        <v>23875</v>
      </c>
      <c r="B7" s="14" t="s">
        <v>23876</v>
      </c>
      <c r="C7" s="14" t="s">
        <v>23877</v>
      </c>
      <c r="D7" s="14" t="s">
        <v>23878</v>
      </c>
      <c r="E7" s="14" t="s">
        <v>23879</v>
      </c>
      <c r="F7" s="14" t="s">
        <v>23880</v>
      </c>
      <c r="G7" s="300" t="s">
        <v>1238</v>
      </c>
      <c r="H7" t="s">
        <v>3637</v>
      </c>
    </row>
    <row r="8" spans="1:8" ht="23.15">
      <c r="A8" s="304" t="s">
        <v>23881</v>
      </c>
      <c r="B8" s="305" t="s">
        <v>23882</v>
      </c>
      <c r="C8" s="305" t="s">
        <v>23883</v>
      </c>
      <c r="D8" s="305" t="s">
        <v>23884</v>
      </c>
      <c r="E8" s="305" t="s">
        <v>23885</v>
      </c>
      <c r="F8" s="305" t="s">
        <v>6376</v>
      </c>
      <c r="G8" s="306" t="s">
        <v>1238</v>
      </c>
      <c r="H8" t="s">
        <v>3637</v>
      </c>
    </row>
    <row r="9" spans="1:8" ht="23.15">
      <c r="A9" s="299" t="s">
        <v>23886</v>
      </c>
      <c r="B9" s="14" t="s">
        <v>22140</v>
      </c>
      <c r="C9" s="14" t="s">
        <v>23887</v>
      </c>
      <c r="D9" s="14" t="s">
        <v>23888</v>
      </c>
      <c r="E9" s="14" t="s">
        <v>23889</v>
      </c>
      <c r="F9" s="14" t="s">
        <v>23890</v>
      </c>
      <c r="G9" s="300" t="s">
        <v>1238</v>
      </c>
      <c r="H9" t="s">
        <v>3637</v>
      </c>
    </row>
    <row r="10" spans="1:8" ht="23.15">
      <c r="A10" s="304" t="s">
        <v>23891</v>
      </c>
      <c r="B10" s="305" t="s">
        <v>23892</v>
      </c>
      <c r="C10" s="305" t="s">
        <v>23893</v>
      </c>
      <c r="D10" s="305" t="s">
        <v>23894</v>
      </c>
      <c r="E10" s="305" t="s">
        <v>23895</v>
      </c>
      <c r="F10" s="305" t="s">
        <v>6457</v>
      </c>
      <c r="G10" s="306" t="s">
        <v>1238</v>
      </c>
      <c r="H10" t="s">
        <v>3637</v>
      </c>
    </row>
    <row r="11" spans="1:8" ht="23.15">
      <c r="A11" s="299" t="s">
        <v>23896</v>
      </c>
      <c r="B11" s="14" t="s">
        <v>23897</v>
      </c>
      <c r="C11" s="14" t="s">
        <v>23898</v>
      </c>
      <c r="D11" s="14" t="s">
        <v>23899</v>
      </c>
      <c r="E11" s="14" t="s">
        <v>23900</v>
      </c>
      <c r="F11" s="14" t="s">
        <v>234</v>
      </c>
      <c r="G11" s="300" t="s">
        <v>1109</v>
      </c>
      <c r="H11" t="s">
        <v>3637</v>
      </c>
    </row>
    <row r="12" spans="1:8" ht="23.15">
      <c r="A12" s="304" t="s">
        <v>23901</v>
      </c>
      <c r="B12" s="305" t="s">
        <v>23902</v>
      </c>
      <c r="C12" s="305" t="s">
        <v>23903</v>
      </c>
      <c r="D12" s="305" t="s">
        <v>23904</v>
      </c>
      <c r="E12" s="305" t="s">
        <v>23905</v>
      </c>
      <c r="F12" s="305" t="s">
        <v>901</v>
      </c>
      <c r="G12" s="306" t="s">
        <v>1109</v>
      </c>
      <c r="H12" t="s">
        <v>3637</v>
      </c>
    </row>
    <row r="13" spans="1:8" ht="23.15">
      <c r="A13" s="299" t="s">
        <v>23906</v>
      </c>
      <c r="B13" s="14" t="s">
        <v>23907</v>
      </c>
      <c r="C13" s="14" t="s">
        <v>23908</v>
      </c>
      <c r="D13" s="14" t="s">
        <v>23909</v>
      </c>
      <c r="E13" s="14" t="s">
        <v>23910</v>
      </c>
      <c r="F13" s="14" t="s">
        <v>14522</v>
      </c>
      <c r="G13" s="300" t="s">
        <v>1238</v>
      </c>
      <c r="H13" t="s">
        <v>3637</v>
      </c>
    </row>
    <row r="14" spans="1:8" ht="23.15">
      <c r="A14" s="304" t="s">
        <v>23911</v>
      </c>
      <c r="B14" s="305" t="s">
        <v>20745</v>
      </c>
      <c r="C14" s="305" t="s">
        <v>23912</v>
      </c>
      <c r="D14" s="305" t="s">
        <v>23913</v>
      </c>
      <c r="E14" s="305" t="s">
        <v>23914</v>
      </c>
      <c r="F14" s="305" t="s">
        <v>4910</v>
      </c>
      <c r="G14" s="306" t="s">
        <v>1238</v>
      </c>
      <c r="H14" t="s">
        <v>3637</v>
      </c>
    </row>
    <row r="15" spans="1:8" ht="23.15">
      <c r="A15" s="299" t="s">
        <v>23915</v>
      </c>
      <c r="B15" s="14" t="s">
        <v>23916</v>
      </c>
      <c r="C15" s="14" t="s">
        <v>23917</v>
      </c>
      <c r="D15" s="14" t="s">
        <v>23918</v>
      </c>
      <c r="E15" s="14" t="s">
        <v>23919</v>
      </c>
      <c r="F15" s="14" t="s">
        <v>23920</v>
      </c>
      <c r="G15" s="300" t="s">
        <v>1238</v>
      </c>
      <c r="H15" t="s">
        <v>3637</v>
      </c>
    </row>
    <row r="16" spans="1:8" ht="23.15">
      <c r="A16" s="304" t="s">
        <v>23921</v>
      </c>
      <c r="B16" s="305" t="s">
        <v>23922</v>
      </c>
      <c r="C16" s="305" t="s">
        <v>23923</v>
      </c>
      <c r="D16" s="305" t="s">
        <v>23924</v>
      </c>
      <c r="E16" s="305" t="s">
        <v>23925</v>
      </c>
      <c r="F16" s="305" t="s">
        <v>17626</v>
      </c>
      <c r="G16" s="306" t="s">
        <v>1238</v>
      </c>
      <c r="H16" t="s">
        <v>3637</v>
      </c>
    </row>
    <row r="17" spans="1:8" ht="23.15">
      <c r="A17" s="299" t="s">
        <v>23926</v>
      </c>
      <c r="B17" s="14" t="s">
        <v>23927</v>
      </c>
      <c r="C17" s="14" t="s">
        <v>23928</v>
      </c>
      <c r="D17" s="14" t="s">
        <v>23929</v>
      </c>
      <c r="E17" s="14" t="s">
        <v>23930</v>
      </c>
      <c r="F17" s="14" t="s">
        <v>824</v>
      </c>
      <c r="G17" s="300" t="s">
        <v>1238</v>
      </c>
      <c r="H17" t="s">
        <v>3637</v>
      </c>
    </row>
    <row r="18" spans="1:8" ht="23.15">
      <c r="A18" s="304" t="s">
        <v>23931</v>
      </c>
      <c r="B18" s="305" t="s">
        <v>23932</v>
      </c>
      <c r="C18" s="305" t="s">
        <v>23933</v>
      </c>
      <c r="D18" s="305" t="s">
        <v>23934</v>
      </c>
      <c r="E18" s="305" t="s">
        <v>23935</v>
      </c>
      <c r="F18" s="305" t="s">
        <v>22249</v>
      </c>
      <c r="G18" s="306" t="s">
        <v>1238</v>
      </c>
      <c r="H18" t="s">
        <v>3637</v>
      </c>
    </row>
    <row r="19" spans="1:8" ht="23.15">
      <c r="A19" s="299" t="s">
        <v>23936</v>
      </c>
      <c r="B19" s="14" t="s">
        <v>23937</v>
      </c>
      <c r="C19" s="14" t="s">
        <v>23938</v>
      </c>
      <c r="D19" s="14" t="s">
        <v>23939</v>
      </c>
      <c r="E19" s="14" t="s">
        <v>23940</v>
      </c>
      <c r="F19" s="14" t="s">
        <v>867</v>
      </c>
      <c r="G19" s="300" t="s">
        <v>1109</v>
      </c>
      <c r="H19" t="s">
        <v>3637</v>
      </c>
    </row>
    <row r="20" spans="1:8" ht="34.75">
      <c r="A20" s="304" t="s">
        <v>23941</v>
      </c>
      <c r="B20" s="305" t="s">
        <v>23942</v>
      </c>
      <c r="C20" s="305" t="s">
        <v>23943</v>
      </c>
      <c r="D20" s="305" t="s">
        <v>23944</v>
      </c>
      <c r="E20" s="305" t="s">
        <v>23945</v>
      </c>
      <c r="F20" s="305" t="s">
        <v>23946</v>
      </c>
      <c r="G20" s="306" t="s">
        <v>1109</v>
      </c>
      <c r="H20" t="s">
        <v>3637</v>
      </c>
    </row>
    <row r="21" spans="1:8" ht="34.75">
      <c r="A21" s="299" t="s">
        <v>23947</v>
      </c>
      <c r="B21" s="14" t="s">
        <v>23948</v>
      </c>
      <c r="C21" s="14" t="s">
        <v>23949</v>
      </c>
      <c r="D21" s="14" t="s">
        <v>23950</v>
      </c>
      <c r="E21" s="14" t="s">
        <v>23951</v>
      </c>
      <c r="F21" s="14" t="s">
        <v>23952</v>
      </c>
      <c r="G21" s="300" t="s">
        <v>1238</v>
      </c>
      <c r="H21" t="s">
        <v>3637</v>
      </c>
    </row>
    <row r="22" spans="1:8" ht="23.15">
      <c r="A22" s="307" t="s">
        <v>23953</v>
      </c>
      <c r="B22" s="308" t="s">
        <v>23954</v>
      </c>
      <c r="C22" s="308" t="s">
        <v>23955</v>
      </c>
      <c r="D22" s="308" t="s">
        <v>23956</v>
      </c>
      <c r="E22" s="308" t="s">
        <v>23957</v>
      </c>
      <c r="F22" s="308" t="s">
        <v>14669</v>
      </c>
      <c r="G22" s="309" t="s">
        <v>1109</v>
      </c>
      <c r="H22" t="s">
        <v>3637</v>
      </c>
    </row>
  </sheetData>
  <mergeCells count="2">
    <mergeCell ref="A1:G1"/>
    <mergeCell ref="A2:G2"/>
  </mergeCells>
  <dataValidations count="2">
    <dataValidation type="list" sqref="F5:F22" xr:uid="{00000000-0002-0000-B900-000000000000}">
      <formula1>"Critical,High,Medium,Low"</formula1>
    </dataValidation>
    <dataValidation type="list" sqref="G5:G22" xr:uid="{00000000-0002-0000-B900-000001000000}">
      <formula1>"Draft Complete,Needs Review,Approved,Deferred"</formula1>
    </dataValidation>
  </dataValidation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H17"/>
  <sheetViews>
    <sheetView workbookViewId="0">
      <pane ySplit="4" topLeftCell="A5" activePane="bottomLeft" state="frozen"/>
      <selection pane="bottomLeft"/>
    </sheetView>
  </sheetViews>
  <sheetFormatPr defaultRowHeight="14.15"/>
  <cols>
    <col min="1" max="1" width="12" customWidth="1"/>
    <col min="2" max="2" width="30" customWidth="1"/>
    <col min="3" max="3" width="66" customWidth="1"/>
    <col min="4" max="4" width="50" customWidth="1"/>
    <col min="5" max="5" width="28" customWidth="1"/>
    <col min="6" max="6" width="30" customWidth="1"/>
    <col min="7" max="7" width="18" customWidth="1"/>
    <col min="8" max="8" width="54" customWidth="1"/>
  </cols>
  <sheetData>
    <row r="1" spans="1:8" ht="17.149999999999999" customHeight="1">
      <c r="A1" s="615" t="s">
        <v>23958</v>
      </c>
      <c r="B1" s="615"/>
      <c r="C1" s="615"/>
      <c r="D1" s="615"/>
      <c r="E1" s="615"/>
      <c r="F1" s="615"/>
      <c r="G1" s="615"/>
      <c r="H1" s="615"/>
    </row>
    <row r="2" spans="1:8" ht="21.75" customHeight="1">
      <c r="A2" s="616" t="s">
        <v>23959</v>
      </c>
      <c r="B2" s="616"/>
      <c r="C2" s="616"/>
      <c r="D2" s="616"/>
      <c r="E2" s="616"/>
      <c r="F2" s="616"/>
      <c r="G2" s="616"/>
      <c r="H2" s="616"/>
    </row>
    <row r="4" spans="1:8" ht="17.149999999999999" customHeight="1">
      <c r="A4" s="293" t="s">
        <v>3410</v>
      </c>
      <c r="B4" s="294" t="s">
        <v>23960</v>
      </c>
      <c r="C4" s="294" t="s">
        <v>23961</v>
      </c>
      <c r="D4" s="294" t="s">
        <v>23962</v>
      </c>
      <c r="E4" s="294" t="s">
        <v>23963</v>
      </c>
      <c r="F4" s="294" t="s">
        <v>1817</v>
      </c>
      <c r="G4" s="294" t="s">
        <v>1818</v>
      </c>
      <c r="H4" s="295" t="s">
        <v>6900</v>
      </c>
    </row>
    <row r="5" spans="1:8" ht="23.15">
      <c r="A5" s="296" t="s">
        <v>23964</v>
      </c>
      <c r="B5" s="297" t="s">
        <v>23965</v>
      </c>
      <c r="C5" s="297" t="s">
        <v>23966</v>
      </c>
      <c r="D5" s="297" t="s">
        <v>23967</v>
      </c>
      <c r="E5" s="297" t="s">
        <v>23968</v>
      </c>
      <c r="F5" s="297" t="s">
        <v>23969</v>
      </c>
      <c r="G5" s="297" t="s">
        <v>3637</v>
      </c>
      <c r="H5" s="298" t="s">
        <v>23970</v>
      </c>
    </row>
    <row r="6" spans="1:8" ht="23.15">
      <c r="A6" s="304" t="s">
        <v>23971</v>
      </c>
      <c r="B6" s="305" t="s">
        <v>23972</v>
      </c>
      <c r="C6" s="305" t="s">
        <v>23973</v>
      </c>
      <c r="D6" s="305" t="s">
        <v>23974</v>
      </c>
      <c r="E6" s="305" t="s">
        <v>23975</v>
      </c>
      <c r="F6" s="305" t="s">
        <v>23976</v>
      </c>
      <c r="G6" s="305" t="s">
        <v>3637</v>
      </c>
      <c r="H6" s="306" t="s">
        <v>23977</v>
      </c>
    </row>
    <row r="7" spans="1:8" ht="23.15">
      <c r="A7" s="299" t="s">
        <v>23978</v>
      </c>
      <c r="B7" s="14" t="s">
        <v>23979</v>
      </c>
      <c r="C7" s="14" t="s">
        <v>23980</v>
      </c>
      <c r="D7" s="14" t="s">
        <v>23981</v>
      </c>
      <c r="E7" s="14" t="s">
        <v>23968</v>
      </c>
      <c r="F7" s="14" t="s">
        <v>23982</v>
      </c>
      <c r="G7" s="14" t="s">
        <v>3637</v>
      </c>
      <c r="H7" s="300" t="s">
        <v>23983</v>
      </c>
    </row>
    <row r="8" spans="1:8" ht="23.15">
      <c r="A8" s="304" t="s">
        <v>23984</v>
      </c>
      <c r="B8" s="305" t="s">
        <v>23985</v>
      </c>
      <c r="C8" s="305" t="s">
        <v>23986</v>
      </c>
      <c r="D8" s="305" t="s">
        <v>23987</v>
      </c>
      <c r="E8" s="305" t="s">
        <v>23968</v>
      </c>
      <c r="F8" s="305" t="s">
        <v>23730</v>
      </c>
      <c r="G8" s="305" t="s">
        <v>3637</v>
      </c>
      <c r="H8" s="306" t="s">
        <v>23988</v>
      </c>
    </row>
    <row r="9" spans="1:8">
      <c r="A9" s="299" t="s">
        <v>23989</v>
      </c>
      <c r="B9" s="14" t="s">
        <v>23990</v>
      </c>
      <c r="C9" s="14" t="s">
        <v>23991</v>
      </c>
      <c r="D9" s="14" t="s">
        <v>23992</v>
      </c>
      <c r="E9" s="14" t="s">
        <v>23968</v>
      </c>
      <c r="F9" s="14" t="s">
        <v>23993</v>
      </c>
      <c r="G9" s="14" t="s">
        <v>3637</v>
      </c>
      <c r="H9" s="300" t="s">
        <v>23994</v>
      </c>
    </row>
    <row r="10" spans="1:8" ht="23.15">
      <c r="A10" s="304" t="s">
        <v>23995</v>
      </c>
      <c r="B10" s="305" t="s">
        <v>23996</v>
      </c>
      <c r="C10" s="305" t="s">
        <v>23997</v>
      </c>
      <c r="D10" s="305" t="s">
        <v>23998</v>
      </c>
      <c r="E10" s="305" t="s">
        <v>23999</v>
      </c>
      <c r="F10" s="305" t="s">
        <v>6376</v>
      </c>
      <c r="G10" s="305" t="s">
        <v>3637</v>
      </c>
      <c r="H10" s="306" t="s">
        <v>24000</v>
      </c>
    </row>
    <row r="11" spans="1:8" ht="23.15">
      <c r="A11" s="299" t="s">
        <v>24001</v>
      </c>
      <c r="B11" s="14" t="s">
        <v>24002</v>
      </c>
      <c r="C11" s="14" t="s">
        <v>24003</v>
      </c>
      <c r="D11" s="14" t="s">
        <v>24004</v>
      </c>
      <c r="E11" s="14" t="s">
        <v>24005</v>
      </c>
      <c r="F11" s="14" t="s">
        <v>24006</v>
      </c>
      <c r="G11" s="14" t="s">
        <v>3637</v>
      </c>
      <c r="H11" s="300" t="s">
        <v>24007</v>
      </c>
    </row>
    <row r="12" spans="1:8" ht="23.15">
      <c r="A12" s="304" t="s">
        <v>24008</v>
      </c>
      <c r="B12" s="305" t="s">
        <v>24009</v>
      </c>
      <c r="C12" s="305" t="s">
        <v>24010</v>
      </c>
      <c r="D12" s="305" t="s">
        <v>24011</v>
      </c>
      <c r="E12" s="305" t="s">
        <v>23968</v>
      </c>
      <c r="F12" s="305" t="s">
        <v>24012</v>
      </c>
      <c r="G12" s="305" t="s">
        <v>3637</v>
      </c>
      <c r="H12" s="306" t="s">
        <v>24013</v>
      </c>
    </row>
    <row r="13" spans="1:8" ht="23.15">
      <c r="A13" s="299" t="s">
        <v>24014</v>
      </c>
      <c r="B13" s="14" t="s">
        <v>24015</v>
      </c>
      <c r="C13" s="14" t="s">
        <v>24016</v>
      </c>
      <c r="D13" s="14" t="s">
        <v>24017</v>
      </c>
      <c r="E13" s="14" t="s">
        <v>23968</v>
      </c>
      <c r="F13" s="14" t="s">
        <v>23349</v>
      </c>
      <c r="G13" s="14" t="s">
        <v>3637</v>
      </c>
      <c r="H13" s="300" t="s">
        <v>24018</v>
      </c>
    </row>
    <row r="14" spans="1:8">
      <c r="A14" s="304" t="s">
        <v>24019</v>
      </c>
      <c r="B14" s="305" t="s">
        <v>24020</v>
      </c>
      <c r="C14" s="305" t="s">
        <v>24021</v>
      </c>
      <c r="D14" s="305" t="s">
        <v>24022</v>
      </c>
      <c r="E14" s="305" t="s">
        <v>23968</v>
      </c>
      <c r="F14" s="305" t="s">
        <v>24023</v>
      </c>
      <c r="G14" s="305" t="s">
        <v>3637</v>
      </c>
      <c r="H14" s="306" t="s">
        <v>24024</v>
      </c>
    </row>
    <row r="15" spans="1:8" ht="23.15">
      <c r="A15" s="299" t="s">
        <v>24025</v>
      </c>
      <c r="B15" s="14" t="s">
        <v>24026</v>
      </c>
      <c r="C15" s="14" t="s">
        <v>24027</v>
      </c>
      <c r="D15" s="14" t="s">
        <v>24028</v>
      </c>
      <c r="E15" s="14" t="s">
        <v>23968</v>
      </c>
      <c r="F15" s="14" t="s">
        <v>582</v>
      </c>
      <c r="G15" s="14" t="s">
        <v>3637</v>
      </c>
      <c r="H15" s="300" t="s">
        <v>24029</v>
      </c>
    </row>
    <row r="16" spans="1:8" ht="23.15">
      <c r="A16" s="304" t="s">
        <v>24030</v>
      </c>
      <c r="B16" s="305" t="s">
        <v>24031</v>
      </c>
      <c r="C16" s="305" t="s">
        <v>24032</v>
      </c>
      <c r="D16" s="305" t="s">
        <v>24033</v>
      </c>
      <c r="E16" s="305" t="s">
        <v>23968</v>
      </c>
      <c r="F16" s="305" t="s">
        <v>16466</v>
      </c>
      <c r="G16" s="305" t="s">
        <v>3637</v>
      </c>
      <c r="H16" s="306" t="s">
        <v>24034</v>
      </c>
    </row>
    <row r="17" spans="1:8" ht="23.15">
      <c r="A17" s="301" t="s">
        <v>24035</v>
      </c>
      <c r="B17" s="302" t="s">
        <v>24036</v>
      </c>
      <c r="C17" s="302" t="s">
        <v>24037</v>
      </c>
      <c r="D17" s="302" t="s">
        <v>24038</v>
      </c>
      <c r="E17" s="302" t="s">
        <v>24039</v>
      </c>
      <c r="F17" s="302" t="s">
        <v>24040</v>
      </c>
      <c r="G17" s="302" t="s">
        <v>3637</v>
      </c>
      <c r="H17" s="303" t="s">
        <v>24041</v>
      </c>
    </row>
  </sheetData>
  <mergeCells count="2">
    <mergeCell ref="A1:H1"/>
    <mergeCell ref="A2:H2"/>
  </mergeCells>
  <dataValidations count="1">
    <dataValidation type="list" sqref="G5:G17" xr:uid="{00000000-0002-0000-BA00-000000000000}">
      <formula1>"Draft Complete,Needs Review,Approved,Deferred"</formula1>
    </dataValidation>
  </dataValidation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O26"/>
  <sheetViews>
    <sheetView workbookViewId="0">
      <pane ySplit="4" topLeftCell="A5" activePane="bottomLeft" state="frozen"/>
      <selection pane="bottomLeft"/>
    </sheetView>
  </sheetViews>
  <sheetFormatPr defaultRowHeight="14.15"/>
  <cols>
    <col min="1" max="1" width="14" customWidth="1"/>
    <col min="2" max="2" width="20" customWidth="1"/>
    <col min="3" max="3" width="42" customWidth="1"/>
    <col min="4" max="4" width="62" customWidth="1"/>
    <col min="5" max="5" width="28" customWidth="1"/>
    <col min="6" max="6" width="34" customWidth="1"/>
    <col min="7" max="7" width="32" customWidth="1"/>
    <col min="8" max="8" width="12" customWidth="1"/>
    <col min="9" max="9" width="18" customWidth="1"/>
    <col min="10" max="11" width="12" customWidth="1"/>
    <col min="12" max="12" width="34" customWidth="1"/>
    <col min="13" max="13" width="60" customWidth="1"/>
    <col min="14" max="14" width="54" customWidth="1"/>
    <col min="15" max="15" width="30" customWidth="1"/>
  </cols>
  <sheetData>
    <row r="1" spans="1:15" ht="17.149999999999999" customHeight="1">
      <c r="A1" s="615" t="s">
        <v>24042</v>
      </c>
      <c r="B1" s="615"/>
      <c r="C1" s="615"/>
      <c r="D1" s="615"/>
      <c r="E1" s="615"/>
      <c r="F1" s="615"/>
      <c r="G1" s="615"/>
      <c r="H1" s="615"/>
      <c r="I1" s="615"/>
      <c r="J1" s="615"/>
      <c r="K1" s="615"/>
      <c r="L1" s="615"/>
      <c r="M1" s="615"/>
      <c r="N1" s="615"/>
      <c r="O1" s="615"/>
    </row>
    <row r="2" spans="1:15" ht="21.75" customHeight="1">
      <c r="A2" s="616" t="s">
        <v>24043</v>
      </c>
      <c r="B2" s="616"/>
      <c r="C2" s="616"/>
      <c r="D2" s="616"/>
      <c r="E2" s="616"/>
      <c r="F2" s="616"/>
      <c r="G2" s="616"/>
      <c r="H2" s="616"/>
      <c r="I2" s="616"/>
      <c r="J2" s="616"/>
      <c r="K2" s="616"/>
      <c r="L2" s="616"/>
      <c r="M2" s="616"/>
      <c r="N2" s="616"/>
      <c r="O2" s="616"/>
    </row>
    <row r="4" spans="1:15" ht="17.149999999999999" customHeight="1">
      <c r="A4" s="293" t="s">
        <v>3410</v>
      </c>
      <c r="B4" s="294" t="s">
        <v>3595</v>
      </c>
      <c r="C4" s="294" t="s">
        <v>7712</v>
      </c>
      <c r="D4" s="294" t="s">
        <v>3597</v>
      </c>
      <c r="E4" s="294" t="s">
        <v>1817</v>
      </c>
      <c r="F4" s="294" t="s">
        <v>3598</v>
      </c>
      <c r="G4" s="294" t="s">
        <v>1506</v>
      </c>
      <c r="H4" s="294" t="s">
        <v>1509</v>
      </c>
      <c r="I4" s="294" t="s">
        <v>1818</v>
      </c>
      <c r="J4" s="294" t="s">
        <v>7713</v>
      </c>
      <c r="K4" s="294" t="s">
        <v>3600</v>
      </c>
      <c r="L4" s="294" t="s">
        <v>3574</v>
      </c>
      <c r="M4" s="294" t="s">
        <v>1820</v>
      </c>
      <c r="N4" s="294" t="s">
        <v>10615</v>
      </c>
      <c r="O4" s="295" t="s">
        <v>4953</v>
      </c>
    </row>
    <row r="5" spans="1:15">
      <c r="A5" s="296" t="s">
        <v>24044</v>
      </c>
      <c r="B5" s="297" t="s">
        <v>1071</v>
      </c>
      <c r="C5" s="297" t="s">
        <v>24045</v>
      </c>
      <c r="D5" s="297" t="s">
        <v>24046</v>
      </c>
      <c r="E5" s="297" t="s">
        <v>2427</v>
      </c>
      <c r="F5" s="297" t="s">
        <v>24047</v>
      </c>
      <c r="G5" s="297" t="s">
        <v>1516</v>
      </c>
      <c r="H5" s="297" t="s">
        <v>1238</v>
      </c>
      <c r="I5" s="297" t="s">
        <v>1825</v>
      </c>
      <c r="J5" s="315">
        <f t="shared" ref="J5:J26" si="0">IF(I5="Approved",1,IF(I5="Draft Complete",0.8,IF(I5="In Review",0.6,IF(I5="In Progress",0.4,IF(I5="Blocked",0,IF(I5="Owner Input",0.2,0))))))</f>
        <v>0</v>
      </c>
      <c r="K5" s="297">
        <v>3</v>
      </c>
      <c r="L5" s="297" t="s">
        <v>24048</v>
      </c>
      <c r="M5" s="297" t="s">
        <v>24049</v>
      </c>
      <c r="N5" s="297" t="s">
        <v>24050</v>
      </c>
      <c r="O5" s="298" t="s">
        <v>680</v>
      </c>
    </row>
    <row r="6" spans="1:15" ht="23.15">
      <c r="A6" s="304" t="s">
        <v>24051</v>
      </c>
      <c r="B6" s="305" t="s">
        <v>22609</v>
      </c>
      <c r="C6" s="305" t="s">
        <v>24052</v>
      </c>
      <c r="D6" s="305" t="s">
        <v>24053</v>
      </c>
      <c r="E6" s="305" t="s">
        <v>4770</v>
      </c>
      <c r="F6" s="305" t="s">
        <v>24054</v>
      </c>
      <c r="G6" s="305" t="s">
        <v>24044</v>
      </c>
      <c r="H6" s="305" t="s">
        <v>1238</v>
      </c>
      <c r="I6" s="305" t="s">
        <v>1825</v>
      </c>
      <c r="J6" s="316">
        <f t="shared" si="0"/>
        <v>0</v>
      </c>
      <c r="K6" s="305">
        <v>5</v>
      </c>
      <c r="L6" s="305" t="s">
        <v>24055</v>
      </c>
      <c r="M6" s="305" t="s">
        <v>24056</v>
      </c>
      <c r="N6" s="305" t="s">
        <v>24057</v>
      </c>
      <c r="O6" s="306" t="s">
        <v>696</v>
      </c>
    </row>
    <row r="7" spans="1:15" ht="23.15">
      <c r="A7" s="299" t="s">
        <v>24058</v>
      </c>
      <c r="B7" s="14" t="s">
        <v>9269</v>
      </c>
      <c r="C7" s="14" t="s">
        <v>24059</v>
      </c>
      <c r="D7" s="14" t="s">
        <v>24060</v>
      </c>
      <c r="E7" s="14" t="s">
        <v>24061</v>
      </c>
      <c r="F7" s="14" t="s">
        <v>24062</v>
      </c>
      <c r="G7" s="14" t="s">
        <v>24044</v>
      </c>
      <c r="H7" s="14" t="s">
        <v>1238</v>
      </c>
      <c r="I7" s="14" t="s">
        <v>1825</v>
      </c>
      <c r="J7" s="27">
        <f t="shared" si="0"/>
        <v>0</v>
      </c>
      <c r="K7" s="14">
        <v>12</v>
      </c>
      <c r="L7" s="14" t="s">
        <v>24063</v>
      </c>
      <c r="M7" s="14" t="s">
        <v>24064</v>
      </c>
      <c r="N7" s="14" t="s">
        <v>24065</v>
      </c>
      <c r="O7" s="300" t="s">
        <v>692</v>
      </c>
    </row>
    <row r="8" spans="1:15">
      <c r="A8" s="304" t="s">
        <v>24066</v>
      </c>
      <c r="B8" s="305" t="s">
        <v>5378</v>
      </c>
      <c r="C8" s="305" t="s">
        <v>24067</v>
      </c>
      <c r="D8" s="305" t="s">
        <v>24068</v>
      </c>
      <c r="E8" s="305" t="s">
        <v>24069</v>
      </c>
      <c r="F8" s="305" t="s">
        <v>24070</v>
      </c>
      <c r="G8" s="305" t="s">
        <v>24058</v>
      </c>
      <c r="H8" s="305" t="s">
        <v>1238</v>
      </c>
      <c r="I8" s="305" t="s">
        <v>1825</v>
      </c>
      <c r="J8" s="316">
        <f t="shared" si="0"/>
        <v>0</v>
      </c>
      <c r="K8" s="305">
        <v>10</v>
      </c>
      <c r="L8" s="305" t="s">
        <v>24071</v>
      </c>
      <c r="M8" s="305" t="s">
        <v>24072</v>
      </c>
      <c r="N8" s="305" t="s">
        <v>24073</v>
      </c>
      <c r="O8" s="306" t="s">
        <v>688</v>
      </c>
    </row>
    <row r="9" spans="1:15">
      <c r="A9" s="299" t="s">
        <v>24074</v>
      </c>
      <c r="B9" s="14" t="s">
        <v>24075</v>
      </c>
      <c r="C9" s="14" t="s">
        <v>24076</v>
      </c>
      <c r="D9" s="14" t="s">
        <v>24077</v>
      </c>
      <c r="E9" s="14" t="s">
        <v>4770</v>
      </c>
      <c r="F9" s="14" t="s">
        <v>24078</v>
      </c>
      <c r="G9" s="14" t="s">
        <v>24079</v>
      </c>
      <c r="H9" s="14" t="s">
        <v>1238</v>
      </c>
      <c r="I9" s="14" t="s">
        <v>1825</v>
      </c>
      <c r="J9" s="27">
        <f t="shared" si="0"/>
        <v>0</v>
      </c>
      <c r="K9" s="14">
        <v>12</v>
      </c>
      <c r="L9" s="14" t="s">
        <v>24080</v>
      </c>
      <c r="M9" s="14" t="s">
        <v>24081</v>
      </c>
      <c r="N9" s="14" t="s">
        <v>24082</v>
      </c>
      <c r="O9" s="300" t="s">
        <v>696</v>
      </c>
    </row>
    <row r="10" spans="1:15" ht="23.15">
      <c r="A10" s="304" t="s">
        <v>24083</v>
      </c>
      <c r="B10" s="305" t="s">
        <v>24084</v>
      </c>
      <c r="C10" s="305" t="s">
        <v>24085</v>
      </c>
      <c r="D10" s="305" t="s">
        <v>24086</v>
      </c>
      <c r="E10" s="305" t="s">
        <v>698</v>
      </c>
      <c r="F10" s="305" t="s">
        <v>24087</v>
      </c>
      <c r="G10" s="305" t="s">
        <v>24088</v>
      </c>
      <c r="H10" s="305" t="s">
        <v>1109</v>
      </c>
      <c r="I10" s="305" t="s">
        <v>1825</v>
      </c>
      <c r="J10" s="316">
        <f t="shared" si="0"/>
        <v>0</v>
      </c>
      <c r="K10" s="305">
        <v>18</v>
      </c>
      <c r="L10" s="305" t="s">
        <v>24089</v>
      </c>
      <c r="M10" s="305" t="s">
        <v>24090</v>
      </c>
      <c r="N10" s="305" t="s">
        <v>24091</v>
      </c>
      <c r="O10" s="306" t="s">
        <v>702</v>
      </c>
    </row>
    <row r="11" spans="1:15" ht="23.15">
      <c r="A11" s="299" t="s">
        <v>24092</v>
      </c>
      <c r="B11" s="14" t="s">
        <v>10277</v>
      </c>
      <c r="C11" s="14" t="s">
        <v>24093</v>
      </c>
      <c r="D11" s="14" t="s">
        <v>24094</v>
      </c>
      <c r="E11" s="14" t="s">
        <v>24095</v>
      </c>
      <c r="F11" s="14" t="s">
        <v>24096</v>
      </c>
      <c r="G11" s="14" t="s">
        <v>24058</v>
      </c>
      <c r="H11" s="14" t="s">
        <v>1238</v>
      </c>
      <c r="I11" s="14" t="s">
        <v>1825</v>
      </c>
      <c r="J11" s="27">
        <f t="shared" si="0"/>
        <v>0</v>
      </c>
      <c r="K11" s="14">
        <v>18</v>
      </c>
      <c r="L11" s="14" t="s">
        <v>24097</v>
      </c>
      <c r="M11" s="14" t="s">
        <v>24098</v>
      </c>
      <c r="N11" s="14" t="s">
        <v>24099</v>
      </c>
      <c r="O11" s="300" t="s">
        <v>706</v>
      </c>
    </row>
    <row r="12" spans="1:15" ht="23.15">
      <c r="A12" s="304" t="s">
        <v>24100</v>
      </c>
      <c r="B12" s="305" t="s">
        <v>24101</v>
      </c>
      <c r="C12" s="305" t="s">
        <v>24102</v>
      </c>
      <c r="D12" s="305" t="s">
        <v>24103</v>
      </c>
      <c r="E12" s="305" t="s">
        <v>24104</v>
      </c>
      <c r="F12" s="305" t="s">
        <v>24105</v>
      </c>
      <c r="G12" s="305" t="s">
        <v>24088</v>
      </c>
      <c r="H12" s="305" t="s">
        <v>1109</v>
      </c>
      <c r="I12" s="305" t="s">
        <v>1825</v>
      </c>
      <c r="J12" s="316">
        <f t="shared" si="0"/>
        <v>0</v>
      </c>
      <c r="K12" s="305">
        <v>18</v>
      </c>
      <c r="L12" s="305" t="s">
        <v>24106</v>
      </c>
      <c r="M12" s="305" t="s">
        <v>24107</v>
      </c>
      <c r="N12" s="305" t="s">
        <v>24108</v>
      </c>
      <c r="O12" s="306" t="s">
        <v>710</v>
      </c>
    </row>
    <row r="13" spans="1:15" ht="23.15">
      <c r="A13" s="299" t="s">
        <v>24109</v>
      </c>
      <c r="B13" s="14" t="s">
        <v>24101</v>
      </c>
      <c r="C13" s="14" t="s">
        <v>24110</v>
      </c>
      <c r="D13" s="14" t="s">
        <v>24111</v>
      </c>
      <c r="E13" s="14" t="s">
        <v>24104</v>
      </c>
      <c r="F13" s="14" t="s">
        <v>24112</v>
      </c>
      <c r="G13" s="14" t="s">
        <v>24058</v>
      </c>
      <c r="H13" s="14" t="s">
        <v>1109</v>
      </c>
      <c r="I13" s="14" t="s">
        <v>1825</v>
      </c>
      <c r="J13" s="27">
        <f t="shared" si="0"/>
        <v>0</v>
      </c>
      <c r="K13" s="14">
        <v>16</v>
      </c>
      <c r="L13" s="14" t="s">
        <v>24113</v>
      </c>
      <c r="M13" s="14" t="s">
        <v>24114</v>
      </c>
      <c r="N13" s="14" t="s">
        <v>24115</v>
      </c>
      <c r="O13" s="300" t="s">
        <v>710</v>
      </c>
    </row>
    <row r="14" spans="1:15" ht="23.15">
      <c r="A14" s="304" t="s">
        <v>24116</v>
      </c>
      <c r="B14" s="305" t="s">
        <v>24117</v>
      </c>
      <c r="C14" s="305" t="s">
        <v>24118</v>
      </c>
      <c r="D14" s="305" t="s">
        <v>24119</v>
      </c>
      <c r="E14" s="305" t="s">
        <v>24120</v>
      </c>
      <c r="F14" s="305" t="s">
        <v>24121</v>
      </c>
      <c r="G14" s="305" t="s">
        <v>24092</v>
      </c>
      <c r="H14" s="305" t="s">
        <v>1109</v>
      </c>
      <c r="I14" s="305" t="s">
        <v>1825</v>
      </c>
      <c r="J14" s="316">
        <f t="shared" si="0"/>
        <v>0</v>
      </c>
      <c r="K14" s="305">
        <v>18</v>
      </c>
      <c r="L14" s="305" t="s">
        <v>24122</v>
      </c>
      <c r="M14" s="305" t="s">
        <v>24123</v>
      </c>
      <c r="N14" s="305" t="s">
        <v>24124</v>
      </c>
      <c r="O14" s="306" t="s">
        <v>714</v>
      </c>
    </row>
    <row r="15" spans="1:15" ht="23.15">
      <c r="A15" s="299" t="s">
        <v>24125</v>
      </c>
      <c r="B15" s="14" t="s">
        <v>21302</v>
      </c>
      <c r="C15" s="14" t="s">
        <v>24126</v>
      </c>
      <c r="D15" s="14" t="s">
        <v>24127</v>
      </c>
      <c r="E15" s="14" t="s">
        <v>24128</v>
      </c>
      <c r="F15" s="14" t="s">
        <v>24129</v>
      </c>
      <c r="G15" s="14" t="s">
        <v>24130</v>
      </c>
      <c r="H15" s="14" t="s">
        <v>1238</v>
      </c>
      <c r="I15" s="14" t="s">
        <v>1825</v>
      </c>
      <c r="J15" s="27">
        <f t="shared" si="0"/>
        <v>0</v>
      </c>
      <c r="K15" s="14">
        <v>12</v>
      </c>
      <c r="L15" s="14" t="s">
        <v>24131</v>
      </c>
      <c r="M15" s="14" t="s">
        <v>24132</v>
      </c>
      <c r="N15" s="14" t="s">
        <v>24133</v>
      </c>
      <c r="O15" s="300" t="s">
        <v>718</v>
      </c>
    </row>
    <row r="16" spans="1:15">
      <c r="A16" s="304" t="s">
        <v>24134</v>
      </c>
      <c r="B16" s="305" t="s">
        <v>24135</v>
      </c>
      <c r="C16" s="305" t="s">
        <v>24136</v>
      </c>
      <c r="D16" s="305" t="s">
        <v>24137</v>
      </c>
      <c r="E16" s="305" t="s">
        <v>24138</v>
      </c>
      <c r="F16" s="305" t="s">
        <v>24139</v>
      </c>
      <c r="G16" s="305" t="s">
        <v>24058</v>
      </c>
      <c r="H16" s="305" t="s">
        <v>1238</v>
      </c>
      <c r="I16" s="305" t="s">
        <v>1825</v>
      </c>
      <c r="J16" s="316">
        <f t="shared" si="0"/>
        <v>0</v>
      </c>
      <c r="K16" s="305">
        <v>10</v>
      </c>
      <c r="L16" s="305" t="s">
        <v>24140</v>
      </c>
      <c r="M16" s="305" t="s">
        <v>24141</v>
      </c>
      <c r="N16" s="305" t="s">
        <v>24142</v>
      </c>
      <c r="O16" s="306" t="s">
        <v>24143</v>
      </c>
    </row>
    <row r="17" spans="1:15" ht="23.15">
      <c r="A17" s="299" t="s">
        <v>24144</v>
      </c>
      <c r="B17" s="14" t="s">
        <v>14659</v>
      </c>
      <c r="C17" s="14" t="s">
        <v>24145</v>
      </c>
      <c r="D17" s="14" t="s">
        <v>24146</v>
      </c>
      <c r="E17" s="14" t="s">
        <v>6132</v>
      </c>
      <c r="F17" s="14" t="s">
        <v>24147</v>
      </c>
      <c r="G17" s="14" t="s">
        <v>24148</v>
      </c>
      <c r="H17" s="14" t="s">
        <v>1238</v>
      </c>
      <c r="I17" s="14" t="s">
        <v>1825</v>
      </c>
      <c r="J17" s="27">
        <f t="shared" si="0"/>
        <v>0</v>
      </c>
      <c r="K17" s="14">
        <v>25</v>
      </c>
      <c r="L17" s="14" t="s">
        <v>24149</v>
      </c>
      <c r="M17" s="14" t="s">
        <v>24150</v>
      </c>
      <c r="N17" s="14" t="s">
        <v>24151</v>
      </c>
      <c r="O17" s="300" t="s">
        <v>739</v>
      </c>
    </row>
    <row r="18" spans="1:15" ht="23.15">
      <c r="A18" s="304" t="s">
        <v>24152</v>
      </c>
      <c r="B18" s="305" t="s">
        <v>20263</v>
      </c>
      <c r="C18" s="305" t="s">
        <v>24153</v>
      </c>
      <c r="D18" s="305" t="s">
        <v>24154</v>
      </c>
      <c r="E18" s="305" t="s">
        <v>6132</v>
      </c>
      <c r="F18" s="305" t="s">
        <v>24155</v>
      </c>
      <c r="G18" s="305" t="s">
        <v>24156</v>
      </c>
      <c r="H18" s="305" t="s">
        <v>1238</v>
      </c>
      <c r="I18" s="305" t="s">
        <v>1825</v>
      </c>
      <c r="J18" s="316">
        <f t="shared" si="0"/>
        <v>0</v>
      </c>
      <c r="K18" s="305">
        <v>25</v>
      </c>
      <c r="L18" s="305" t="s">
        <v>24157</v>
      </c>
      <c r="M18" s="305" t="s">
        <v>24158</v>
      </c>
      <c r="N18" s="305" t="s">
        <v>24159</v>
      </c>
      <c r="O18" s="306" t="s">
        <v>24160</v>
      </c>
    </row>
    <row r="19" spans="1:15">
      <c r="A19" s="299" t="s">
        <v>24161</v>
      </c>
      <c r="B19" s="14" t="s">
        <v>22535</v>
      </c>
      <c r="C19" s="14" t="s">
        <v>24162</v>
      </c>
      <c r="D19" s="14" t="s">
        <v>24163</v>
      </c>
      <c r="E19" s="14" t="s">
        <v>24164</v>
      </c>
      <c r="F19" s="14" t="s">
        <v>24165</v>
      </c>
      <c r="G19" s="14" t="s">
        <v>24166</v>
      </c>
      <c r="H19" s="14" t="s">
        <v>1238</v>
      </c>
      <c r="I19" s="14" t="s">
        <v>1825</v>
      </c>
      <c r="J19" s="27">
        <f t="shared" si="0"/>
        <v>0</v>
      </c>
      <c r="K19" s="14">
        <v>16</v>
      </c>
      <c r="L19" s="14" t="s">
        <v>24167</v>
      </c>
      <c r="M19" s="14" t="s">
        <v>24168</v>
      </c>
      <c r="N19" s="14" t="s">
        <v>24169</v>
      </c>
      <c r="O19" s="300" t="s">
        <v>744</v>
      </c>
    </row>
    <row r="20" spans="1:15">
      <c r="A20" s="304" t="s">
        <v>24170</v>
      </c>
      <c r="B20" s="305" t="s">
        <v>22252</v>
      </c>
      <c r="C20" s="305" t="s">
        <v>24171</v>
      </c>
      <c r="D20" s="305" t="s">
        <v>24172</v>
      </c>
      <c r="E20" s="305" t="s">
        <v>24173</v>
      </c>
      <c r="F20" s="305" t="s">
        <v>24174</v>
      </c>
      <c r="G20" s="305" t="s">
        <v>24161</v>
      </c>
      <c r="H20" s="305" t="s">
        <v>1238</v>
      </c>
      <c r="I20" s="305" t="s">
        <v>1825</v>
      </c>
      <c r="J20" s="316">
        <f t="shared" si="0"/>
        <v>0</v>
      </c>
      <c r="K20" s="305">
        <v>12</v>
      </c>
      <c r="L20" s="305" t="s">
        <v>24175</v>
      </c>
      <c r="M20" s="305" t="s">
        <v>24176</v>
      </c>
      <c r="N20" s="305" t="s">
        <v>24177</v>
      </c>
      <c r="O20" s="306" t="s">
        <v>748</v>
      </c>
    </row>
    <row r="21" spans="1:15">
      <c r="A21" s="299" t="s">
        <v>24178</v>
      </c>
      <c r="B21" s="14" t="s">
        <v>24179</v>
      </c>
      <c r="C21" s="14" t="s">
        <v>24180</v>
      </c>
      <c r="D21" s="14" t="s">
        <v>24181</v>
      </c>
      <c r="E21" s="14" t="s">
        <v>4026</v>
      </c>
      <c r="F21" s="14" t="s">
        <v>24182</v>
      </c>
      <c r="G21" s="14" t="s">
        <v>24183</v>
      </c>
      <c r="H21" s="14" t="s">
        <v>1238</v>
      </c>
      <c r="I21" s="14" t="s">
        <v>1825</v>
      </c>
      <c r="J21" s="27">
        <f t="shared" si="0"/>
        <v>0</v>
      </c>
      <c r="K21" s="14">
        <v>14</v>
      </c>
      <c r="L21" s="14" t="s">
        <v>24184</v>
      </c>
      <c r="M21" s="14" t="s">
        <v>24185</v>
      </c>
      <c r="N21" s="14" t="s">
        <v>24186</v>
      </c>
      <c r="O21" s="300" t="s">
        <v>24187</v>
      </c>
    </row>
    <row r="22" spans="1:15">
      <c r="A22" s="304" t="s">
        <v>24188</v>
      </c>
      <c r="B22" s="305" t="s">
        <v>24189</v>
      </c>
      <c r="C22" s="305" t="s">
        <v>24190</v>
      </c>
      <c r="D22" s="305" t="s">
        <v>24191</v>
      </c>
      <c r="E22" s="305" t="s">
        <v>24192</v>
      </c>
      <c r="F22" s="305" t="s">
        <v>24193</v>
      </c>
      <c r="G22" s="305" t="s">
        <v>24194</v>
      </c>
      <c r="H22" s="305" t="s">
        <v>1109</v>
      </c>
      <c r="I22" s="305" t="s">
        <v>1825</v>
      </c>
      <c r="J22" s="316">
        <f t="shared" si="0"/>
        <v>0</v>
      </c>
      <c r="K22" s="305">
        <v>14</v>
      </c>
      <c r="L22" s="305" t="s">
        <v>24195</v>
      </c>
      <c r="M22" s="305" t="s">
        <v>24196</v>
      </c>
      <c r="N22" s="305" t="s">
        <v>24197</v>
      </c>
      <c r="O22" s="306" t="s">
        <v>24187</v>
      </c>
    </row>
    <row r="23" spans="1:15">
      <c r="A23" s="299" t="s">
        <v>24198</v>
      </c>
      <c r="B23" s="14" t="s">
        <v>1934</v>
      </c>
      <c r="C23" s="14" t="s">
        <v>24199</v>
      </c>
      <c r="D23" s="14" t="s">
        <v>24200</v>
      </c>
      <c r="E23" s="14" t="s">
        <v>4730</v>
      </c>
      <c r="F23" s="14" t="s">
        <v>24201</v>
      </c>
      <c r="G23" s="14" t="s">
        <v>24202</v>
      </c>
      <c r="H23" s="14" t="s">
        <v>1109</v>
      </c>
      <c r="I23" s="14" t="s">
        <v>1825</v>
      </c>
      <c r="J23" s="27">
        <f t="shared" si="0"/>
        <v>0</v>
      </c>
      <c r="K23" s="14">
        <v>12</v>
      </c>
      <c r="L23" s="14" t="s">
        <v>24203</v>
      </c>
      <c r="M23" s="14" t="s">
        <v>24204</v>
      </c>
      <c r="N23" s="14" t="s">
        <v>24205</v>
      </c>
      <c r="O23" s="300" t="s">
        <v>24187</v>
      </c>
    </row>
    <row r="24" spans="1:15">
      <c r="A24" s="304" t="s">
        <v>24206</v>
      </c>
      <c r="B24" s="305" t="s">
        <v>14471</v>
      </c>
      <c r="C24" s="305" t="s">
        <v>24207</v>
      </c>
      <c r="D24" s="305" t="s">
        <v>24208</v>
      </c>
      <c r="E24" s="305" t="s">
        <v>21243</v>
      </c>
      <c r="F24" s="305" t="s">
        <v>99</v>
      </c>
      <c r="G24" s="305" t="s">
        <v>24209</v>
      </c>
      <c r="H24" s="305" t="s">
        <v>1238</v>
      </c>
      <c r="I24" s="305" t="s">
        <v>1825</v>
      </c>
      <c r="J24" s="316">
        <f t="shared" si="0"/>
        <v>0</v>
      </c>
      <c r="K24" s="305">
        <v>18</v>
      </c>
      <c r="L24" s="305" t="s">
        <v>24210</v>
      </c>
      <c r="M24" s="305" t="s">
        <v>24211</v>
      </c>
      <c r="N24" s="305" t="s">
        <v>24212</v>
      </c>
      <c r="O24" s="306" t="s">
        <v>770</v>
      </c>
    </row>
    <row r="25" spans="1:15">
      <c r="A25" s="299" t="s">
        <v>24213</v>
      </c>
      <c r="B25" s="14" t="s">
        <v>36</v>
      </c>
      <c r="C25" s="14" t="s">
        <v>24214</v>
      </c>
      <c r="D25" s="14" t="s">
        <v>24215</v>
      </c>
      <c r="E25" s="14" t="s">
        <v>776</v>
      </c>
      <c r="F25" s="14" t="s">
        <v>24216</v>
      </c>
      <c r="G25" s="14" t="s">
        <v>24217</v>
      </c>
      <c r="H25" s="14" t="s">
        <v>1109</v>
      </c>
      <c r="I25" s="14" t="s">
        <v>1825</v>
      </c>
      <c r="J25" s="27">
        <f t="shared" si="0"/>
        <v>0</v>
      </c>
      <c r="K25" s="14">
        <v>10</v>
      </c>
      <c r="L25" s="14" t="s">
        <v>24218</v>
      </c>
      <c r="M25" s="14" t="s">
        <v>24219</v>
      </c>
      <c r="N25" s="14" t="s">
        <v>24220</v>
      </c>
      <c r="O25" s="300" t="s">
        <v>774</v>
      </c>
    </row>
    <row r="26" spans="1:15">
      <c r="A26" s="307" t="s">
        <v>24221</v>
      </c>
      <c r="B26" s="308" t="s">
        <v>7807</v>
      </c>
      <c r="C26" s="308" t="s">
        <v>24222</v>
      </c>
      <c r="D26" s="308" t="s">
        <v>24223</v>
      </c>
      <c r="E26" s="308" t="s">
        <v>3849</v>
      </c>
      <c r="F26" s="308" t="s">
        <v>24224</v>
      </c>
      <c r="G26" s="308" t="s">
        <v>24225</v>
      </c>
      <c r="H26" s="308" t="s">
        <v>1109</v>
      </c>
      <c r="I26" s="308" t="s">
        <v>3637</v>
      </c>
      <c r="J26" s="317">
        <f t="shared" si="0"/>
        <v>0.8</v>
      </c>
      <c r="K26" s="308">
        <v>4</v>
      </c>
      <c r="L26" s="308" t="s">
        <v>24226</v>
      </c>
      <c r="M26" s="308" t="s">
        <v>24227</v>
      </c>
      <c r="N26" s="308" t="s">
        <v>24228</v>
      </c>
      <c r="O26" s="309" t="s">
        <v>785</v>
      </c>
    </row>
  </sheetData>
  <mergeCells count="2">
    <mergeCell ref="A1:O1"/>
    <mergeCell ref="A2:O2"/>
  </mergeCells>
  <dataValidations count="2">
    <dataValidation type="list" sqref="H5:H26" xr:uid="{00000000-0002-0000-BB00-000000000000}">
      <formula1>"Critical,High,Medium,Low"</formula1>
    </dataValidation>
    <dataValidation type="list" sqref="I5:I26" xr:uid="{00000000-0002-0000-BB00-000001000000}">
      <formula1>"Not Started,Owner Input,In Progress,Draft Complete,In Review,Approved,Blocked,Deferred"</formula1>
    </dataValidation>
  </dataValidation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J26"/>
  <sheetViews>
    <sheetView workbookViewId="0">
      <pane ySplit="4" topLeftCell="A5" activePane="bottomLeft" state="frozen"/>
      <selection pane="bottomLeft"/>
    </sheetView>
  </sheetViews>
  <sheetFormatPr defaultRowHeight="14.15"/>
  <cols>
    <col min="1" max="1" width="14" customWidth="1"/>
    <col min="2" max="2" width="64" customWidth="1"/>
    <col min="3" max="3" width="30" customWidth="1"/>
    <col min="4" max="6" width="12" customWidth="1"/>
    <col min="7" max="7" width="68" customWidth="1"/>
    <col min="8" max="8" width="30" customWidth="1"/>
    <col min="9" max="9" width="14" customWidth="1"/>
    <col min="10" max="10" width="38" customWidth="1"/>
  </cols>
  <sheetData>
    <row r="1" spans="1:10" ht="17.149999999999999" customHeight="1">
      <c r="A1" s="615" t="s">
        <v>24229</v>
      </c>
      <c r="B1" s="615"/>
      <c r="C1" s="615"/>
      <c r="D1" s="615"/>
      <c r="E1" s="615"/>
      <c r="F1" s="615"/>
      <c r="G1" s="615"/>
      <c r="H1" s="615"/>
      <c r="I1" s="615"/>
      <c r="J1" s="615"/>
    </row>
    <row r="2" spans="1:10" ht="21.75" customHeight="1">
      <c r="A2" s="616" t="s">
        <v>24230</v>
      </c>
      <c r="B2" s="616"/>
      <c r="C2" s="616"/>
      <c r="D2" s="616"/>
      <c r="E2" s="616"/>
      <c r="F2" s="616"/>
      <c r="G2" s="616"/>
      <c r="H2" s="616"/>
      <c r="I2" s="616"/>
      <c r="J2" s="616"/>
    </row>
    <row r="4" spans="1:10" ht="17.149999999999999" customHeight="1">
      <c r="A4" s="293" t="s">
        <v>2332</v>
      </c>
      <c r="B4" s="294" t="s">
        <v>1510</v>
      </c>
      <c r="C4" s="294" t="s">
        <v>1095</v>
      </c>
      <c r="D4" s="294" t="s">
        <v>2333</v>
      </c>
      <c r="E4" s="294" t="s">
        <v>2334</v>
      </c>
      <c r="F4" s="294" t="s">
        <v>7815</v>
      </c>
      <c r="G4" s="294" t="s">
        <v>7816</v>
      </c>
      <c r="H4" s="294" t="s">
        <v>1817</v>
      </c>
      <c r="I4" s="294" t="s">
        <v>1818</v>
      </c>
      <c r="J4" s="295" t="s">
        <v>9</v>
      </c>
    </row>
    <row r="5" spans="1:10" ht="23.15">
      <c r="A5" s="296" t="s">
        <v>24231</v>
      </c>
      <c r="B5" s="297" t="s">
        <v>24232</v>
      </c>
      <c r="C5" s="297" t="s">
        <v>1071</v>
      </c>
      <c r="D5" s="297">
        <v>4</v>
      </c>
      <c r="E5" s="297">
        <v>5</v>
      </c>
      <c r="F5" s="297">
        <f t="shared" ref="F5:F26" si="0">D5*E5</f>
        <v>20</v>
      </c>
      <c r="G5" s="297" t="s">
        <v>24233</v>
      </c>
      <c r="H5" s="297" t="s">
        <v>2427</v>
      </c>
      <c r="I5" s="297" t="s">
        <v>2345</v>
      </c>
      <c r="J5" s="298" t="s">
        <v>6516</v>
      </c>
    </row>
    <row r="6" spans="1:10">
      <c r="A6" s="304" t="s">
        <v>24234</v>
      </c>
      <c r="B6" s="305" t="s">
        <v>24235</v>
      </c>
      <c r="C6" s="305" t="s">
        <v>21592</v>
      </c>
      <c r="D6" s="305">
        <v>3</v>
      </c>
      <c r="E6" s="305">
        <v>5</v>
      </c>
      <c r="F6" s="305">
        <f t="shared" si="0"/>
        <v>15</v>
      </c>
      <c r="G6" s="305" t="s">
        <v>24236</v>
      </c>
      <c r="H6" s="305" t="s">
        <v>22179</v>
      </c>
      <c r="I6" s="305" t="s">
        <v>2345</v>
      </c>
      <c r="J6" s="306" t="s">
        <v>6516</v>
      </c>
    </row>
    <row r="7" spans="1:10">
      <c r="A7" s="299" t="s">
        <v>24237</v>
      </c>
      <c r="B7" s="14" t="s">
        <v>24238</v>
      </c>
      <c r="C7" s="14" t="s">
        <v>24239</v>
      </c>
      <c r="D7" s="14">
        <v>3</v>
      </c>
      <c r="E7" s="14">
        <v>5</v>
      </c>
      <c r="F7" s="14">
        <f t="shared" si="0"/>
        <v>15</v>
      </c>
      <c r="G7" s="14" t="s">
        <v>24240</v>
      </c>
      <c r="H7" s="14" t="s">
        <v>22203</v>
      </c>
      <c r="I7" s="14" t="s">
        <v>2345</v>
      </c>
      <c r="J7" s="300" t="s">
        <v>6516</v>
      </c>
    </row>
    <row r="8" spans="1:10">
      <c r="A8" s="304" t="s">
        <v>24241</v>
      </c>
      <c r="B8" s="305" t="s">
        <v>24242</v>
      </c>
      <c r="C8" s="305" t="s">
        <v>10795</v>
      </c>
      <c r="D8" s="305">
        <v>3</v>
      </c>
      <c r="E8" s="305">
        <v>5</v>
      </c>
      <c r="F8" s="305">
        <f t="shared" si="0"/>
        <v>15</v>
      </c>
      <c r="G8" s="305" t="s">
        <v>24243</v>
      </c>
      <c r="H8" s="305" t="s">
        <v>9057</v>
      </c>
      <c r="I8" s="305" t="s">
        <v>2345</v>
      </c>
      <c r="J8" s="306" t="s">
        <v>6516</v>
      </c>
    </row>
    <row r="9" spans="1:10">
      <c r="A9" s="299" t="s">
        <v>24244</v>
      </c>
      <c r="B9" s="14" t="s">
        <v>24245</v>
      </c>
      <c r="C9" s="14" t="s">
        <v>2244</v>
      </c>
      <c r="D9" s="14">
        <v>4</v>
      </c>
      <c r="E9" s="14">
        <v>5</v>
      </c>
      <c r="F9" s="14">
        <f t="shared" si="0"/>
        <v>20</v>
      </c>
      <c r="G9" s="14" t="s">
        <v>24246</v>
      </c>
      <c r="H9" s="14" t="s">
        <v>23809</v>
      </c>
      <c r="I9" s="14" t="s">
        <v>2345</v>
      </c>
      <c r="J9" s="300" t="s">
        <v>6516</v>
      </c>
    </row>
    <row r="10" spans="1:10">
      <c r="A10" s="304" t="s">
        <v>24247</v>
      </c>
      <c r="B10" s="305" t="s">
        <v>24248</v>
      </c>
      <c r="C10" s="305" t="s">
        <v>24249</v>
      </c>
      <c r="D10" s="305">
        <v>4</v>
      </c>
      <c r="E10" s="305">
        <v>5</v>
      </c>
      <c r="F10" s="305">
        <f t="shared" si="0"/>
        <v>20</v>
      </c>
      <c r="G10" s="305" t="s">
        <v>24250</v>
      </c>
      <c r="H10" s="305" t="s">
        <v>855</v>
      </c>
      <c r="I10" s="305" t="s">
        <v>2345</v>
      </c>
      <c r="J10" s="306" t="s">
        <v>24251</v>
      </c>
    </row>
    <row r="11" spans="1:10">
      <c r="A11" s="299" t="s">
        <v>24252</v>
      </c>
      <c r="B11" s="14" t="s">
        <v>24253</v>
      </c>
      <c r="C11" s="14" t="s">
        <v>24254</v>
      </c>
      <c r="D11" s="14">
        <v>4</v>
      </c>
      <c r="E11" s="14">
        <v>5</v>
      </c>
      <c r="F11" s="14">
        <f t="shared" si="0"/>
        <v>20</v>
      </c>
      <c r="G11" s="14" t="s">
        <v>24255</v>
      </c>
      <c r="H11" s="14" t="s">
        <v>1932</v>
      </c>
      <c r="I11" s="14" t="s">
        <v>2345</v>
      </c>
      <c r="J11" s="300" t="s">
        <v>6516</v>
      </c>
    </row>
    <row r="12" spans="1:10">
      <c r="A12" s="304" t="s">
        <v>24256</v>
      </c>
      <c r="B12" s="305" t="s">
        <v>24257</v>
      </c>
      <c r="C12" s="305" t="s">
        <v>24258</v>
      </c>
      <c r="D12" s="305">
        <v>3</v>
      </c>
      <c r="E12" s="305">
        <v>5</v>
      </c>
      <c r="F12" s="305">
        <f t="shared" si="0"/>
        <v>15</v>
      </c>
      <c r="G12" s="305" t="s">
        <v>24259</v>
      </c>
      <c r="H12" s="305" t="s">
        <v>24260</v>
      </c>
      <c r="I12" s="305" t="s">
        <v>2345</v>
      </c>
      <c r="J12" s="306" t="s">
        <v>6516</v>
      </c>
    </row>
    <row r="13" spans="1:10">
      <c r="A13" s="299" t="s">
        <v>24261</v>
      </c>
      <c r="B13" s="14" t="s">
        <v>24262</v>
      </c>
      <c r="C13" s="14" t="s">
        <v>17432</v>
      </c>
      <c r="D13" s="14">
        <v>3</v>
      </c>
      <c r="E13" s="14">
        <v>5</v>
      </c>
      <c r="F13" s="14">
        <f t="shared" si="0"/>
        <v>15</v>
      </c>
      <c r="G13" s="14" t="s">
        <v>24263</v>
      </c>
      <c r="H13" s="14" t="s">
        <v>5679</v>
      </c>
      <c r="I13" s="14" t="s">
        <v>2345</v>
      </c>
      <c r="J13" s="300" t="s">
        <v>6516</v>
      </c>
    </row>
    <row r="14" spans="1:10">
      <c r="A14" s="304" t="s">
        <v>24264</v>
      </c>
      <c r="B14" s="305" t="s">
        <v>24265</v>
      </c>
      <c r="C14" s="305" t="s">
        <v>24266</v>
      </c>
      <c r="D14" s="305">
        <v>3</v>
      </c>
      <c r="E14" s="305">
        <v>5</v>
      </c>
      <c r="F14" s="305">
        <f t="shared" si="0"/>
        <v>15</v>
      </c>
      <c r="G14" s="305" t="s">
        <v>24267</v>
      </c>
      <c r="H14" s="305" t="s">
        <v>24268</v>
      </c>
      <c r="I14" s="305" t="s">
        <v>2345</v>
      </c>
      <c r="J14" s="306" t="s">
        <v>6516</v>
      </c>
    </row>
    <row r="15" spans="1:10">
      <c r="A15" s="299" t="s">
        <v>24269</v>
      </c>
      <c r="B15" s="14" t="s">
        <v>24270</v>
      </c>
      <c r="C15" s="14" t="s">
        <v>24271</v>
      </c>
      <c r="D15" s="14">
        <v>3</v>
      </c>
      <c r="E15" s="14">
        <v>5</v>
      </c>
      <c r="F15" s="14">
        <f t="shared" si="0"/>
        <v>15</v>
      </c>
      <c r="G15" s="14" t="s">
        <v>24272</v>
      </c>
      <c r="H15" s="14" t="s">
        <v>22249</v>
      </c>
      <c r="I15" s="14" t="s">
        <v>2345</v>
      </c>
      <c r="J15" s="300" t="s">
        <v>6516</v>
      </c>
    </row>
    <row r="16" spans="1:10">
      <c r="A16" s="304" t="s">
        <v>24273</v>
      </c>
      <c r="B16" s="305" t="s">
        <v>24274</v>
      </c>
      <c r="C16" s="305" t="s">
        <v>10799</v>
      </c>
      <c r="D16" s="305">
        <v>4</v>
      </c>
      <c r="E16" s="305">
        <v>4</v>
      </c>
      <c r="F16" s="305">
        <f t="shared" si="0"/>
        <v>16</v>
      </c>
      <c r="G16" s="305" t="s">
        <v>24275</v>
      </c>
      <c r="H16" s="305" t="s">
        <v>22903</v>
      </c>
      <c r="I16" s="305" t="s">
        <v>2345</v>
      </c>
      <c r="J16" s="306"/>
    </row>
    <row r="17" spans="1:10">
      <c r="A17" s="299" t="s">
        <v>24276</v>
      </c>
      <c r="B17" s="14" t="s">
        <v>24277</v>
      </c>
      <c r="C17" s="14" t="s">
        <v>24278</v>
      </c>
      <c r="D17" s="14">
        <v>4</v>
      </c>
      <c r="E17" s="14">
        <v>4</v>
      </c>
      <c r="F17" s="14">
        <f t="shared" si="0"/>
        <v>16</v>
      </c>
      <c r="G17" s="14" t="s">
        <v>24279</v>
      </c>
      <c r="H17" s="14" t="s">
        <v>23291</v>
      </c>
      <c r="I17" s="14" t="s">
        <v>2345</v>
      </c>
      <c r="J17" s="300"/>
    </row>
    <row r="18" spans="1:10">
      <c r="A18" s="304" t="s">
        <v>24280</v>
      </c>
      <c r="B18" s="305" t="s">
        <v>24281</v>
      </c>
      <c r="C18" s="305" t="s">
        <v>24282</v>
      </c>
      <c r="D18" s="305">
        <v>3</v>
      </c>
      <c r="E18" s="305">
        <v>5</v>
      </c>
      <c r="F18" s="305">
        <f t="shared" si="0"/>
        <v>15</v>
      </c>
      <c r="G18" s="305" t="s">
        <v>24283</v>
      </c>
      <c r="H18" s="305" t="s">
        <v>9057</v>
      </c>
      <c r="I18" s="305" t="s">
        <v>2345</v>
      </c>
      <c r="J18" s="306" t="s">
        <v>6516</v>
      </c>
    </row>
    <row r="19" spans="1:10">
      <c r="A19" s="299" t="s">
        <v>24284</v>
      </c>
      <c r="B19" s="14" t="s">
        <v>24285</v>
      </c>
      <c r="C19" s="14" t="s">
        <v>24286</v>
      </c>
      <c r="D19" s="14">
        <v>3</v>
      </c>
      <c r="E19" s="14">
        <v>5</v>
      </c>
      <c r="F19" s="14">
        <f t="shared" si="0"/>
        <v>15</v>
      </c>
      <c r="G19" s="14" t="s">
        <v>24287</v>
      </c>
      <c r="H19" s="14" t="s">
        <v>24288</v>
      </c>
      <c r="I19" s="14" t="s">
        <v>2345</v>
      </c>
      <c r="J19" s="300" t="s">
        <v>6516</v>
      </c>
    </row>
    <row r="20" spans="1:10">
      <c r="A20" s="304" t="s">
        <v>24289</v>
      </c>
      <c r="B20" s="305" t="s">
        <v>24290</v>
      </c>
      <c r="C20" s="305" t="s">
        <v>24291</v>
      </c>
      <c r="D20" s="305">
        <v>4</v>
      </c>
      <c r="E20" s="305">
        <v>5</v>
      </c>
      <c r="F20" s="305">
        <f t="shared" si="0"/>
        <v>20</v>
      </c>
      <c r="G20" s="305" t="s">
        <v>24292</v>
      </c>
      <c r="H20" s="305" t="s">
        <v>24293</v>
      </c>
      <c r="I20" s="305" t="s">
        <v>2345</v>
      </c>
      <c r="J20" s="306" t="s">
        <v>6516</v>
      </c>
    </row>
    <row r="21" spans="1:10">
      <c r="A21" s="299" t="s">
        <v>24294</v>
      </c>
      <c r="B21" s="14" t="s">
        <v>24295</v>
      </c>
      <c r="C21" s="14" t="s">
        <v>12246</v>
      </c>
      <c r="D21" s="14">
        <v>3</v>
      </c>
      <c r="E21" s="14">
        <v>5</v>
      </c>
      <c r="F21" s="14">
        <f t="shared" si="0"/>
        <v>15</v>
      </c>
      <c r="G21" s="14" t="s">
        <v>24296</v>
      </c>
      <c r="H21" s="14" t="s">
        <v>21484</v>
      </c>
      <c r="I21" s="14" t="s">
        <v>2345</v>
      </c>
      <c r="J21" s="300" t="s">
        <v>6516</v>
      </c>
    </row>
    <row r="22" spans="1:10">
      <c r="A22" s="304" t="s">
        <v>24297</v>
      </c>
      <c r="B22" s="305" t="s">
        <v>24298</v>
      </c>
      <c r="C22" s="305" t="s">
        <v>12200</v>
      </c>
      <c r="D22" s="305">
        <v>4</v>
      </c>
      <c r="E22" s="305">
        <v>4</v>
      </c>
      <c r="F22" s="305">
        <f t="shared" si="0"/>
        <v>16</v>
      </c>
      <c r="G22" s="305" t="s">
        <v>24299</v>
      </c>
      <c r="H22" s="305" t="s">
        <v>901</v>
      </c>
      <c r="I22" s="305" t="s">
        <v>2345</v>
      </c>
      <c r="J22" s="306"/>
    </row>
    <row r="23" spans="1:10">
      <c r="A23" s="299" t="s">
        <v>24300</v>
      </c>
      <c r="B23" s="14" t="s">
        <v>24301</v>
      </c>
      <c r="C23" s="14" t="s">
        <v>24302</v>
      </c>
      <c r="D23" s="14">
        <v>4</v>
      </c>
      <c r="E23" s="14">
        <v>4</v>
      </c>
      <c r="F23" s="14">
        <f t="shared" si="0"/>
        <v>16</v>
      </c>
      <c r="G23" s="14" t="s">
        <v>24303</v>
      </c>
      <c r="H23" s="14" t="s">
        <v>23800</v>
      </c>
      <c r="I23" s="14" t="s">
        <v>2345</v>
      </c>
      <c r="J23" s="300"/>
    </row>
    <row r="24" spans="1:10">
      <c r="A24" s="304" t="s">
        <v>24304</v>
      </c>
      <c r="B24" s="305" t="s">
        <v>24305</v>
      </c>
      <c r="C24" s="305" t="s">
        <v>24306</v>
      </c>
      <c r="D24" s="305">
        <v>3</v>
      </c>
      <c r="E24" s="305">
        <v>5</v>
      </c>
      <c r="F24" s="305">
        <f t="shared" si="0"/>
        <v>15</v>
      </c>
      <c r="G24" s="305" t="s">
        <v>24307</v>
      </c>
      <c r="H24" s="305" t="s">
        <v>24308</v>
      </c>
      <c r="I24" s="305" t="s">
        <v>2345</v>
      </c>
      <c r="J24" s="306" t="s">
        <v>6516</v>
      </c>
    </row>
    <row r="25" spans="1:10">
      <c r="A25" s="299" t="s">
        <v>24309</v>
      </c>
      <c r="B25" s="14" t="s">
        <v>24310</v>
      </c>
      <c r="C25" s="14" t="s">
        <v>24311</v>
      </c>
      <c r="D25" s="14">
        <v>3</v>
      </c>
      <c r="E25" s="14">
        <v>5</v>
      </c>
      <c r="F25" s="14">
        <f t="shared" si="0"/>
        <v>15</v>
      </c>
      <c r="G25" s="14" t="s">
        <v>24312</v>
      </c>
      <c r="H25" s="14" t="s">
        <v>24313</v>
      </c>
      <c r="I25" s="14" t="s">
        <v>2345</v>
      </c>
      <c r="J25" s="300" t="s">
        <v>6516</v>
      </c>
    </row>
    <row r="26" spans="1:10">
      <c r="A26" s="307" t="s">
        <v>24314</v>
      </c>
      <c r="B26" s="308" t="s">
        <v>24315</v>
      </c>
      <c r="C26" s="308" t="s">
        <v>776</v>
      </c>
      <c r="D26" s="308">
        <v>4</v>
      </c>
      <c r="E26" s="308">
        <v>4</v>
      </c>
      <c r="F26" s="308">
        <f t="shared" si="0"/>
        <v>16</v>
      </c>
      <c r="G26" s="308" t="s">
        <v>24316</v>
      </c>
      <c r="H26" s="308" t="s">
        <v>22558</v>
      </c>
      <c r="I26" s="308" t="s">
        <v>2345</v>
      </c>
      <c r="J26" s="309"/>
    </row>
  </sheetData>
  <mergeCells count="2">
    <mergeCell ref="A1:J1"/>
    <mergeCell ref="A2:J2"/>
  </mergeCells>
  <conditionalFormatting sqref="F5:F26">
    <cfRule type="colorScale" priority="1">
      <colorScale>
        <cfvo type="min"/>
        <cfvo type="percentile" val="50"/>
        <cfvo type="max"/>
        <color rgb="FFE2F0D9"/>
        <color rgb="FFFFF2CC"/>
        <color rgb="FFFCE4D6"/>
      </colorScale>
    </cfRule>
  </conditionalFormatting>
  <dataValidations count="1">
    <dataValidation type="list" sqref="I5:I26" xr:uid="{00000000-0002-0000-BC00-000000000000}">
      <formula1>"Open,Mitigating,Accepted,Closed,Blocked"</formula1>
    </dataValidation>
  </dataValidation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K19"/>
  <sheetViews>
    <sheetView workbookViewId="0">
      <pane ySplit="4" topLeftCell="A5" activePane="bottomLeft" state="frozen"/>
      <selection pane="bottomLeft"/>
    </sheetView>
  </sheetViews>
  <sheetFormatPr defaultRowHeight="14.15"/>
  <cols>
    <col min="1" max="1" width="15" customWidth="1"/>
    <col min="2" max="2" width="40" customWidth="1"/>
    <col min="3" max="3" width="20" customWidth="1"/>
    <col min="4" max="4" width="52" customWidth="1"/>
    <col min="5" max="5" width="64" customWidth="1"/>
    <col min="6" max="6" width="42" customWidth="1"/>
    <col min="7" max="7" width="46" customWidth="1"/>
    <col min="8" max="8" width="44" customWidth="1"/>
    <col min="9" max="9" width="40" customWidth="1"/>
    <col min="10" max="10" width="30" customWidth="1"/>
    <col min="11" max="11" width="34" customWidth="1"/>
  </cols>
  <sheetData>
    <row r="1" spans="1:11" ht="17.149999999999999" customHeight="1">
      <c r="A1" s="615" t="s">
        <v>24317</v>
      </c>
      <c r="B1" s="615"/>
      <c r="C1" s="615"/>
      <c r="D1" s="615"/>
      <c r="E1" s="615"/>
      <c r="F1" s="615"/>
      <c r="G1" s="615"/>
      <c r="H1" s="615"/>
      <c r="I1" s="615"/>
      <c r="J1" s="615"/>
      <c r="K1" s="615"/>
    </row>
    <row r="2" spans="1:11" ht="21.75" customHeight="1">
      <c r="A2" s="616" t="s">
        <v>24318</v>
      </c>
      <c r="B2" s="616"/>
      <c r="C2" s="616"/>
      <c r="D2" s="616"/>
      <c r="E2" s="616"/>
      <c r="F2" s="616"/>
      <c r="G2" s="616"/>
      <c r="H2" s="616"/>
      <c r="I2" s="616"/>
      <c r="J2" s="616"/>
      <c r="K2" s="616"/>
    </row>
    <row r="4" spans="1:11" ht="17.149999999999999" customHeight="1">
      <c r="A4" s="293" t="s">
        <v>5429</v>
      </c>
      <c r="B4" s="294" t="s">
        <v>5430</v>
      </c>
      <c r="C4" s="294" t="s">
        <v>1818</v>
      </c>
      <c r="D4" s="294" t="s">
        <v>7848</v>
      </c>
      <c r="E4" s="294" t="s">
        <v>3414</v>
      </c>
      <c r="F4" s="294" t="s">
        <v>7849</v>
      </c>
      <c r="G4" s="294" t="s">
        <v>5434</v>
      </c>
      <c r="H4" s="294" t="s">
        <v>7850</v>
      </c>
      <c r="I4" s="294" t="s">
        <v>7851</v>
      </c>
      <c r="J4" s="294" t="s">
        <v>1817</v>
      </c>
      <c r="K4" s="295" t="s">
        <v>4953</v>
      </c>
    </row>
    <row r="5" spans="1:11" ht="23.15">
      <c r="A5" s="296" t="s">
        <v>24319</v>
      </c>
      <c r="B5" s="297" t="s">
        <v>24320</v>
      </c>
      <c r="C5" s="297" t="s">
        <v>5440</v>
      </c>
      <c r="D5" s="297" t="s">
        <v>24321</v>
      </c>
      <c r="E5" s="297" t="s">
        <v>24322</v>
      </c>
      <c r="F5" s="297" t="s">
        <v>24323</v>
      </c>
      <c r="G5" s="297" t="s">
        <v>24324</v>
      </c>
      <c r="H5" s="297" t="s">
        <v>24325</v>
      </c>
      <c r="I5" s="297" t="s">
        <v>24326</v>
      </c>
      <c r="J5" s="297" t="s">
        <v>3968</v>
      </c>
      <c r="K5" s="298" t="s">
        <v>24327</v>
      </c>
    </row>
    <row r="6" spans="1:11" ht="23.15">
      <c r="A6" s="304" t="s">
        <v>24328</v>
      </c>
      <c r="B6" s="305" t="s">
        <v>24329</v>
      </c>
      <c r="C6" s="305" t="s">
        <v>5485</v>
      </c>
      <c r="D6" s="305" t="s">
        <v>24330</v>
      </c>
      <c r="E6" s="305" t="s">
        <v>24331</v>
      </c>
      <c r="F6" s="305" t="s">
        <v>24332</v>
      </c>
      <c r="G6" s="305" t="s">
        <v>24333</v>
      </c>
      <c r="H6" s="305" t="s">
        <v>24334</v>
      </c>
      <c r="I6" s="305" t="s">
        <v>24335</v>
      </c>
      <c r="J6" s="305" t="s">
        <v>22179</v>
      </c>
      <c r="K6" s="306" t="s">
        <v>24336</v>
      </c>
    </row>
    <row r="7" spans="1:11">
      <c r="A7" s="299" t="s">
        <v>24337</v>
      </c>
      <c r="B7" s="14" t="s">
        <v>24338</v>
      </c>
      <c r="C7" s="14" t="s">
        <v>5440</v>
      </c>
      <c r="D7" s="14" t="s">
        <v>24339</v>
      </c>
      <c r="E7" s="14" t="s">
        <v>24340</v>
      </c>
      <c r="F7" s="14" t="s">
        <v>24341</v>
      </c>
      <c r="G7" s="14" t="s">
        <v>24342</v>
      </c>
      <c r="H7" s="14" t="s">
        <v>24343</v>
      </c>
      <c r="I7" s="14" t="s">
        <v>24344</v>
      </c>
      <c r="J7" s="14" t="s">
        <v>84</v>
      </c>
      <c r="K7" s="300" t="s">
        <v>24327</v>
      </c>
    </row>
    <row r="8" spans="1:11">
      <c r="A8" s="304" t="s">
        <v>24345</v>
      </c>
      <c r="B8" s="305" t="s">
        <v>24346</v>
      </c>
      <c r="C8" s="305" t="s">
        <v>5440</v>
      </c>
      <c r="D8" s="305" t="s">
        <v>24347</v>
      </c>
      <c r="E8" s="305" t="s">
        <v>24348</v>
      </c>
      <c r="F8" s="305" t="s">
        <v>24349</v>
      </c>
      <c r="G8" s="305" t="s">
        <v>24350</v>
      </c>
      <c r="H8" s="305" t="s">
        <v>24351</v>
      </c>
      <c r="I8" s="305" t="s">
        <v>24352</v>
      </c>
      <c r="J8" s="305" t="s">
        <v>24353</v>
      </c>
      <c r="K8" s="306" t="s">
        <v>24354</v>
      </c>
    </row>
    <row r="9" spans="1:11">
      <c r="A9" s="299" t="s">
        <v>24355</v>
      </c>
      <c r="B9" s="14" t="s">
        <v>24356</v>
      </c>
      <c r="C9" s="14" t="s">
        <v>5440</v>
      </c>
      <c r="D9" s="14" t="s">
        <v>24357</v>
      </c>
      <c r="E9" s="14" t="s">
        <v>24358</v>
      </c>
      <c r="F9" s="14" t="s">
        <v>24359</v>
      </c>
      <c r="G9" s="14" t="s">
        <v>24360</v>
      </c>
      <c r="H9" s="14" t="s">
        <v>24361</v>
      </c>
      <c r="I9" s="14" t="s">
        <v>24362</v>
      </c>
      <c r="J9" s="14" t="s">
        <v>22203</v>
      </c>
      <c r="K9" s="300" t="s">
        <v>24354</v>
      </c>
    </row>
    <row r="10" spans="1:11">
      <c r="A10" s="304" t="s">
        <v>24363</v>
      </c>
      <c r="B10" s="305" t="s">
        <v>24364</v>
      </c>
      <c r="C10" s="305" t="s">
        <v>5629</v>
      </c>
      <c r="D10" s="305" t="s">
        <v>24365</v>
      </c>
      <c r="E10" s="305" t="s">
        <v>24366</v>
      </c>
      <c r="F10" s="305" t="s">
        <v>24367</v>
      </c>
      <c r="G10" s="305" t="s">
        <v>24368</v>
      </c>
      <c r="H10" s="305" t="s">
        <v>24369</v>
      </c>
      <c r="I10" s="305" t="s">
        <v>24370</v>
      </c>
      <c r="J10" s="305" t="s">
        <v>944</v>
      </c>
      <c r="K10" s="306" t="s">
        <v>5328</v>
      </c>
    </row>
    <row r="11" spans="1:11">
      <c r="A11" s="299" t="s">
        <v>24371</v>
      </c>
      <c r="B11" s="14" t="s">
        <v>24372</v>
      </c>
      <c r="C11" s="14" t="s">
        <v>5629</v>
      </c>
      <c r="D11" s="14" t="s">
        <v>24373</v>
      </c>
      <c r="E11" s="14" t="s">
        <v>24374</v>
      </c>
      <c r="F11" s="14" t="s">
        <v>24375</v>
      </c>
      <c r="G11" s="14" t="s">
        <v>24376</v>
      </c>
      <c r="H11" s="14" t="s">
        <v>24377</v>
      </c>
      <c r="I11" s="14" t="s">
        <v>24378</v>
      </c>
      <c r="J11" s="14" t="s">
        <v>24379</v>
      </c>
      <c r="K11" s="300" t="s">
        <v>24380</v>
      </c>
    </row>
    <row r="12" spans="1:11">
      <c r="A12" s="304" t="s">
        <v>24381</v>
      </c>
      <c r="B12" s="305" t="s">
        <v>24382</v>
      </c>
      <c r="C12" s="305" t="s">
        <v>5629</v>
      </c>
      <c r="D12" s="305" t="s">
        <v>24383</v>
      </c>
      <c r="E12" s="305" t="s">
        <v>24384</v>
      </c>
      <c r="F12" s="305" t="s">
        <v>24385</v>
      </c>
      <c r="G12" s="305" t="s">
        <v>24386</v>
      </c>
      <c r="H12" s="305" t="s">
        <v>24387</v>
      </c>
      <c r="I12" s="305" t="s">
        <v>24388</v>
      </c>
      <c r="J12" s="305" t="s">
        <v>5679</v>
      </c>
      <c r="K12" s="306" t="s">
        <v>24389</v>
      </c>
    </row>
    <row r="13" spans="1:11" ht="23.15">
      <c r="A13" s="299" t="s">
        <v>24390</v>
      </c>
      <c r="B13" s="14" t="s">
        <v>24391</v>
      </c>
      <c r="C13" s="14" t="s">
        <v>5629</v>
      </c>
      <c r="D13" s="14" t="s">
        <v>24392</v>
      </c>
      <c r="E13" s="14" t="s">
        <v>24393</v>
      </c>
      <c r="F13" s="14" t="s">
        <v>24394</v>
      </c>
      <c r="G13" s="14" t="s">
        <v>24395</v>
      </c>
      <c r="H13" s="14" t="s">
        <v>24396</v>
      </c>
      <c r="I13" s="14" t="s">
        <v>24397</v>
      </c>
      <c r="J13" s="14" t="s">
        <v>6434</v>
      </c>
      <c r="K13" s="300" t="s">
        <v>24398</v>
      </c>
    </row>
    <row r="14" spans="1:11" ht="23.15">
      <c r="A14" s="304" t="s">
        <v>24399</v>
      </c>
      <c r="B14" s="305" t="s">
        <v>24400</v>
      </c>
      <c r="C14" s="305" t="s">
        <v>5629</v>
      </c>
      <c r="D14" s="305" t="s">
        <v>24401</v>
      </c>
      <c r="E14" s="305" t="s">
        <v>24402</v>
      </c>
      <c r="F14" s="305" t="s">
        <v>24403</v>
      </c>
      <c r="G14" s="305" t="s">
        <v>24404</v>
      </c>
      <c r="H14" s="305" t="s">
        <v>24405</v>
      </c>
      <c r="I14" s="305" t="s">
        <v>24406</v>
      </c>
      <c r="J14" s="305" t="s">
        <v>690</v>
      </c>
      <c r="K14" s="306" t="s">
        <v>24407</v>
      </c>
    </row>
    <row r="15" spans="1:11" ht="23.15">
      <c r="A15" s="299" t="s">
        <v>24408</v>
      </c>
      <c r="B15" s="14" t="s">
        <v>24409</v>
      </c>
      <c r="C15" s="14" t="s">
        <v>5485</v>
      </c>
      <c r="D15" s="14" t="s">
        <v>24410</v>
      </c>
      <c r="E15" s="14" t="s">
        <v>24411</v>
      </c>
      <c r="F15" s="14" t="s">
        <v>24412</v>
      </c>
      <c r="G15" s="14" t="s">
        <v>24413</v>
      </c>
      <c r="H15" s="14" t="s">
        <v>24414</v>
      </c>
      <c r="I15" s="14" t="s">
        <v>24415</v>
      </c>
      <c r="J15" s="14" t="s">
        <v>698</v>
      </c>
      <c r="K15" s="300" t="s">
        <v>24416</v>
      </c>
    </row>
    <row r="16" spans="1:11">
      <c r="A16" s="304" t="s">
        <v>24417</v>
      </c>
      <c r="B16" s="305" t="s">
        <v>24418</v>
      </c>
      <c r="C16" s="305" t="s">
        <v>5629</v>
      </c>
      <c r="D16" s="305" t="s">
        <v>24419</v>
      </c>
      <c r="E16" s="305" t="s">
        <v>24420</v>
      </c>
      <c r="F16" s="305" t="s">
        <v>24421</v>
      </c>
      <c r="G16" s="305" t="s">
        <v>15253</v>
      </c>
      <c r="H16" s="305" t="s">
        <v>24422</v>
      </c>
      <c r="I16" s="305" t="s">
        <v>24423</v>
      </c>
      <c r="J16" s="305" t="s">
        <v>24424</v>
      </c>
      <c r="K16" s="306" t="s">
        <v>24425</v>
      </c>
    </row>
    <row r="17" spans="1:11">
      <c r="A17" s="299" t="s">
        <v>24426</v>
      </c>
      <c r="B17" s="14" t="s">
        <v>24427</v>
      </c>
      <c r="C17" s="14" t="s">
        <v>5629</v>
      </c>
      <c r="D17" s="14" t="s">
        <v>24428</v>
      </c>
      <c r="E17" s="14" t="s">
        <v>24429</v>
      </c>
      <c r="F17" s="14" t="s">
        <v>24430</v>
      </c>
      <c r="G17" s="14" t="s">
        <v>24431</v>
      </c>
      <c r="H17" s="14" t="s">
        <v>24432</v>
      </c>
      <c r="I17" s="14" t="s">
        <v>24433</v>
      </c>
      <c r="J17" s="14" t="s">
        <v>17429</v>
      </c>
      <c r="K17" s="300" t="s">
        <v>24434</v>
      </c>
    </row>
    <row r="18" spans="1:11" ht="23.15">
      <c r="A18" s="304" t="s">
        <v>24435</v>
      </c>
      <c r="B18" s="305" t="s">
        <v>24436</v>
      </c>
      <c r="C18" s="305" t="s">
        <v>5629</v>
      </c>
      <c r="D18" s="305" t="s">
        <v>24437</v>
      </c>
      <c r="E18" s="305" t="s">
        <v>24438</v>
      </c>
      <c r="F18" s="305" t="s">
        <v>24439</v>
      </c>
      <c r="G18" s="305" t="s">
        <v>24440</v>
      </c>
      <c r="H18" s="305" t="s">
        <v>24441</v>
      </c>
      <c r="I18" s="305" t="s">
        <v>24442</v>
      </c>
      <c r="J18" s="305" t="s">
        <v>22903</v>
      </c>
      <c r="K18" s="306" t="s">
        <v>24443</v>
      </c>
    </row>
    <row r="19" spans="1:11">
      <c r="A19" s="301" t="s">
        <v>24444</v>
      </c>
      <c r="B19" s="302" t="s">
        <v>24445</v>
      </c>
      <c r="C19" s="302" t="s">
        <v>5440</v>
      </c>
      <c r="D19" s="302" t="s">
        <v>24446</v>
      </c>
      <c r="E19" s="302" t="s">
        <v>24447</v>
      </c>
      <c r="F19" s="302" t="s">
        <v>24448</v>
      </c>
      <c r="G19" s="302" t="s">
        <v>24449</v>
      </c>
      <c r="H19" s="302" t="s">
        <v>24450</v>
      </c>
      <c r="I19" s="302" t="s">
        <v>24451</v>
      </c>
      <c r="J19" s="302" t="s">
        <v>16466</v>
      </c>
      <c r="K19" s="303" t="s">
        <v>24452</v>
      </c>
    </row>
  </sheetData>
  <mergeCells count="2">
    <mergeCell ref="A1:K1"/>
    <mergeCell ref="A2:K2"/>
  </mergeCells>
  <dataValidations count="1">
    <dataValidation type="list" sqref="C5:C19" xr:uid="{00000000-0002-0000-BD00-000000000000}">
      <formula1>"Proposed,Accepted in principle,Accepted,Rejected,Deferred"</formula1>
    </dataValidation>
  </dataValidation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L22"/>
  <sheetViews>
    <sheetView workbookViewId="0">
      <pane ySplit="4" topLeftCell="A5" activePane="bottomLeft" state="frozen"/>
      <selection pane="bottomLeft"/>
    </sheetView>
  </sheetViews>
  <sheetFormatPr defaultRowHeight="14.15"/>
  <cols>
    <col min="1" max="1" width="12" customWidth="1"/>
    <col min="2" max="2" width="26" customWidth="1"/>
    <col min="3" max="3" width="12" customWidth="1"/>
    <col min="4" max="4" width="66" customWidth="1"/>
    <col min="5" max="5" width="44" customWidth="1"/>
    <col min="6" max="6" width="18" customWidth="1"/>
    <col min="7" max="7" width="12" customWidth="1"/>
    <col min="8" max="8" width="52" customWidth="1"/>
    <col min="9" max="9" width="34" customWidth="1"/>
    <col min="11" max="11" width="30" customWidth="1"/>
    <col min="12" max="12" width="18" customWidth="1"/>
  </cols>
  <sheetData>
    <row r="1" spans="1:12" ht="17.149999999999999" customHeight="1">
      <c r="A1" s="615" t="s">
        <v>24453</v>
      </c>
      <c r="B1" s="615"/>
      <c r="C1" s="615"/>
      <c r="D1" s="615"/>
      <c r="E1" s="615"/>
      <c r="F1" s="615"/>
      <c r="G1" s="615"/>
      <c r="H1" s="615"/>
      <c r="I1" s="615"/>
    </row>
    <row r="2" spans="1:12" ht="21.75" customHeight="1">
      <c r="A2" s="616" t="s">
        <v>24454</v>
      </c>
      <c r="B2" s="616"/>
      <c r="C2" s="616"/>
      <c r="D2" s="616"/>
      <c r="E2" s="616"/>
      <c r="F2" s="616"/>
      <c r="G2" s="616"/>
      <c r="H2" s="616"/>
      <c r="I2" s="616"/>
    </row>
    <row r="4" spans="1:12" ht="17.149999999999999" customHeight="1">
      <c r="A4" s="293" t="s">
        <v>7915</v>
      </c>
      <c r="B4" s="294" t="s">
        <v>1095</v>
      </c>
      <c r="C4" s="294" t="s">
        <v>5683</v>
      </c>
      <c r="D4" s="294" t="s">
        <v>5684</v>
      </c>
      <c r="E4" s="294" t="s">
        <v>2126</v>
      </c>
      <c r="F4" s="294" t="s">
        <v>1818</v>
      </c>
      <c r="G4" s="294" t="s">
        <v>7916</v>
      </c>
      <c r="H4" s="294" t="s">
        <v>5688</v>
      </c>
      <c r="I4" s="295" t="s">
        <v>7917</v>
      </c>
      <c r="K4" s="293" t="s">
        <v>5695</v>
      </c>
      <c r="L4" s="295" t="s">
        <v>2484</v>
      </c>
    </row>
    <row r="5" spans="1:12">
      <c r="A5" s="296" t="s">
        <v>24455</v>
      </c>
      <c r="B5" s="297" t="s">
        <v>24456</v>
      </c>
      <c r="C5" s="297" t="s">
        <v>1955</v>
      </c>
      <c r="D5" s="297" t="s">
        <v>24457</v>
      </c>
      <c r="E5" s="297" t="s">
        <v>774</v>
      </c>
      <c r="F5" s="297" t="s">
        <v>2136</v>
      </c>
      <c r="G5" s="315">
        <f t="shared" ref="G5:G22" si="0">IF(F5="Met",1,IF(F5="Draft Ready",0.8,IF(F5="In Review",0.6,IF(F5="Owner Input",0.3,IF(F5="Blocked",0,0)))))</f>
        <v>0.8</v>
      </c>
      <c r="H5" s="297" t="s">
        <v>24458</v>
      </c>
      <c r="I5" s="298" t="s">
        <v>776</v>
      </c>
      <c r="K5" s="296" t="s">
        <v>24459</v>
      </c>
      <c r="L5" s="318">
        <f>AVERAGE(G5:G22)</f>
        <v>0.70000000000000018</v>
      </c>
    </row>
    <row r="6" spans="1:12" ht="23.15">
      <c r="A6" s="304" t="s">
        <v>24460</v>
      </c>
      <c r="B6" s="305" t="s">
        <v>24461</v>
      </c>
      <c r="C6" s="305" t="s">
        <v>1955</v>
      </c>
      <c r="D6" s="305" t="s">
        <v>24462</v>
      </c>
      <c r="E6" s="305" t="s">
        <v>688</v>
      </c>
      <c r="F6" s="305" t="s">
        <v>2136</v>
      </c>
      <c r="G6" s="316">
        <f t="shared" si="0"/>
        <v>0.8</v>
      </c>
      <c r="H6" s="305" t="s">
        <v>24463</v>
      </c>
      <c r="I6" s="306" t="s">
        <v>3968</v>
      </c>
      <c r="K6" s="299" t="s">
        <v>7928</v>
      </c>
      <c r="L6" s="300">
        <f>COUNTIFS(C5:C22,"Yes",F5:F22,"Not Started")+COUNTIFS(C5:C22,"Yes",F5:F22,"Blocked")</f>
        <v>1</v>
      </c>
    </row>
    <row r="7" spans="1:12" ht="23.15">
      <c r="A7" s="299" t="s">
        <v>24464</v>
      </c>
      <c r="B7" s="14" t="s">
        <v>24465</v>
      </c>
      <c r="C7" s="14" t="s">
        <v>1955</v>
      </c>
      <c r="D7" s="14" t="s">
        <v>24466</v>
      </c>
      <c r="E7" s="14" t="s">
        <v>684</v>
      </c>
      <c r="F7" s="14" t="s">
        <v>2169</v>
      </c>
      <c r="G7" s="27">
        <f t="shared" si="0"/>
        <v>0.3</v>
      </c>
      <c r="H7" s="14" t="s">
        <v>24467</v>
      </c>
      <c r="I7" s="300" t="s">
        <v>686</v>
      </c>
      <c r="K7" s="299" t="s">
        <v>24468</v>
      </c>
      <c r="L7" s="300">
        <f>COUNTIF(F5:F22,"Owner Input")</f>
        <v>2</v>
      </c>
    </row>
    <row r="8" spans="1:12">
      <c r="A8" s="304" t="s">
        <v>24469</v>
      </c>
      <c r="B8" s="305" t="s">
        <v>24470</v>
      </c>
      <c r="C8" s="305" t="s">
        <v>1955</v>
      </c>
      <c r="D8" s="305" t="s">
        <v>24471</v>
      </c>
      <c r="E8" s="305" t="s">
        <v>692</v>
      </c>
      <c r="F8" s="305" t="s">
        <v>2136</v>
      </c>
      <c r="G8" s="316">
        <f t="shared" si="0"/>
        <v>0.8</v>
      </c>
      <c r="H8" s="305" t="s">
        <v>24472</v>
      </c>
      <c r="I8" s="306" t="s">
        <v>24473</v>
      </c>
      <c r="K8" s="301" t="s">
        <v>7938</v>
      </c>
      <c r="L8" s="303">
        <v>0</v>
      </c>
    </row>
    <row r="9" spans="1:12">
      <c r="A9" s="299" t="s">
        <v>24474</v>
      </c>
      <c r="B9" s="14" t="s">
        <v>22067</v>
      </c>
      <c r="C9" s="14" t="s">
        <v>1955</v>
      </c>
      <c r="D9" s="14" t="s">
        <v>24475</v>
      </c>
      <c r="E9" s="14" t="s">
        <v>24476</v>
      </c>
      <c r="F9" s="14" t="s">
        <v>2169</v>
      </c>
      <c r="G9" s="27">
        <f t="shared" si="0"/>
        <v>0.3</v>
      </c>
      <c r="H9" s="14" t="s">
        <v>24477</v>
      </c>
      <c r="I9" s="300" t="s">
        <v>24478</v>
      </c>
    </row>
    <row r="10" spans="1:12">
      <c r="A10" s="304" t="s">
        <v>24479</v>
      </c>
      <c r="B10" s="305" t="s">
        <v>24480</v>
      </c>
      <c r="C10" s="305" t="s">
        <v>1955</v>
      </c>
      <c r="D10" s="305" t="s">
        <v>24481</v>
      </c>
      <c r="E10" s="305" t="s">
        <v>702</v>
      </c>
      <c r="F10" s="305" t="s">
        <v>2136</v>
      </c>
      <c r="G10" s="316">
        <f t="shared" si="0"/>
        <v>0.8</v>
      </c>
      <c r="H10" s="305" t="s">
        <v>24482</v>
      </c>
      <c r="I10" s="306" t="s">
        <v>84</v>
      </c>
    </row>
    <row r="11" spans="1:12">
      <c r="A11" s="299" t="s">
        <v>24483</v>
      </c>
      <c r="B11" s="14" t="s">
        <v>24484</v>
      </c>
      <c r="C11" s="14" t="s">
        <v>1955</v>
      </c>
      <c r="D11" s="14" t="s">
        <v>24485</v>
      </c>
      <c r="E11" s="14" t="s">
        <v>24486</v>
      </c>
      <c r="F11" s="14" t="s">
        <v>2136</v>
      </c>
      <c r="G11" s="27">
        <f t="shared" si="0"/>
        <v>0.8</v>
      </c>
      <c r="H11" s="14" t="s">
        <v>24487</v>
      </c>
      <c r="I11" s="300" t="s">
        <v>263</v>
      </c>
    </row>
    <row r="12" spans="1:12" ht="23.15">
      <c r="A12" s="304" t="s">
        <v>24488</v>
      </c>
      <c r="B12" s="305" t="s">
        <v>24489</v>
      </c>
      <c r="C12" s="305" t="s">
        <v>1955</v>
      </c>
      <c r="D12" s="305" t="s">
        <v>24490</v>
      </c>
      <c r="E12" s="305" t="s">
        <v>710</v>
      </c>
      <c r="F12" s="305" t="s">
        <v>2136</v>
      </c>
      <c r="G12" s="316">
        <f t="shared" si="0"/>
        <v>0.8</v>
      </c>
      <c r="H12" s="305" t="s">
        <v>24491</v>
      </c>
      <c r="I12" s="306" t="s">
        <v>824</v>
      </c>
    </row>
    <row r="13" spans="1:12">
      <c r="A13" s="299" t="s">
        <v>24492</v>
      </c>
      <c r="B13" s="14" t="s">
        <v>22259</v>
      </c>
      <c r="C13" s="14" t="s">
        <v>1955</v>
      </c>
      <c r="D13" s="14" t="s">
        <v>24493</v>
      </c>
      <c r="E13" s="14" t="s">
        <v>718</v>
      </c>
      <c r="F13" s="14" t="s">
        <v>2136</v>
      </c>
      <c r="G13" s="27">
        <f t="shared" si="0"/>
        <v>0.8</v>
      </c>
      <c r="H13" s="14" t="s">
        <v>24494</v>
      </c>
      <c r="I13" s="300" t="s">
        <v>627</v>
      </c>
    </row>
    <row r="14" spans="1:12" ht="23.15">
      <c r="A14" s="304" t="s">
        <v>24495</v>
      </c>
      <c r="B14" s="305" t="s">
        <v>24496</v>
      </c>
      <c r="C14" s="305" t="s">
        <v>1955</v>
      </c>
      <c r="D14" s="305" t="s">
        <v>24497</v>
      </c>
      <c r="E14" s="305" t="s">
        <v>24498</v>
      </c>
      <c r="F14" s="305" t="s">
        <v>2136</v>
      </c>
      <c r="G14" s="316">
        <f t="shared" si="0"/>
        <v>0.8</v>
      </c>
      <c r="H14" s="305" t="s">
        <v>24499</v>
      </c>
      <c r="I14" s="306" t="s">
        <v>24500</v>
      </c>
    </row>
    <row r="15" spans="1:12">
      <c r="A15" s="299" t="s">
        <v>24501</v>
      </c>
      <c r="B15" s="14" t="s">
        <v>24502</v>
      </c>
      <c r="C15" s="14" t="s">
        <v>1955</v>
      </c>
      <c r="D15" s="14" t="s">
        <v>24503</v>
      </c>
      <c r="E15" s="14" t="s">
        <v>24504</v>
      </c>
      <c r="F15" s="14" t="s">
        <v>2136</v>
      </c>
      <c r="G15" s="27">
        <f t="shared" si="0"/>
        <v>0.8</v>
      </c>
      <c r="H15" s="14" t="s">
        <v>24505</v>
      </c>
      <c r="I15" s="300" t="s">
        <v>24506</v>
      </c>
    </row>
    <row r="16" spans="1:12">
      <c r="A16" s="304" t="s">
        <v>24507</v>
      </c>
      <c r="B16" s="305" t="s">
        <v>22072</v>
      </c>
      <c r="C16" s="305" t="s">
        <v>1955</v>
      </c>
      <c r="D16" s="305" t="s">
        <v>24508</v>
      </c>
      <c r="E16" s="305" t="s">
        <v>24509</v>
      </c>
      <c r="F16" s="305" t="s">
        <v>2136</v>
      </c>
      <c r="G16" s="316">
        <f t="shared" si="0"/>
        <v>0.8</v>
      </c>
      <c r="H16" s="305" t="s">
        <v>24510</v>
      </c>
      <c r="I16" s="306" t="s">
        <v>750</v>
      </c>
    </row>
    <row r="17" spans="1:9" ht="23.15">
      <c r="A17" s="299" t="s">
        <v>24511</v>
      </c>
      <c r="B17" s="14" t="s">
        <v>24512</v>
      </c>
      <c r="C17" s="14" t="s">
        <v>1955</v>
      </c>
      <c r="D17" s="14" t="s">
        <v>24513</v>
      </c>
      <c r="E17" s="14" t="s">
        <v>24514</v>
      </c>
      <c r="F17" s="14" t="s">
        <v>2136</v>
      </c>
      <c r="G17" s="27">
        <f t="shared" si="0"/>
        <v>0.8</v>
      </c>
      <c r="H17" s="14" t="s">
        <v>24515</v>
      </c>
      <c r="I17" s="300" t="s">
        <v>643</v>
      </c>
    </row>
    <row r="18" spans="1:9">
      <c r="A18" s="304" t="s">
        <v>24516</v>
      </c>
      <c r="B18" s="305" t="s">
        <v>24517</v>
      </c>
      <c r="C18" s="305" t="s">
        <v>1955</v>
      </c>
      <c r="D18" s="305" t="s">
        <v>24518</v>
      </c>
      <c r="E18" s="305" t="s">
        <v>24519</v>
      </c>
      <c r="F18" s="305" t="s">
        <v>2136</v>
      </c>
      <c r="G18" s="316">
        <f t="shared" si="0"/>
        <v>0.8</v>
      </c>
      <c r="H18" s="305" t="s">
        <v>24520</v>
      </c>
      <c r="I18" s="306" t="s">
        <v>24521</v>
      </c>
    </row>
    <row r="19" spans="1:9" ht="23.15">
      <c r="A19" s="299" t="s">
        <v>24522</v>
      </c>
      <c r="B19" s="14" t="s">
        <v>24523</v>
      </c>
      <c r="C19" s="14" t="s">
        <v>1955</v>
      </c>
      <c r="D19" s="14" t="s">
        <v>24524</v>
      </c>
      <c r="E19" s="14" t="s">
        <v>770</v>
      </c>
      <c r="F19" s="14" t="s">
        <v>2136</v>
      </c>
      <c r="G19" s="27">
        <f t="shared" si="0"/>
        <v>0.8</v>
      </c>
      <c r="H19" s="14" t="s">
        <v>24525</v>
      </c>
      <c r="I19" s="300" t="s">
        <v>24526</v>
      </c>
    </row>
    <row r="20" spans="1:9">
      <c r="A20" s="304" t="s">
        <v>24527</v>
      </c>
      <c r="B20" s="305" t="s">
        <v>24528</v>
      </c>
      <c r="C20" s="305" t="s">
        <v>1955</v>
      </c>
      <c r="D20" s="305" t="s">
        <v>24529</v>
      </c>
      <c r="E20" s="305" t="s">
        <v>774</v>
      </c>
      <c r="F20" s="305" t="s">
        <v>2136</v>
      </c>
      <c r="G20" s="316">
        <f t="shared" si="0"/>
        <v>0.8</v>
      </c>
      <c r="H20" s="305" t="s">
        <v>24530</v>
      </c>
      <c r="I20" s="306" t="s">
        <v>24531</v>
      </c>
    </row>
    <row r="21" spans="1:9">
      <c r="A21" s="299" t="s">
        <v>24532</v>
      </c>
      <c r="B21" s="14" t="s">
        <v>24038</v>
      </c>
      <c r="C21" s="14" t="s">
        <v>1955</v>
      </c>
      <c r="D21" s="14" t="s">
        <v>24533</v>
      </c>
      <c r="E21" s="14" t="s">
        <v>24534</v>
      </c>
      <c r="F21" s="14" t="s">
        <v>2136</v>
      </c>
      <c r="G21" s="27">
        <f t="shared" si="0"/>
        <v>0.8</v>
      </c>
      <c r="H21" s="14" t="s">
        <v>24535</v>
      </c>
      <c r="I21" s="300" t="s">
        <v>24040</v>
      </c>
    </row>
    <row r="22" spans="1:9" ht="23.15">
      <c r="A22" s="307" t="s">
        <v>24536</v>
      </c>
      <c r="B22" s="308" t="s">
        <v>9516</v>
      </c>
      <c r="C22" s="308" t="s">
        <v>1955</v>
      </c>
      <c r="D22" s="308" t="s">
        <v>24537</v>
      </c>
      <c r="E22" s="308" t="s">
        <v>7979</v>
      </c>
      <c r="F22" s="308" t="s">
        <v>1825</v>
      </c>
      <c r="G22" s="317">
        <f t="shared" si="0"/>
        <v>0</v>
      </c>
      <c r="H22" s="308" t="s">
        <v>24538</v>
      </c>
      <c r="I22" s="309" t="s">
        <v>7980</v>
      </c>
    </row>
  </sheetData>
  <mergeCells count="2">
    <mergeCell ref="A1:I1"/>
    <mergeCell ref="A2:I2"/>
  </mergeCells>
  <dataValidations count="1">
    <dataValidation type="list" sqref="F5:F22" xr:uid="{00000000-0002-0000-BE00-000000000000}">
      <formula1>"Met,Draft Ready,Owner Input,In Review,Not Started,Blocked"</formula1>
    </dataValidation>
  </dataValidation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G30"/>
  <sheetViews>
    <sheetView workbookViewId="0">
      <pane ySplit="4" topLeftCell="A5" activePane="bottomLeft" state="frozen"/>
      <selection pane="bottomLeft"/>
    </sheetView>
  </sheetViews>
  <sheetFormatPr defaultRowHeight="14.15"/>
  <cols>
    <col min="1" max="1" width="15" customWidth="1"/>
    <col min="2" max="2" width="42" customWidth="1"/>
    <col min="3" max="3" width="28" customWidth="1"/>
    <col min="4" max="4" width="62" customWidth="1"/>
    <col min="5" max="5" width="72" customWidth="1"/>
    <col min="6" max="6" width="12" customWidth="1"/>
    <col min="7" max="7" width="54" customWidth="1"/>
  </cols>
  <sheetData>
    <row r="1" spans="1:7" ht="17.149999999999999" customHeight="1">
      <c r="A1" s="615" t="s">
        <v>24539</v>
      </c>
      <c r="B1" s="615"/>
      <c r="C1" s="615"/>
      <c r="D1" s="615"/>
      <c r="E1" s="615"/>
      <c r="F1" s="615"/>
      <c r="G1" s="615"/>
    </row>
    <row r="2" spans="1:7" ht="21.75" customHeight="1">
      <c r="A2" s="616" t="s">
        <v>24540</v>
      </c>
      <c r="B2" s="616"/>
      <c r="C2" s="616"/>
      <c r="D2" s="616"/>
      <c r="E2" s="616"/>
      <c r="F2" s="616"/>
      <c r="G2" s="616"/>
    </row>
    <row r="4" spans="1:7" ht="17.149999999999999" customHeight="1">
      <c r="A4" s="293" t="s">
        <v>2614</v>
      </c>
      <c r="B4" s="294" t="s">
        <v>7852</v>
      </c>
      <c r="C4" s="294" t="s">
        <v>2616</v>
      </c>
      <c r="D4" s="294" t="s">
        <v>2617</v>
      </c>
      <c r="E4" s="294" t="s">
        <v>1101</v>
      </c>
      <c r="F4" s="294" t="s">
        <v>1509</v>
      </c>
      <c r="G4" s="295" t="s">
        <v>7983</v>
      </c>
    </row>
    <row r="5" spans="1:7">
      <c r="A5" s="296" t="s">
        <v>24541</v>
      </c>
      <c r="B5" s="297" t="s">
        <v>3268</v>
      </c>
      <c r="C5" s="297" t="s">
        <v>2669</v>
      </c>
      <c r="D5" s="297" t="s">
        <v>24542</v>
      </c>
      <c r="E5" s="297" t="s">
        <v>3270</v>
      </c>
      <c r="F5" s="297" t="s">
        <v>1238</v>
      </c>
      <c r="G5" s="298" t="s">
        <v>24543</v>
      </c>
    </row>
    <row r="6" spans="1:7">
      <c r="A6" s="304" t="s">
        <v>24544</v>
      </c>
      <c r="B6" s="305" t="s">
        <v>24545</v>
      </c>
      <c r="C6" s="305" t="s">
        <v>2669</v>
      </c>
      <c r="D6" s="305" t="s">
        <v>24546</v>
      </c>
      <c r="E6" s="305" t="s">
        <v>24547</v>
      </c>
      <c r="F6" s="305" t="s">
        <v>1109</v>
      </c>
      <c r="G6" s="306" t="s">
        <v>24548</v>
      </c>
    </row>
    <row r="7" spans="1:7">
      <c r="A7" s="299" t="s">
        <v>24549</v>
      </c>
      <c r="B7" s="14" t="s">
        <v>24550</v>
      </c>
      <c r="C7" s="14" t="s">
        <v>24551</v>
      </c>
      <c r="D7" s="14" t="s">
        <v>24552</v>
      </c>
      <c r="E7" s="14" t="s">
        <v>24553</v>
      </c>
      <c r="F7" s="14" t="s">
        <v>1109</v>
      </c>
      <c r="G7" s="300" t="s">
        <v>24554</v>
      </c>
    </row>
    <row r="8" spans="1:7">
      <c r="A8" s="304" t="s">
        <v>24555</v>
      </c>
      <c r="B8" s="305" t="s">
        <v>24556</v>
      </c>
      <c r="C8" s="305" t="s">
        <v>2669</v>
      </c>
      <c r="D8" s="305" t="s">
        <v>24557</v>
      </c>
      <c r="E8" s="305" t="s">
        <v>3275</v>
      </c>
      <c r="F8" s="305" t="s">
        <v>1238</v>
      </c>
      <c r="G8" s="306" t="s">
        <v>24558</v>
      </c>
    </row>
    <row r="9" spans="1:7">
      <c r="A9" s="299" t="s">
        <v>24559</v>
      </c>
      <c r="B9" s="14" t="s">
        <v>24560</v>
      </c>
      <c r="C9" s="14" t="s">
        <v>2669</v>
      </c>
      <c r="D9" s="14" t="s">
        <v>24561</v>
      </c>
      <c r="E9" s="14" t="s">
        <v>24562</v>
      </c>
      <c r="F9" s="14" t="s">
        <v>1109</v>
      </c>
      <c r="G9" s="300" t="s">
        <v>24563</v>
      </c>
    </row>
    <row r="10" spans="1:7">
      <c r="A10" s="304" t="s">
        <v>24564</v>
      </c>
      <c r="B10" s="305" t="s">
        <v>24565</v>
      </c>
      <c r="C10" s="305" t="s">
        <v>2669</v>
      </c>
      <c r="D10" s="305" t="s">
        <v>24566</v>
      </c>
      <c r="E10" s="305" t="s">
        <v>24567</v>
      </c>
      <c r="F10" s="305" t="s">
        <v>1109</v>
      </c>
      <c r="G10" s="306" t="s">
        <v>24568</v>
      </c>
    </row>
    <row r="11" spans="1:7">
      <c r="A11" s="299" t="s">
        <v>24569</v>
      </c>
      <c r="B11" s="14" t="s">
        <v>24570</v>
      </c>
      <c r="C11" s="14" t="s">
        <v>2669</v>
      </c>
      <c r="D11" s="14" t="s">
        <v>24571</v>
      </c>
      <c r="E11" s="14" t="s">
        <v>3280</v>
      </c>
      <c r="F11" s="14" t="s">
        <v>1238</v>
      </c>
      <c r="G11" s="300" t="s">
        <v>24572</v>
      </c>
    </row>
    <row r="12" spans="1:7">
      <c r="A12" s="304" t="s">
        <v>24573</v>
      </c>
      <c r="B12" s="305" t="s">
        <v>24574</v>
      </c>
      <c r="C12" s="305" t="s">
        <v>24575</v>
      </c>
      <c r="D12" s="305" t="s">
        <v>24576</v>
      </c>
      <c r="E12" s="305" t="s">
        <v>24577</v>
      </c>
      <c r="F12" s="305" t="s">
        <v>1109</v>
      </c>
      <c r="G12" s="306" t="s">
        <v>24578</v>
      </c>
    </row>
    <row r="13" spans="1:7">
      <c r="A13" s="299" t="s">
        <v>24579</v>
      </c>
      <c r="B13" s="14" t="s">
        <v>3283</v>
      </c>
      <c r="C13" s="14" t="s">
        <v>2669</v>
      </c>
      <c r="D13" s="14" t="s">
        <v>24580</v>
      </c>
      <c r="E13" s="14" t="s">
        <v>3285</v>
      </c>
      <c r="F13" s="14" t="s">
        <v>1109</v>
      </c>
      <c r="G13" s="300" t="s">
        <v>24581</v>
      </c>
    </row>
    <row r="14" spans="1:7">
      <c r="A14" s="304" t="s">
        <v>24582</v>
      </c>
      <c r="B14" s="305" t="s">
        <v>24583</v>
      </c>
      <c r="C14" s="305" t="s">
        <v>2669</v>
      </c>
      <c r="D14" s="305" t="s">
        <v>24584</v>
      </c>
      <c r="E14" s="305" t="s">
        <v>24585</v>
      </c>
      <c r="F14" s="305" t="s">
        <v>1109</v>
      </c>
      <c r="G14" s="306" t="s">
        <v>24586</v>
      </c>
    </row>
    <row r="15" spans="1:7">
      <c r="A15" s="299" t="s">
        <v>24587</v>
      </c>
      <c r="B15" s="14" t="s">
        <v>24588</v>
      </c>
      <c r="C15" s="14" t="s">
        <v>24575</v>
      </c>
      <c r="D15" s="14" t="s">
        <v>24589</v>
      </c>
      <c r="E15" s="14" t="s">
        <v>24590</v>
      </c>
      <c r="F15" s="14" t="s">
        <v>1109</v>
      </c>
      <c r="G15" s="300" t="s">
        <v>24591</v>
      </c>
    </row>
    <row r="16" spans="1:7">
      <c r="A16" s="304" t="s">
        <v>24592</v>
      </c>
      <c r="B16" s="305" t="s">
        <v>24593</v>
      </c>
      <c r="C16" s="305" t="s">
        <v>24575</v>
      </c>
      <c r="D16" s="305" t="s">
        <v>24594</v>
      </c>
      <c r="E16" s="305" t="s">
        <v>22996</v>
      </c>
      <c r="F16" s="305" t="s">
        <v>1109</v>
      </c>
      <c r="G16" s="306" t="s">
        <v>24595</v>
      </c>
    </row>
    <row r="17" spans="1:7">
      <c r="A17" s="299" t="s">
        <v>24596</v>
      </c>
      <c r="B17" s="14" t="s">
        <v>3288</v>
      </c>
      <c r="C17" s="14" t="s">
        <v>2669</v>
      </c>
      <c r="D17" s="14" t="s">
        <v>24597</v>
      </c>
      <c r="E17" s="14" t="s">
        <v>3290</v>
      </c>
      <c r="F17" s="14" t="s">
        <v>1238</v>
      </c>
      <c r="G17" s="300" t="s">
        <v>24598</v>
      </c>
    </row>
    <row r="18" spans="1:7">
      <c r="A18" s="304" t="s">
        <v>24599</v>
      </c>
      <c r="B18" s="305" t="s">
        <v>24600</v>
      </c>
      <c r="C18" s="305" t="s">
        <v>2669</v>
      </c>
      <c r="D18" s="305" t="s">
        <v>24601</v>
      </c>
      <c r="E18" s="305" t="s">
        <v>24602</v>
      </c>
      <c r="F18" s="305" t="s">
        <v>1109</v>
      </c>
      <c r="G18" s="306" t="s">
        <v>24603</v>
      </c>
    </row>
    <row r="19" spans="1:7">
      <c r="A19" s="299" t="s">
        <v>24604</v>
      </c>
      <c r="B19" s="14" t="s">
        <v>3293</v>
      </c>
      <c r="C19" s="14" t="s">
        <v>2669</v>
      </c>
      <c r="D19" s="14" t="s">
        <v>24605</v>
      </c>
      <c r="E19" s="14" t="s">
        <v>3295</v>
      </c>
      <c r="F19" s="14" t="s">
        <v>1109</v>
      </c>
      <c r="G19" s="300" t="s">
        <v>24606</v>
      </c>
    </row>
    <row r="20" spans="1:7">
      <c r="A20" s="304" t="s">
        <v>24607</v>
      </c>
      <c r="B20" s="305" t="s">
        <v>24608</v>
      </c>
      <c r="C20" s="305" t="s">
        <v>2669</v>
      </c>
      <c r="D20" s="305" t="s">
        <v>24609</v>
      </c>
      <c r="E20" s="305" t="s">
        <v>23037</v>
      </c>
      <c r="F20" s="305" t="s">
        <v>1141</v>
      </c>
      <c r="G20" s="306" t="s">
        <v>24610</v>
      </c>
    </row>
    <row r="21" spans="1:7">
      <c r="A21" s="299" t="s">
        <v>24611</v>
      </c>
      <c r="B21" s="14" t="s">
        <v>3298</v>
      </c>
      <c r="C21" s="14" t="s">
        <v>3299</v>
      </c>
      <c r="D21" s="14" t="s">
        <v>24612</v>
      </c>
      <c r="E21" s="14" t="s">
        <v>3301</v>
      </c>
      <c r="F21" s="14" t="s">
        <v>1109</v>
      </c>
      <c r="G21" s="300" t="s">
        <v>24613</v>
      </c>
    </row>
    <row r="22" spans="1:7">
      <c r="A22" s="304" t="s">
        <v>24614</v>
      </c>
      <c r="B22" s="305" t="s">
        <v>3304</v>
      </c>
      <c r="C22" s="305" t="s">
        <v>24615</v>
      </c>
      <c r="D22" s="305" t="s">
        <v>24616</v>
      </c>
      <c r="E22" s="305" t="s">
        <v>3307</v>
      </c>
      <c r="F22" s="305" t="s">
        <v>1109</v>
      </c>
      <c r="G22" s="306" t="s">
        <v>24617</v>
      </c>
    </row>
    <row r="23" spans="1:7">
      <c r="A23" s="299" t="s">
        <v>24618</v>
      </c>
      <c r="B23" s="14" t="s">
        <v>24619</v>
      </c>
      <c r="C23" s="14" t="s">
        <v>24575</v>
      </c>
      <c r="D23" s="14" t="s">
        <v>24620</v>
      </c>
      <c r="E23" s="14" t="s">
        <v>24621</v>
      </c>
      <c r="F23" s="14" t="s">
        <v>1141</v>
      </c>
      <c r="G23" s="300" t="s">
        <v>24622</v>
      </c>
    </row>
    <row r="24" spans="1:7">
      <c r="A24" s="304" t="s">
        <v>24623</v>
      </c>
      <c r="B24" s="305" t="s">
        <v>24624</v>
      </c>
      <c r="C24" s="305" t="s">
        <v>3311</v>
      </c>
      <c r="D24" s="305" t="s">
        <v>24625</v>
      </c>
      <c r="E24" s="305" t="s">
        <v>1231</v>
      </c>
      <c r="F24" s="305" t="s">
        <v>1109</v>
      </c>
      <c r="G24" s="306" t="s">
        <v>24626</v>
      </c>
    </row>
    <row r="25" spans="1:7">
      <c r="A25" s="299" t="s">
        <v>24627</v>
      </c>
      <c r="B25" s="14" t="s">
        <v>11042</v>
      </c>
      <c r="C25" s="14" t="s">
        <v>2669</v>
      </c>
      <c r="D25" s="14" t="s">
        <v>24628</v>
      </c>
      <c r="E25" s="14" t="s">
        <v>3085</v>
      </c>
      <c r="F25" s="14" t="s">
        <v>1238</v>
      </c>
      <c r="G25" s="300" t="s">
        <v>24629</v>
      </c>
    </row>
    <row r="26" spans="1:7">
      <c r="A26" s="304" t="s">
        <v>24630</v>
      </c>
      <c r="B26" s="305" t="s">
        <v>3252</v>
      </c>
      <c r="C26" s="305" t="s">
        <v>3311</v>
      </c>
      <c r="D26" s="305" t="s">
        <v>24631</v>
      </c>
      <c r="E26" s="305" t="s">
        <v>3255</v>
      </c>
      <c r="F26" s="305" t="s">
        <v>1109</v>
      </c>
      <c r="G26" s="306" t="s">
        <v>24632</v>
      </c>
    </row>
    <row r="27" spans="1:7">
      <c r="A27" s="299" t="s">
        <v>24633</v>
      </c>
      <c r="B27" s="14" t="s">
        <v>24634</v>
      </c>
      <c r="C27" s="14" t="s">
        <v>3311</v>
      </c>
      <c r="D27" s="14" t="s">
        <v>24635</v>
      </c>
      <c r="E27" s="14" t="s">
        <v>3317</v>
      </c>
      <c r="F27" s="14" t="s">
        <v>1109</v>
      </c>
      <c r="G27" s="300" t="s">
        <v>24636</v>
      </c>
    </row>
    <row r="28" spans="1:7">
      <c r="A28" s="304" t="s">
        <v>24637</v>
      </c>
      <c r="B28" s="305" t="s">
        <v>24638</v>
      </c>
      <c r="C28" s="305" t="s">
        <v>2669</v>
      </c>
      <c r="D28" s="305" t="s">
        <v>24639</v>
      </c>
      <c r="E28" s="305" t="s">
        <v>24640</v>
      </c>
      <c r="F28" s="305" t="s">
        <v>1109</v>
      </c>
      <c r="G28" s="306" t="s">
        <v>24641</v>
      </c>
    </row>
    <row r="29" spans="1:7">
      <c r="A29" s="299" t="s">
        <v>24642</v>
      </c>
      <c r="B29" s="14" t="s">
        <v>24643</v>
      </c>
      <c r="C29" s="14" t="s">
        <v>2669</v>
      </c>
      <c r="D29" s="14" t="s">
        <v>24644</v>
      </c>
      <c r="E29" s="14" t="s">
        <v>24645</v>
      </c>
      <c r="F29" s="14" t="s">
        <v>1109</v>
      </c>
      <c r="G29" s="300" t="s">
        <v>24646</v>
      </c>
    </row>
    <row r="30" spans="1:7" ht="23.15">
      <c r="A30" s="307" t="s">
        <v>24647</v>
      </c>
      <c r="B30" s="308" t="s">
        <v>24648</v>
      </c>
      <c r="C30" s="308" t="s">
        <v>3399</v>
      </c>
      <c r="D30" s="308" t="s">
        <v>24649</v>
      </c>
      <c r="E30" s="308" t="s">
        <v>24650</v>
      </c>
      <c r="F30" s="308" t="s">
        <v>1238</v>
      </c>
      <c r="G30" s="309" t="s">
        <v>24651</v>
      </c>
    </row>
  </sheetData>
  <mergeCells count="2">
    <mergeCell ref="A1:G1"/>
    <mergeCell ref="A2:G2"/>
  </mergeCells>
  <dataValidations count="1">
    <dataValidation type="list" sqref="F5:F30" xr:uid="{00000000-0002-0000-BF00-000000000000}">
      <formula1>"Critical,High,Medium,Low"</formula1>
    </dataValidation>
  </dataValidation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J27"/>
  <sheetViews>
    <sheetView workbookViewId="0">
      <pane ySplit="4" topLeftCell="A5" activePane="bottomLeft" state="frozen"/>
      <selection pane="bottomLeft" activeCell="B8" sqref="B8"/>
    </sheetView>
  </sheetViews>
  <sheetFormatPr defaultRowHeight="14.15"/>
  <cols>
    <col min="1" max="1" width="40" customWidth="1"/>
    <col min="2" max="2" width="28" customWidth="1"/>
    <col min="3" max="3" width="4" customWidth="1"/>
    <col min="4" max="4" width="30" customWidth="1"/>
    <col min="5" max="5" width="20" customWidth="1"/>
    <col min="6" max="6" width="4" customWidth="1"/>
    <col min="7" max="10" width="18" customWidth="1"/>
  </cols>
  <sheetData>
    <row r="1" spans="1:10" ht="17.149999999999999" customHeight="1">
      <c r="A1" s="622" t="s">
        <v>24652</v>
      </c>
      <c r="B1" s="622"/>
      <c r="C1" s="622"/>
      <c r="D1" s="622"/>
      <c r="E1" s="622"/>
      <c r="F1" s="622"/>
      <c r="G1" s="622"/>
      <c r="H1" s="622"/>
      <c r="I1" s="622"/>
      <c r="J1" s="622"/>
    </row>
    <row r="2" spans="1:10" ht="22.85" customHeight="1">
      <c r="A2" s="623" t="s">
        <v>24653</v>
      </c>
      <c r="B2" s="623"/>
      <c r="C2" s="623"/>
      <c r="D2" s="623"/>
      <c r="E2" s="623"/>
      <c r="F2" s="623"/>
      <c r="G2" s="623"/>
      <c r="H2" s="623"/>
      <c r="I2" s="623"/>
      <c r="J2" s="623"/>
    </row>
    <row r="4" spans="1:10" ht="17.149999999999999" customHeight="1">
      <c r="A4" s="386" t="s">
        <v>5695</v>
      </c>
      <c r="B4" s="388" t="s">
        <v>2484</v>
      </c>
      <c r="D4" s="386" t="s">
        <v>24654</v>
      </c>
      <c r="E4" s="388" t="s">
        <v>24655</v>
      </c>
    </row>
    <row r="5" spans="1:10">
      <c r="A5" s="389" t="s">
        <v>2587</v>
      </c>
      <c r="B5" s="411">
        <f>'Stage 12A Hardening Gate'!M5</f>
        <v>1</v>
      </c>
      <c r="D5" s="389" t="s">
        <v>24656</v>
      </c>
      <c r="E5" s="413">
        <f>B5*100</f>
        <v>100</v>
      </c>
    </row>
    <row r="6" spans="1:10">
      <c r="A6" s="392" t="s">
        <v>2589</v>
      </c>
      <c r="B6" s="412">
        <f>'Stage 12A Hardening Gate'!M6</f>
        <v>0.1111111111111111</v>
      </c>
      <c r="D6" s="392" t="s">
        <v>24657</v>
      </c>
      <c r="E6" s="414">
        <f>B6*100</f>
        <v>11.111111111111111</v>
      </c>
    </row>
    <row r="7" spans="1:10">
      <c r="A7" s="392" t="s">
        <v>2591</v>
      </c>
      <c r="B7" s="412">
        <f>'Stage 12B Pilot and Rollout Gat'!M5</f>
        <v>1</v>
      </c>
      <c r="D7" s="392" t="s">
        <v>24658</v>
      </c>
      <c r="E7" s="414">
        <f>B7*100</f>
        <v>100</v>
      </c>
    </row>
    <row r="8" spans="1:10">
      <c r="A8" s="392" t="s">
        <v>2593</v>
      </c>
      <c r="B8" s="412">
        <f>'Stage 12B Pilot and Rollout Gat'!M6</f>
        <v>0</v>
      </c>
      <c r="D8" s="392" t="s">
        <v>24659</v>
      </c>
      <c r="E8" s="414">
        <f>B8*100</f>
        <v>0</v>
      </c>
    </row>
    <row r="9" spans="1:10">
      <c r="A9" s="392" t="s">
        <v>2595</v>
      </c>
      <c r="B9" s="412">
        <f>AVERAGE('Stage 12 Backlog'!J5:J39)</f>
        <v>3.4285714285714287E-2</v>
      </c>
      <c r="D9" s="394" t="s">
        <v>24660</v>
      </c>
      <c r="E9" s="415">
        <f>B9*100</f>
        <v>3.4285714285714288</v>
      </c>
    </row>
    <row r="10" spans="1:10">
      <c r="A10" s="392" t="s">
        <v>24661</v>
      </c>
      <c r="B10" s="393">
        <f>COUNTIF('Stage 12 Risks'!I5:I26,"Open")+COUNTIF('Stage 12 Risks'!I5:I26,"Mitigating")</f>
        <v>22</v>
      </c>
    </row>
    <row r="11" spans="1:10">
      <c r="A11" s="392" t="s">
        <v>24662</v>
      </c>
      <c r="B11" s="393">
        <f>COUNTIFS('Stage 12 Risks'!I5:I26,"Open",'Stage 12 Risks'!F5:F26,"&gt;=20")</f>
        <v>4</v>
      </c>
    </row>
    <row r="12" spans="1:10">
      <c r="A12" s="392" t="s">
        <v>24663</v>
      </c>
      <c r="B12" s="393">
        <f>COUNTIFS('Pilot Issues and Decisions'!E5:E50,"Open",'Pilot Issues and Decisions'!D5:D50,"Critical")</f>
        <v>10</v>
      </c>
    </row>
    <row r="13" spans="1:10">
      <c r="A13" s="392" t="s">
        <v>24664</v>
      </c>
      <c r="B13" s="393">
        <f>COUNTA('Model Qualification Runs'!A5:A100)</f>
        <v>12</v>
      </c>
    </row>
    <row r="14" spans="1:10">
      <c r="A14" s="392" t="s">
        <v>24665</v>
      </c>
      <c r="B14" s="393">
        <f>COUNTIF('Model Qualification Results'!N5:N100,"Qualified")</f>
        <v>0</v>
      </c>
    </row>
    <row r="15" spans="1:10">
      <c r="A15" s="392" t="s">
        <v>24666</v>
      </c>
      <c r="B15" s="393">
        <f>COUNTA('Pilot Metrics and Thresholds'!A5:A100)</f>
        <v>25</v>
      </c>
    </row>
    <row r="16" spans="1:10">
      <c r="A16" s="392" t="s">
        <v>24667</v>
      </c>
      <c r="B16" s="393">
        <f>COUNTIF('Pilot Metrics and Thresholds'!L5:L100,"Pass")+COUNTIF('Pilot Metrics and Thresholds'!L5:L100,"Warning")+COUNTIF('Pilot Metrics and Thresholds'!L5:L100,"STOP")+COUNTIF('Pilot Metrics and Thresholds'!L5:L100,"Monitor")</f>
        <v>0</v>
      </c>
    </row>
    <row r="17" spans="1:10">
      <c r="A17" s="392" t="s">
        <v>24668</v>
      </c>
      <c r="B17" s="393">
        <f>COUNTA('Stage 12 Sources'!A5:A100)</f>
        <v>39</v>
      </c>
    </row>
    <row r="18" spans="1:10">
      <c r="A18" s="394" t="s">
        <v>24669</v>
      </c>
      <c r="B18" s="396" t="s">
        <v>24670</v>
      </c>
    </row>
    <row r="20" spans="1:10" ht="13.75" customHeight="1">
      <c r="D20" s="570" t="s">
        <v>6537</v>
      </c>
      <c r="E20" s="570"/>
      <c r="F20" s="570"/>
      <c r="G20" s="570"/>
      <c r="H20" s="570"/>
      <c r="I20" s="570"/>
      <c r="J20" s="570"/>
    </row>
    <row r="21" spans="1:10" ht="13.75" customHeight="1">
      <c r="A21" s="627" t="s">
        <v>24671</v>
      </c>
      <c r="B21" s="627"/>
      <c r="D21" s="386" t="s">
        <v>2505</v>
      </c>
      <c r="E21" s="388" t="s">
        <v>2504</v>
      </c>
    </row>
    <row r="22" spans="1:10" ht="23.15">
      <c r="A22" s="389" t="s">
        <v>60</v>
      </c>
      <c r="B22" s="391" t="s">
        <v>24672</v>
      </c>
      <c r="D22" s="389" t="s">
        <v>60</v>
      </c>
      <c r="E22" s="624" t="s">
        <v>24673</v>
      </c>
      <c r="F22" s="588"/>
      <c r="G22" s="588"/>
      <c r="H22" s="588"/>
      <c r="I22" s="588"/>
      <c r="J22" s="588"/>
    </row>
    <row r="23" spans="1:10" ht="23.15">
      <c r="A23" s="392" t="s">
        <v>158</v>
      </c>
      <c r="B23" s="393" t="s">
        <v>24674</v>
      </c>
      <c r="D23" s="392" t="s">
        <v>158</v>
      </c>
      <c r="E23" s="625" t="s">
        <v>24675</v>
      </c>
      <c r="F23" s="588"/>
      <c r="G23" s="588"/>
      <c r="H23" s="588"/>
      <c r="I23" s="588"/>
      <c r="J23" s="588"/>
    </row>
    <row r="24" spans="1:10" ht="34.75">
      <c r="A24" s="392" t="s">
        <v>221</v>
      </c>
      <c r="B24" s="393" t="s">
        <v>24676</v>
      </c>
      <c r="D24" s="392" t="s">
        <v>221</v>
      </c>
      <c r="E24" s="625" t="s">
        <v>24677</v>
      </c>
      <c r="F24" s="588"/>
      <c r="G24" s="588"/>
      <c r="H24" s="588"/>
      <c r="I24" s="588"/>
      <c r="J24" s="588"/>
    </row>
    <row r="25" spans="1:10" ht="23.15">
      <c r="A25" s="392" t="s">
        <v>295</v>
      </c>
      <c r="B25" s="393" t="s">
        <v>24678</v>
      </c>
      <c r="D25" s="392" t="s">
        <v>295</v>
      </c>
      <c r="E25" s="625" t="s">
        <v>24679</v>
      </c>
      <c r="F25" s="588"/>
      <c r="G25" s="588"/>
      <c r="H25" s="588"/>
      <c r="I25" s="588"/>
      <c r="J25" s="588"/>
    </row>
    <row r="26" spans="1:10" ht="34.75">
      <c r="A26" s="392" t="s">
        <v>340</v>
      </c>
      <c r="B26" s="393" t="s">
        <v>24680</v>
      </c>
      <c r="D26" s="394" t="s">
        <v>340</v>
      </c>
      <c r="E26" s="626" t="s">
        <v>24681</v>
      </c>
      <c r="F26" s="588"/>
      <c r="G26" s="588"/>
      <c r="H26" s="588"/>
      <c r="I26" s="588"/>
      <c r="J26" s="588"/>
    </row>
    <row r="27" spans="1:10" ht="23.15">
      <c r="A27" s="394" t="s">
        <v>393</v>
      </c>
      <c r="B27" s="396" t="s">
        <v>24682</v>
      </c>
    </row>
  </sheetData>
  <mergeCells count="9">
    <mergeCell ref="E24:J24"/>
    <mergeCell ref="E25:J25"/>
    <mergeCell ref="E26:J26"/>
    <mergeCell ref="A21:B21"/>
    <mergeCell ref="A1:J1"/>
    <mergeCell ref="A2:J2"/>
    <mergeCell ref="D20:J20"/>
    <mergeCell ref="E22:J22"/>
    <mergeCell ref="E23:J23"/>
  </mergeCells>
  <conditionalFormatting sqref="B5:B9">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{63C1F458-2F7F-B7DC-07E1-70CD9A0F0AAA}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3C1F458-2F7F-B7DC-07E1-70CD9A0F0AAA}">
            <x14:dataBar>
              <x14:cfvo type="min"/>
              <x14:cfvo type="max"/>
              <x14:negativeFillColor auto="1"/>
              <x14:axisColor auto="1"/>
            </x14:dataBar>
          </x14:cfRule>
          <xm:sqref>B5:B9</xm:sqref>
        </x14:conditionalFormatting>
      </x14:conditionalFormattings>
    </ext>
  </extLst>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J12"/>
  <sheetViews>
    <sheetView workbookViewId="0">
      <pane ySplit="4" topLeftCell="A5" activePane="bottomLeft" state="frozen"/>
      <selection pane="bottomLeft"/>
    </sheetView>
  </sheetViews>
  <sheetFormatPr defaultRowHeight="14.15"/>
  <cols>
    <col min="1" max="1" width="12" customWidth="1"/>
    <col min="2" max="2" width="30" customWidth="1"/>
    <col min="3" max="3" width="22" customWidth="1"/>
    <col min="4" max="4" width="26" customWidth="1"/>
    <col min="5" max="5" width="48" customWidth="1"/>
    <col min="6" max="6" width="58" customWidth="1"/>
    <col min="7" max="7" width="54" customWidth="1"/>
    <col min="8" max="8" width="58" customWidth="1"/>
    <col min="9" max="9" width="18" customWidth="1"/>
    <col min="10" max="10" width="20" customWidth="1"/>
  </cols>
  <sheetData>
    <row r="1" spans="1:10" ht="17.149999999999999" customHeight="1">
      <c r="A1" s="622" t="s">
        <v>24683</v>
      </c>
      <c r="B1" s="622"/>
      <c r="C1" s="622"/>
      <c r="D1" s="622"/>
      <c r="E1" s="622"/>
      <c r="F1" s="622"/>
      <c r="G1" s="622"/>
      <c r="H1" s="622"/>
      <c r="I1" s="622"/>
      <c r="J1" s="622"/>
    </row>
    <row r="2" spans="1:10" ht="22.85" customHeight="1">
      <c r="A2" s="623" t="s">
        <v>24684</v>
      </c>
      <c r="B2" s="623"/>
      <c r="C2" s="623"/>
      <c r="D2" s="623"/>
      <c r="E2" s="623"/>
      <c r="F2" s="623"/>
      <c r="G2" s="623"/>
      <c r="H2" s="623"/>
      <c r="I2" s="623"/>
      <c r="J2" s="623"/>
    </row>
    <row r="4" spans="1:10" ht="17.149999999999999" customHeight="1">
      <c r="A4" s="386" t="s">
        <v>3410</v>
      </c>
      <c r="B4" s="387" t="s">
        <v>24685</v>
      </c>
      <c r="C4" s="387" t="s">
        <v>24686</v>
      </c>
      <c r="D4" s="387" t="s">
        <v>24687</v>
      </c>
      <c r="E4" s="387" t="s">
        <v>24688</v>
      </c>
      <c r="F4" s="387" t="s">
        <v>7123</v>
      </c>
      <c r="G4" s="387" t="s">
        <v>24689</v>
      </c>
      <c r="H4" s="387" t="s">
        <v>6688</v>
      </c>
      <c r="I4" s="387" t="s">
        <v>24690</v>
      </c>
      <c r="J4" s="388" t="s">
        <v>1818</v>
      </c>
    </row>
    <row r="5" spans="1:10" ht="23.15">
      <c r="A5" s="389" t="s">
        <v>24691</v>
      </c>
      <c r="B5" s="390" t="s">
        <v>24692</v>
      </c>
      <c r="C5" s="390" t="s">
        <v>12827</v>
      </c>
      <c r="D5" s="390" t="s">
        <v>3320</v>
      </c>
      <c r="E5" s="390" t="s">
        <v>24693</v>
      </c>
      <c r="F5" s="390" t="s">
        <v>24694</v>
      </c>
      <c r="G5" s="390" t="s">
        <v>24695</v>
      </c>
      <c r="H5" s="390" t="s">
        <v>24696</v>
      </c>
      <c r="I5" s="390" t="s">
        <v>24697</v>
      </c>
      <c r="J5" s="391" t="s">
        <v>3637</v>
      </c>
    </row>
    <row r="6" spans="1:10">
      <c r="A6" s="397" t="s">
        <v>24698</v>
      </c>
      <c r="B6" s="398" t="s">
        <v>24699</v>
      </c>
      <c r="C6" s="398" t="s">
        <v>12827</v>
      </c>
      <c r="D6" s="398" t="s">
        <v>3326</v>
      </c>
      <c r="E6" s="398" t="s">
        <v>24700</v>
      </c>
      <c r="F6" s="398" t="s">
        <v>24701</v>
      </c>
      <c r="G6" s="398" t="s">
        <v>24702</v>
      </c>
      <c r="H6" s="398" t="s">
        <v>24703</v>
      </c>
      <c r="I6" s="398" t="s">
        <v>24697</v>
      </c>
      <c r="J6" s="399" t="s">
        <v>3637</v>
      </c>
    </row>
    <row r="7" spans="1:10" ht="23.15">
      <c r="A7" s="392" t="s">
        <v>24704</v>
      </c>
      <c r="B7" s="14" t="s">
        <v>24705</v>
      </c>
      <c r="C7" s="14" t="s">
        <v>12823</v>
      </c>
      <c r="D7" s="14" t="s">
        <v>24706</v>
      </c>
      <c r="E7" s="14" t="s">
        <v>24707</v>
      </c>
      <c r="F7" s="14" t="s">
        <v>24708</v>
      </c>
      <c r="G7" s="14" t="s">
        <v>24709</v>
      </c>
      <c r="H7" s="14" t="s">
        <v>24710</v>
      </c>
      <c r="I7" s="14" t="s">
        <v>24697</v>
      </c>
      <c r="J7" s="393" t="s">
        <v>3637</v>
      </c>
    </row>
    <row r="8" spans="1:10" ht="23.15">
      <c r="A8" s="397" t="s">
        <v>24711</v>
      </c>
      <c r="B8" s="398" t="s">
        <v>24712</v>
      </c>
      <c r="C8" s="398" t="s">
        <v>12827</v>
      </c>
      <c r="D8" s="398" t="s">
        <v>3320</v>
      </c>
      <c r="E8" s="398" t="s">
        <v>24713</v>
      </c>
      <c r="F8" s="398" t="s">
        <v>24714</v>
      </c>
      <c r="G8" s="398" t="s">
        <v>24715</v>
      </c>
      <c r="H8" s="398" t="s">
        <v>24716</v>
      </c>
      <c r="I8" s="398" t="s">
        <v>24697</v>
      </c>
      <c r="J8" s="399" t="s">
        <v>3637</v>
      </c>
    </row>
    <row r="9" spans="1:10" ht="23.15">
      <c r="A9" s="392" t="s">
        <v>24717</v>
      </c>
      <c r="B9" s="14" t="s">
        <v>24718</v>
      </c>
      <c r="C9" s="14" t="s">
        <v>24719</v>
      </c>
      <c r="D9" s="14" t="s">
        <v>24720</v>
      </c>
      <c r="E9" s="14" t="s">
        <v>24721</v>
      </c>
      <c r="F9" s="14" t="s">
        <v>24722</v>
      </c>
      <c r="G9" s="14" t="s">
        <v>24723</v>
      </c>
      <c r="H9" s="14" t="s">
        <v>24724</v>
      </c>
      <c r="I9" s="14" t="s">
        <v>5683</v>
      </c>
      <c r="J9" s="393" t="s">
        <v>3637</v>
      </c>
    </row>
    <row r="10" spans="1:10" ht="23.15">
      <c r="A10" s="397" t="s">
        <v>24725</v>
      </c>
      <c r="B10" s="398" t="s">
        <v>24726</v>
      </c>
      <c r="C10" s="398" t="s">
        <v>24727</v>
      </c>
      <c r="D10" s="398" t="s">
        <v>24728</v>
      </c>
      <c r="E10" s="398" t="s">
        <v>24729</v>
      </c>
      <c r="F10" s="398" t="s">
        <v>24730</v>
      </c>
      <c r="G10" s="398" t="s">
        <v>24731</v>
      </c>
      <c r="H10" s="398" t="s">
        <v>24732</v>
      </c>
      <c r="I10" s="398" t="s">
        <v>5683</v>
      </c>
      <c r="J10" s="399" t="s">
        <v>3637</v>
      </c>
    </row>
    <row r="11" spans="1:10" ht="23.15">
      <c r="A11" s="392" t="s">
        <v>24733</v>
      </c>
      <c r="B11" s="14" t="s">
        <v>24734</v>
      </c>
      <c r="C11" s="14" t="s">
        <v>24735</v>
      </c>
      <c r="D11" s="14" t="s">
        <v>24736</v>
      </c>
      <c r="E11" s="14" t="s">
        <v>24737</v>
      </c>
      <c r="F11" s="14" t="s">
        <v>24738</v>
      </c>
      <c r="G11" s="14" t="s">
        <v>24739</v>
      </c>
      <c r="H11" s="14" t="s">
        <v>24740</v>
      </c>
      <c r="I11" s="14" t="s">
        <v>8634</v>
      </c>
      <c r="J11" s="393" t="s">
        <v>24741</v>
      </c>
    </row>
    <row r="12" spans="1:10" ht="23.15">
      <c r="A12" s="400" t="s">
        <v>24742</v>
      </c>
      <c r="B12" s="401" t="s">
        <v>22252</v>
      </c>
      <c r="C12" s="401" t="s">
        <v>24743</v>
      </c>
      <c r="D12" s="401" t="s">
        <v>24744</v>
      </c>
      <c r="E12" s="401" t="s">
        <v>24745</v>
      </c>
      <c r="F12" s="401" t="s">
        <v>24746</v>
      </c>
      <c r="G12" s="401" t="s">
        <v>24747</v>
      </c>
      <c r="H12" s="401" t="s">
        <v>24748</v>
      </c>
      <c r="I12" s="401" t="s">
        <v>5683</v>
      </c>
      <c r="J12" s="402" t="s">
        <v>3637</v>
      </c>
    </row>
  </sheetData>
  <mergeCells count="2">
    <mergeCell ref="A1:J1"/>
    <mergeCell ref="A2:J2"/>
  </mergeCells>
  <dataValidations count="2">
    <dataValidation type="list" sqref="I5:I12" xr:uid="{00000000-0002-0000-C100-000000000000}">
      <formula1>"Primary,Mandatory,Optional"</formula1>
    </dataValidation>
    <dataValidation type="list" sqref="J5:J12" xr:uid="{00000000-0002-0000-C100-000001000000}">
      <formula1>"Draft Complete,Needs Qualification,In Review,Approved,Deferred"</formula1>
    </dataValidation>
  </dataValidations>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H14"/>
  <sheetViews>
    <sheetView workbookViewId="0">
      <pane ySplit="4" topLeftCell="A5" activePane="bottomLeft" state="frozen"/>
      <selection pane="bottomLeft"/>
    </sheetView>
  </sheetViews>
  <sheetFormatPr defaultRowHeight="14.15"/>
  <cols>
    <col min="1" max="1" width="12" customWidth="1"/>
    <col min="2" max="3" width="28" customWidth="1"/>
    <col min="4" max="4" width="58" customWidth="1"/>
    <col min="5" max="6" width="48" customWidth="1"/>
    <col min="7" max="7" width="58" customWidth="1"/>
    <col min="8" max="8" width="18" customWidth="1"/>
  </cols>
  <sheetData>
    <row r="1" spans="1:8" ht="17.149999999999999" customHeight="1">
      <c r="A1" s="622" t="s">
        <v>24749</v>
      </c>
      <c r="B1" s="622"/>
      <c r="C1" s="622"/>
      <c r="D1" s="622"/>
      <c r="E1" s="622"/>
      <c r="F1" s="622"/>
      <c r="G1" s="622"/>
      <c r="H1" s="622"/>
    </row>
    <row r="2" spans="1:8" ht="22.85" customHeight="1">
      <c r="A2" s="623" t="s">
        <v>24750</v>
      </c>
      <c r="B2" s="623"/>
      <c r="C2" s="623"/>
      <c r="D2" s="623"/>
      <c r="E2" s="623"/>
      <c r="F2" s="623"/>
      <c r="G2" s="623"/>
      <c r="H2" s="623"/>
    </row>
    <row r="4" spans="1:8" ht="17.149999999999999" customHeight="1">
      <c r="A4" s="386" t="s">
        <v>3410</v>
      </c>
      <c r="B4" s="387" t="s">
        <v>24751</v>
      </c>
      <c r="C4" s="387" t="s">
        <v>24752</v>
      </c>
      <c r="D4" s="387" t="s">
        <v>15407</v>
      </c>
      <c r="E4" s="387" t="s">
        <v>3574</v>
      </c>
      <c r="F4" s="387" t="s">
        <v>24753</v>
      </c>
      <c r="G4" s="387" t="s">
        <v>8476</v>
      </c>
      <c r="H4" s="388" t="s">
        <v>1818</v>
      </c>
    </row>
    <row r="5" spans="1:8">
      <c r="A5" s="389" t="s">
        <v>24754</v>
      </c>
      <c r="B5" s="390" t="s">
        <v>24755</v>
      </c>
      <c r="C5" s="390" t="s">
        <v>24756</v>
      </c>
      <c r="D5" s="390" t="s">
        <v>24757</v>
      </c>
      <c r="E5" s="390" t="s">
        <v>24758</v>
      </c>
      <c r="F5" s="390" t="s">
        <v>24759</v>
      </c>
      <c r="G5" s="390" t="s">
        <v>24760</v>
      </c>
      <c r="H5" s="391" t="s">
        <v>3637</v>
      </c>
    </row>
    <row r="6" spans="1:8" ht="23.15">
      <c r="A6" s="397" t="s">
        <v>24761</v>
      </c>
      <c r="B6" s="398" t="s">
        <v>24762</v>
      </c>
      <c r="C6" s="398" t="s">
        <v>24763</v>
      </c>
      <c r="D6" s="398" t="s">
        <v>24764</v>
      </c>
      <c r="E6" s="398" t="s">
        <v>24765</v>
      </c>
      <c r="F6" s="398" t="s">
        <v>24766</v>
      </c>
      <c r="G6" s="398" t="s">
        <v>24767</v>
      </c>
      <c r="H6" s="399" t="s">
        <v>3637</v>
      </c>
    </row>
    <row r="7" spans="1:8">
      <c r="A7" s="392" t="s">
        <v>24768</v>
      </c>
      <c r="B7" s="14" t="s">
        <v>14193</v>
      </c>
      <c r="C7" s="14" t="s">
        <v>24769</v>
      </c>
      <c r="D7" s="14" t="s">
        <v>24770</v>
      </c>
      <c r="E7" s="14" t="s">
        <v>24771</v>
      </c>
      <c r="F7" s="14" t="s">
        <v>24772</v>
      </c>
      <c r="G7" s="14" t="s">
        <v>24773</v>
      </c>
      <c r="H7" s="393" t="s">
        <v>3637</v>
      </c>
    </row>
    <row r="8" spans="1:8" ht="23.15">
      <c r="A8" s="397" t="s">
        <v>24774</v>
      </c>
      <c r="B8" s="398" t="s">
        <v>24775</v>
      </c>
      <c r="C8" s="398" t="s">
        <v>24763</v>
      </c>
      <c r="D8" s="398" t="s">
        <v>24776</v>
      </c>
      <c r="E8" s="398" t="s">
        <v>24777</v>
      </c>
      <c r="F8" s="398" t="s">
        <v>24778</v>
      </c>
      <c r="G8" s="398" t="s">
        <v>24779</v>
      </c>
      <c r="H8" s="399" t="s">
        <v>3637</v>
      </c>
    </row>
    <row r="9" spans="1:8">
      <c r="A9" s="392" t="s">
        <v>24780</v>
      </c>
      <c r="B9" s="14" t="s">
        <v>24781</v>
      </c>
      <c r="C9" s="14" t="s">
        <v>24782</v>
      </c>
      <c r="D9" s="14" t="s">
        <v>24783</v>
      </c>
      <c r="E9" s="14" t="s">
        <v>24784</v>
      </c>
      <c r="F9" s="14" t="s">
        <v>24785</v>
      </c>
      <c r="G9" s="14" t="s">
        <v>24786</v>
      </c>
      <c r="H9" s="393" t="s">
        <v>3637</v>
      </c>
    </row>
    <row r="10" spans="1:8">
      <c r="A10" s="397" t="s">
        <v>24787</v>
      </c>
      <c r="B10" s="398" t="s">
        <v>24788</v>
      </c>
      <c r="C10" s="398" t="s">
        <v>24769</v>
      </c>
      <c r="D10" s="398" t="s">
        <v>24789</v>
      </c>
      <c r="E10" s="398" t="s">
        <v>24790</v>
      </c>
      <c r="F10" s="398" t="s">
        <v>24791</v>
      </c>
      <c r="G10" s="398" t="s">
        <v>24792</v>
      </c>
      <c r="H10" s="399" t="s">
        <v>3637</v>
      </c>
    </row>
    <row r="11" spans="1:8" ht="23.15">
      <c r="A11" s="392" t="s">
        <v>24793</v>
      </c>
      <c r="B11" s="14" t="s">
        <v>24794</v>
      </c>
      <c r="C11" s="14" t="s">
        <v>24763</v>
      </c>
      <c r="D11" s="14" t="s">
        <v>24795</v>
      </c>
      <c r="E11" s="14" t="s">
        <v>24796</v>
      </c>
      <c r="F11" s="14" t="s">
        <v>24797</v>
      </c>
      <c r="G11" s="14" t="s">
        <v>24798</v>
      </c>
      <c r="H11" s="393" t="s">
        <v>3637</v>
      </c>
    </row>
    <row r="12" spans="1:8" ht="23.15">
      <c r="A12" s="397" t="s">
        <v>24799</v>
      </c>
      <c r="B12" s="398" t="s">
        <v>24800</v>
      </c>
      <c r="C12" s="398" t="s">
        <v>24756</v>
      </c>
      <c r="D12" s="398" t="s">
        <v>24801</v>
      </c>
      <c r="E12" s="398" t="s">
        <v>24802</v>
      </c>
      <c r="F12" s="398" t="s">
        <v>24803</v>
      </c>
      <c r="G12" s="398" t="s">
        <v>24804</v>
      </c>
      <c r="H12" s="399" t="s">
        <v>3637</v>
      </c>
    </row>
    <row r="13" spans="1:8">
      <c r="A13" s="392" t="s">
        <v>24805</v>
      </c>
      <c r="B13" s="14" t="s">
        <v>24806</v>
      </c>
      <c r="C13" s="14" t="s">
        <v>24807</v>
      </c>
      <c r="D13" s="14" t="s">
        <v>24808</v>
      </c>
      <c r="E13" s="14" t="s">
        <v>24809</v>
      </c>
      <c r="F13" s="14" t="s">
        <v>24810</v>
      </c>
      <c r="G13" s="14" t="s">
        <v>24811</v>
      </c>
      <c r="H13" s="393" t="s">
        <v>3637</v>
      </c>
    </row>
    <row r="14" spans="1:8">
      <c r="A14" s="400" t="s">
        <v>24812</v>
      </c>
      <c r="B14" s="401" t="s">
        <v>24813</v>
      </c>
      <c r="C14" s="401" t="s">
        <v>24814</v>
      </c>
      <c r="D14" s="401" t="s">
        <v>24815</v>
      </c>
      <c r="E14" s="401" t="s">
        <v>24816</v>
      </c>
      <c r="F14" s="401" t="s">
        <v>24817</v>
      </c>
      <c r="G14" s="401" t="s">
        <v>24818</v>
      </c>
      <c r="H14" s="402" t="s">
        <v>3637</v>
      </c>
    </row>
  </sheetData>
  <mergeCells count="2">
    <mergeCell ref="A1:H1"/>
    <mergeCell ref="A2:H2"/>
  </mergeCells>
  <dataValidations count="1">
    <dataValidation type="list" sqref="H5:H14" xr:uid="{00000000-0002-0000-C200-000000000000}">
      <formula1>"Draft Complete,Needs Review,Approved,Deferred"</formula1>
    </dataValidation>
  </dataValidation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M20"/>
  <sheetViews>
    <sheetView workbookViewId="0">
      <pane ySplit="4" topLeftCell="A5" activePane="bottomLeft" state="frozen"/>
      <selection pane="bottomLeft"/>
    </sheetView>
  </sheetViews>
  <sheetFormatPr defaultRowHeight="14.15"/>
  <cols>
    <col min="1" max="1" width="14" customWidth="1"/>
    <col min="2" max="2" width="48" customWidth="1"/>
    <col min="3" max="3" width="24" customWidth="1"/>
    <col min="4" max="4" width="44" customWidth="1"/>
    <col min="5" max="5" width="30" customWidth="1"/>
    <col min="6" max="6" width="18" customWidth="1"/>
    <col min="7" max="7" width="12" customWidth="1"/>
    <col min="8" max="8" width="18" customWidth="1"/>
    <col min="9" max="9" width="54" customWidth="1"/>
    <col min="10" max="10" width="30" customWidth="1"/>
    <col min="11" max="11" width="58" customWidth="1"/>
    <col min="12" max="12" width="16" customWidth="1"/>
    <col min="13" max="13" width="18" customWidth="1"/>
  </cols>
  <sheetData>
    <row r="1" spans="1:13" ht="17.149999999999999" customHeight="1">
      <c r="A1" s="622" t="s">
        <v>24819</v>
      </c>
      <c r="B1" s="622"/>
      <c r="C1" s="622"/>
      <c r="D1" s="622"/>
      <c r="E1" s="622"/>
      <c r="F1" s="622"/>
      <c r="G1" s="622"/>
      <c r="H1" s="622"/>
      <c r="I1" s="622"/>
      <c r="J1" s="622"/>
      <c r="K1" s="622"/>
      <c r="L1" s="622"/>
      <c r="M1" s="622"/>
    </row>
    <row r="2" spans="1:13" ht="22.85" customHeight="1">
      <c r="A2" s="623" t="s">
        <v>24820</v>
      </c>
      <c r="B2" s="623"/>
      <c r="C2" s="623"/>
      <c r="D2" s="623"/>
      <c r="E2" s="623"/>
      <c r="F2" s="623"/>
      <c r="G2" s="623"/>
      <c r="H2" s="623"/>
      <c r="I2" s="623"/>
      <c r="J2" s="623"/>
      <c r="K2" s="623"/>
      <c r="L2" s="623"/>
      <c r="M2" s="623"/>
    </row>
    <row r="4" spans="1:13" ht="17.149999999999999" customHeight="1">
      <c r="A4" s="386" t="s">
        <v>3410</v>
      </c>
      <c r="B4" s="387" t="s">
        <v>8476</v>
      </c>
      <c r="C4" s="387" t="s">
        <v>3595</v>
      </c>
      <c r="D4" s="387" t="s">
        <v>24821</v>
      </c>
      <c r="E4" s="387" t="s">
        <v>1817</v>
      </c>
      <c r="F4" s="387" t="s">
        <v>22104</v>
      </c>
      <c r="G4" s="387" t="s">
        <v>1509</v>
      </c>
      <c r="H4" s="387" t="s">
        <v>24822</v>
      </c>
      <c r="I4" s="387" t="s">
        <v>2126</v>
      </c>
      <c r="J4" s="387" t="s">
        <v>24823</v>
      </c>
      <c r="K4" s="387" t="s">
        <v>5688</v>
      </c>
      <c r="L4" s="387" t="s">
        <v>3602</v>
      </c>
      <c r="M4" s="388" t="s">
        <v>3414</v>
      </c>
    </row>
    <row r="5" spans="1:13">
      <c r="A5" s="435" t="s">
        <v>24824</v>
      </c>
      <c r="B5" s="436" t="s">
        <v>24825</v>
      </c>
      <c r="C5" s="436" t="s">
        <v>138</v>
      </c>
      <c r="D5" s="436" t="s">
        <v>24826</v>
      </c>
      <c r="E5" s="436" t="s">
        <v>5960</v>
      </c>
      <c r="F5" s="436" t="s">
        <v>5691</v>
      </c>
      <c r="G5" s="436" t="s">
        <v>1238</v>
      </c>
      <c r="H5" s="436" t="s">
        <v>24827</v>
      </c>
      <c r="I5" s="436" t="s">
        <v>24828</v>
      </c>
      <c r="J5" s="436" t="s">
        <v>24829</v>
      </c>
      <c r="K5" s="436" t="s">
        <v>24830</v>
      </c>
      <c r="L5" s="436" t="s">
        <v>24831</v>
      </c>
      <c r="M5" s="437" t="s">
        <v>24832</v>
      </c>
    </row>
    <row r="6" spans="1:13" ht="34.75">
      <c r="A6" s="474" t="s">
        <v>24833</v>
      </c>
      <c r="B6" s="468" t="s">
        <v>24834</v>
      </c>
      <c r="C6" s="468" t="s">
        <v>1071</v>
      </c>
      <c r="D6" s="468" t="s">
        <v>3995</v>
      </c>
      <c r="E6" s="468" t="s">
        <v>2427</v>
      </c>
      <c r="F6" s="468" t="s">
        <v>24835</v>
      </c>
      <c r="G6" s="468" t="s">
        <v>1238</v>
      </c>
      <c r="H6" s="468" t="s">
        <v>24836</v>
      </c>
      <c r="I6" s="468" t="s">
        <v>24837</v>
      </c>
      <c r="J6" s="468" t="s">
        <v>24838</v>
      </c>
      <c r="K6" s="468" t="s">
        <v>24839</v>
      </c>
      <c r="L6" s="468" t="s">
        <v>24831</v>
      </c>
      <c r="M6" s="475" t="s">
        <v>9861</v>
      </c>
    </row>
    <row r="7" spans="1:13">
      <c r="A7" s="438" t="s">
        <v>24840</v>
      </c>
      <c r="B7" s="14" t="s">
        <v>24841</v>
      </c>
      <c r="C7" s="14" t="s">
        <v>24842</v>
      </c>
      <c r="D7" s="14" t="s">
        <v>24843</v>
      </c>
      <c r="E7" s="14" t="s">
        <v>24844</v>
      </c>
      <c r="F7" s="14" t="s">
        <v>6586</v>
      </c>
      <c r="G7" s="14" t="s">
        <v>1238</v>
      </c>
      <c r="H7" s="14" t="s">
        <v>24827</v>
      </c>
      <c r="I7" s="14" t="s">
        <v>24845</v>
      </c>
      <c r="J7" s="14" t="s">
        <v>24829</v>
      </c>
      <c r="K7" s="14" t="s">
        <v>24846</v>
      </c>
      <c r="L7" s="14" t="s">
        <v>24831</v>
      </c>
      <c r="M7" s="439" t="s">
        <v>24832</v>
      </c>
    </row>
    <row r="8" spans="1:13">
      <c r="A8" s="455" t="s">
        <v>24847</v>
      </c>
      <c r="B8" s="20" t="s">
        <v>24848</v>
      </c>
      <c r="C8" s="20" t="s">
        <v>10277</v>
      </c>
      <c r="D8" s="20" t="s">
        <v>24849</v>
      </c>
      <c r="E8" s="20" t="s">
        <v>23730</v>
      </c>
      <c r="F8" s="20" t="s">
        <v>8055</v>
      </c>
      <c r="G8" s="20" t="s">
        <v>1238</v>
      </c>
      <c r="H8" s="20" t="s">
        <v>24827</v>
      </c>
      <c r="I8" s="20" t="s">
        <v>24850</v>
      </c>
      <c r="J8" s="20" t="s">
        <v>24829</v>
      </c>
      <c r="K8" s="20" t="s">
        <v>24851</v>
      </c>
      <c r="L8" s="20" t="s">
        <v>24831</v>
      </c>
      <c r="M8" s="456" t="s">
        <v>24832</v>
      </c>
    </row>
    <row r="9" spans="1:13">
      <c r="A9" s="438" t="s">
        <v>24852</v>
      </c>
      <c r="B9" s="14" t="s">
        <v>24853</v>
      </c>
      <c r="C9" s="14" t="s">
        <v>6082</v>
      </c>
      <c r="D9" s="14" t="s">
        <v>24854</v>
      </c>
      <c r="E9" s="14" t="s">
        <v>10864</v>
      </c>
      <c r="F9" s="14" t="s">
        <v>24855</v>
      </c>
      <c r="G9" s="14" t="s">
        <v>1238</v>
      </c>
      <c r="H9" s="14" t="s">
        <v>24827</v>
      </c>
      <c r="I9" s="14" t="s">
        <v>24856</v>
      </c>
      <c r="J9" s="14" t="s">
        <v>24829</v>
      </c>
      <c r="K9" s="14" t="s">
        <v>24857</v>
      </c>
      <c r="L9" s="14" t="s">
        <v>24831</v>
      </c>
      <c r="M9" s="439" t="s">
        <v>24832</v>
      </c>
    </row>
    <row r="10" spans="1:13">
      <c r="A10" s="455" t="s">
        <v>24858</v>
      </c>
      <c r="B10" s="20" t="s">
        <v>24859</v>
      </c>
      <c r="C10" s="20" t="s">
        <v>24860</v>
      </c>
      <c r="D10" s="20" t="s">
        <v>24861</v>
      </c>
      <c r="E10" s="20" t="s">
        <v>6376</v>
      </c>
      <c r="F10" s="20" t="s">
        <v>1547</v>
      </c>
      <c r="G10" s="20" t="s">
        <v>1238</v>
      </c>
      <c r="H10" s="20" t="s">
        <v>24827</v>
      </c>
      <c r="I10" s="20" t="s">
        <v>24862</v>
      </c>
      <c r="J10" s="20" t="s">
        <v>24829</v>
      </c>
      <c r="K10" s="20" t="s">
        <v>24863</v>
      </c>
      <c r="L10" s="20" t="s">
        <v>24831</v>
      </c>
      <c r="M10" s="456" t="s">
        <v>24832</v>
      </c>
    </row>
    <row r="11" spans="1:13">
      <c r="A11" s="438" t="s">
        <v>24864</v>
      </c>
      <c r="B11" s="14" t="s">
        <v>24865</v>
      </c>
      <c r="C11" s="14" t="s">
        <v>24866</v>
      </c>
      <c r="D11" s="14" t="s">
        <v>24867</v>
      </c>
      <c r="E11" s="14" t="s">
        <v>14619</v>
      </c>
      <c r="F11" s="14" t="s">
        <v>24868</v>
      </c>
      <c r="G11" s="14" t="s">
        <v>1109</v>
      </c>
      <c r="H11" s="14" t="s">
        <v>24827</v>
      </c>
      <c r="I11" s="14" t="s">
        <v>24869</v>
      </c>
      <c r="J11" s="14" t="s">
        <v>24829</v>
      </c>
      <c r="K11" s="14" t="s">
        <v>24870</v>
      </c>
      <c r="L11" s="14" t="s">
        <v>24831</v>
      </c>
      <c r="M11" s="439" t="s">
        <v>24832</v>
      </c>
    </row>
    <row r="12" spans="1:13">
      <c r="A12" s="455" t="s">
        <v>24871</v>
      </c>
      <c r="B12" s="20" t="s">
        <v>24872</v>
      </c>
      <c r="C12" s="20" t="s">
        <v>6955</v>
      </c>
      <c r="D12" s="20" t="s">
        <v>24873</v>
      </c>
      <c r="E12" s="20" t="s">
        <v>24012</v>
      </c>
      <c r="F12" s="20" t="s">
        <v>6982</v>
      </c>
      <c r="G12" s="20" t="s">
        <v>1238</v>
      </c>
      <c r="H12" s="20" t="s">
        <v>24827</v>
      </c>
      <c r="I12" s="20" t="s">
        <v>24874</v>
      </c>
      <c r="J12" s="20" t="s">
        <v>24829</v>
      </c>
      <c r="K12" s="20" t="s">
        <v>24875</v>
      </c>
      <c r="L12" s="20" t="s">
        <v>24831</v>
      </c>
      <c r="M12" s="456" t="s">
        <v>24832</v>
      </c>
    </row>
    <row r="13" spans="1:13">
      <c r="A13" s="438" t="s">
        <v>24876</v>
      </c>
      <c r="B13" s="14" t="s">
        <v>24877</v>
      </c>
      <c r="C13" s="14" t="s">
        <v>1404</v>
      </c>
      <c r="D13" s="14" t="s">
        <v>24878</v>
      </c>
      <c r="E13" s="14" t="s">
        <v>23349</v>
      </c>
      <c r="F13" s="14" t="s">
        <v>16832</v>
      </c>
      <c r="G13" s="14" t="s">
        <v>1238</v>
      </c>
      <c r="H13" s="14" t="s">
        <v>24827</v>
      </c>
      <c r="I13" s="14" t="s">
        <v>24879</v>
      </c>
      <c r="J13" s="14" t="s">
        <v>24829</v>
      </c>
      <c r="K13" s="14" t="s">
        <v>24880</v>
      </c>
      <c r="L13" s="14" t="s">
        <v>24831</v>
      </c>
      <c r="M13" s="439" t="s">
        <v>24832</v>
      </c>
    </row>
    <row r="14" spans="1:13">
      <c r="A14" s="455" t="s">
        <v>24881</v>
      </c>
      <c r="B14" s="20" t="s">
        <v>24882</v>
      </c>
      <c r="C14" s="20" t="s">
        <v>24883</v>
      </c>
      <c r="D14" s="20" t="s">
        <v>24884</v>
      </c>
      <c r="E14" s="20" t="s">
        <v>24885</v>
      </c>
      <c r="F14" s="20" t="s">
        <v>16910</v>
      </c>
      <c r="G14" s="20" t="s">
        <v>1238</v>
      </c>
      <c r="H14" s="20" t="s">
        <v>24827</v>
      </c>
      <c r="I14" s="20" t="s">
        <v>24886</v>
      </c>
      <c r="J14" s="20" t="s">
        <v>24829</v>
      </c>
      <c r="K14" s="20" t="s">
        <v>24887</v>
      </c>
      <c r="L14" s="20" t="s">
        <v>24831</v>
      </c>
      <c r="M14" s="456" t="s">
        <v>24832</v>
      </c>
    </row>
    <row r="15" spans="1:13">
      <c r="A15" s="438" t="s">
        <v>24888</v>
      </c>
      <c r="B15" s="14" t="s">
        <v>24889</v>
      </c>
      <c r="C15" s="14" t="s">
        <v>24189</v>
      </c>
      <c r="D15" s="14" t="s">
        <v>24890</v>
      </c>
      <c r="E15" s="14" t="s">
        <v>24891</v>
      </c>
      <c r="F15" s="14" t="s">
        <v>20766</v>
      </c>
      <c r="G15" s="14" t="s">
        <v>1238</v>
      </c>
      <c r="H15" s="14" t="s">
        <v>24827</v>
      </c>
      <c r="I15" s="14" t="s">
        <v>24892</v>
      </c>
      <c r="J15" s="14" t="s">
        <v>24829</v>
      </c>
      <c r="K15" s="14" t="s">
        <v>24893</v>
      </c>
      <c r="L15" s="14" t="s">
        <v>24831</v>
      </c>
      <c r="M15" s="439" t="s">
        <v>24832</v>
      </c>
    </row>
    <row r="16" spans="1:13">
      <c r="A16" s="455" t="s">
        <v>24894</v>
      </c>
      <c r="B16" s="20" t="s">
        <v>24895</v>
      </c>
      <c r="C16" s="20" t="s">
        <v>6238</v>
      </c>
      <c r="D16" s="20" t="s">
        <v>24896</v>
      </c>
      <c r="E16" s="20" t="s">
        <v>6434</v>
      </c>
      <c r="F16" s="20" t="s">
        <v>20840</v>
      </c>
      <c r="G16" s="20" t="s">
        <v>1238</v>
      </c>
      <c r="H16" s="20" t="s">
        <v>24827</v>
      </c>
      <c r="I16" s="20" t="s">
        <v>24897</v>
      </c>
      <c r="J16" s="20" t="s">
        <v>24829</v>
      </c>
      <c r="K16" s="20" t="s">
        <v>24898</v>
      </c>
      <c r="L16" s="20" t="s">
        <v>24831</v>
      </c>
      <c r="M16" s="456" t="s">
        <v>24832</v>
      </c>
    </row>
    <row r="17" spans="1:13" ht="34.75">
      <c r="A17" s="474" t="s">
        <v>24899</v>
      </c>
      <c r="B17" s="468" t="s">
        <v>24900</v>
      </c>
      <c r="C17" s="468" t="s">
        <v>4041</v>
      </c>
      <c r="D17" s="468" t="s">
        <v>24901</v>
      </c>
      <c r="E17" s="468" t="s">
        <v>22558</v>
      </c>
      <c r="F17" s="468" t="s">
        <v>677</v>
      </c>
      <c r="G17" s="468" t="s">
        <v>1238</v>
      </c>
      <c r="H17" s="468" t="s">
        <v>24836</v>
      </c>
      <c r="I17" s="468" t="s">
        <v>24902</v>
      </c>
      <c r="J17" s="468" t="s">
        <v>24903</v>
      </c>
      <c r="K17" s="468" t="s">
        <v>24904</v>
      </c>
      <c r="L17" s="468" t="s">
        <v>24831</v>
      </c>
      <c r="M17" s="475" t="s">
        <v>9861</v>
      </c>
    </row>
    <row r="18" spans="1:13" ht="23.15">
      <c r="A18" s="472" t="s">
        <v>24905</v>
      </c>
      <c r="B18" s="467" t="s">
        <v>24906</v>
      </c>
      <c r="C18" s="467" t="s">
        <v>24907</v>
      </c>
      <c r="D18" s="467" t="s">
        <v>24908</v>
      </c>
      <c r="E18" s="467" t="s">
        <v>741</v>
      </c>
      <c r="F18" s="467" t="s">
        <v>677</v>
      </c>
      <c r="G18" s="467" t="s">
        <v>1238</v>
      </c>
      <c r="H18" s="467" t="s">
        <v>24909</v>
      </c>
      <c r="I18" s="467" t="s">
        <v>24910</v>
      </c>
      <c r="J18" s="467" t="s">
        <v>24911</v>
      </c>
      <c r="K18" s="467" t="s">
        <v>24912</v>
      </c>
      <c r="L18" s="467" t="s">
        <v>24831</v>
      </c>
      <c r="M18" s="473" t="s">
        <v>24913</v>
      </c>
    </row>
    <row r="19" spans="1:13" ht="34.75">
      <c r="A19" s="472" t="s">
        <v>24914</v>
      </c>
      <c r="B19" s="467" t="s">
        <v>24915</v>
      </c>
      <c r="C19" s="467" t="s">
        <v>24916</v>
      </c>
      <c r="D19" s="467" t="s">
        <v>24917</v>
      </c>
      <c r="E19" s="467" t="s">
        <v>24918</v>
      </c>
      <c r="F19" s="467" t="s">
        <v>677</v>
      </c>
      <c r="G19" s="467" t="s">
        <v>1238</v>
      </c>
      <c r="H19" s="467" t="s">
        <v>24909</v>
      </c>
      <c r="I19" s="467" t="s">
        <v>24919</v>
      </c>
      <c r="J19" s="467" t="s">
        <v>24920</v>
      </c>
      <c r="K19" s="467" t="s">
        <v>24921</v>
      </c>
      <c r="L19" s="467" t="s">
        <v>24831</v>
      </c>
      <c r="M19" s="473" t="s">
        <v>24913</v>
      </c>
    </row>
    <row r="20" spans="1:13" ht="23.15">
      <c r="A20" s="476" t="s">
        <v>24922</v>
      </c>
      <c r="B20" s="477" t="s">
        <v>24923</v>
      </c>
      <c r="C20" s="477" t="s">
        <v>24924</v>
      </c>
      <c r="D20" s="477" t="s">
        <v>24925</v>
      </c>
      <c r="E20" s="477" t="s">
        <v>24926</v>
      </c>
      <c r="F20" s="477" t="s">
        <v>24927</v>
      </c>
      <c r="G20" s="477" t="s">
        <v>1109</v>
      </c>
      <c r="H20" s="477" t="s">
        <v>24909</v>
      </c>
      <c r="I20" s="477" t="s">
        <v>24928</v>
      </c>
      <c r="J20" s="477" t="s">
        <v>24929</v>
      </c>
      <c r="K20" s="477" t="s">
        <v>24930</v>
      </c>
      <c r="L20" s="477" t="s">
        <v>24831</v>
      </c>
      <c r="M20" s="478" t="s">
        <v>24913</v>
      </c>
    </row>
  </sheetData>
  <mergeCells count="2">
    <mergeCell ref="A1:M1"/>
    <mergeCell ref="A2:M2"/>
  </mergeCells>
  <dataValidations count="3">
    <dataValidation type="list" sqref="G5:G20" xr:uid="{00000000-0002-0000-C300-000000000000}">
      <formula1>"Critical,High,Medium,Low"</formula1>
    </dataValidation>
    <dataValidation type="list" sqref="H5:H20" xr:uid="{00000000-0002-0000-C300-000001000000}">
      <formula1>"Planned,In Progress,Passed,Failed,Blocked,Waived"</formula1>
    </dataValidation>
    <dataValidation type="list" sqref="M5:M20" xr:uid="{00000000-0002-0000-C300-000002000000}">
      <formula1>"Pending,Pass,Fail,Conditional,Waived"</formula1>
    </dataValidation>
  </dataValidation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J14"/>
  <sheetViews>
    <sheetView workbookViewId="0">
      <pane ySplit="4" topLeftCell="A5" activePane="bottomLeft" state="frozen"/>
      <selection pane="bottomLeft"/>
    </sheetView>
  </sheetViews>
  <sheetFormatPr defaultRowHeight="14.15"/>
  <cols>
    <col min="1" max="1" width="12" customWidth="1"/>
    <col min="2" max="2" width="32" customWidth="1"/>
    <col min="3" max="3" width="56" customWidth="1"/>
    <col min="4" max="4" width="38" customWidth="1"/>
    <col min="5" max="5" width="30" customWidth="1"/>
    <col min="6" max="6" width="20" customWidth="1"/>
    <col min="7" max="7" width="60" customWidth="1"/>
    <col min="8" max="8" width="30" customWidth="1"/>
    <col min="9" max="9" width="16" customWidth="1"/>
    <col min="10" max="10" width="18" customWidth="1"/>
  </cols>
  <sheetData>
    <row r="1" spans="1:10" ht="17.149999999999999" customHeight="1">
      <c r="A1" s="622" t="s">
        <v>24931</v>
      </c>
      <c r="B1" s="622"/>
      <c r="C1" s="622"/>
      <c r="D1" s="622"/>
      <c r="E1" s="622"/>
      <c r="F1" s="622"/>
      <c r="G1" s="622"/>
      <c r="H1" s="622"/>
      <c r="I1" s="622"/>
      <c r="J1" s="622"/>
    </row>
    <row r="2" spans="1:10" ht="22.85" customHeight="1">
      <c r="A2" s="623" t="s">
        <v>24932</v>
      </c>
      <c r="B2" s="623"/>
      <c r="C2" s="623"/>
      <c r="D2" s="623"/>
      <c r="E2" s="623"/>
      <c r="F2" s="623"/>
      <c r="G2" s="623"/>
      <c r="H2" s="623"/>
      <c r="I2" s="623"/>
      <c r="J2" s="623"/>
    </row>
    <row r="4" spans="1:10" ht="17.149999999999999" customHeight="1">
      <c r="A4" s="386" t="s">
        <v>3410</v>
      </c>
      <c r="B4" s="387" t="s">
        <v>24933</v>
      </c>
      <c r="C4" s="387" t="s">
        <v>5703</v>
      </c>
      <c r="D4" s="387" t="s">
        <v>24934</v>
      </c>
      <c r="E4" s="387" t="s">
        <v>1817</v>
      </c>
      <c r="F4" s="387" t="s">
        <v>1818</v>
      </c>
      <c r="G4" s="387" t="s">
        <v>24935</v>
      </c>
      <c r="H4" s="387" t="s">
        <v>24823</v>
      </c>
      <c r="I4" s="387" t="s">
        <v>3602</v>
      </c>
      <c r="J4" s="388" t="s">
        <v>3414</v>
      </c>
    </row>
    <row r="5" spans="1:10" ht="34.75">
      <c r="A5" s="482" t="s">
        <v>24936</v>
      </c>
      <c r="B5" s="483" t="s">
        <v>24937</v>
      </c>
      <c r="C5" s="483" t="s">
        <v>24938</v>
      </c>
      <c r="D5" s="483" t="s">
        <v>24939</v>
      </c>
      <c r="E5" s="483" t="s">
        <v>24940</v>
      </c>
      <c r="F5" s="483" t="s">
        <v>24941</v>
      </c>
      <c r="G5" s="483" t="s">
        <v>24942</v>
      </c>
      <c r="H5" s="483" t="s">
        <v>24943</v>
      </c>
      <c r="I5" s="483" t="s">
        <v>24831</v>
      </c>
      <c r="J5" s="484" t="s">
        <v>9861</v>
      </c>
    </row>
    <row r="6" spans="1:10" ht="23.15">
      <c r="A6" s="455" t="s">
        <v>24944</v>
      </c>
      <c r="B6" s="20" t="s">
        <v>24945</v>
      </c>
      <c r="C6" s="20" t="s">
        <v>24946</v>
      </c>
      <c r="D6" s="20" t="s">
        <v>24947</v>
      </c>
      <c r="E6" s="20" t="s">
        <v>9066</v>
      </c>
      <c r="F6" s="20" t="s">
        <v>24941</v>
      </c>
      <c r="G6" s="20" t="s">
        <v>24948</v>
      </c>
      <c r="H6" s="20" t="s">
        <v>24829</v>
      </c>
      <c r="I6" s="20" t="s">
        <v>24831</v>
      </c>
      <c r="J6" s="456" t="s">
        <v>24832</v>
      </c>
    </row>
    <row r="7" spans="1:10">
      <c r="A7" s="438" t="s">
        <v>24949</v>
      </c>
      <c r="B7" s="14" t="s">
        <v>24950</v>
      </c>
      <c r="C7" s="14" t="s">
        <v>24951</v>
      </c>
      <c r="D7" s="14" t="s">
        <v>24952</v>
      </c>
      <c r="E7" s="14" t="s">
        <v>829</v>
      </c>
      <c r="F7" s="14" t="s">
        <v>24941</v>
      </c>
      <c r="G7" s="14" t="s">
        <v>24953</v>
      </c>
      <c r="H7" s="14" t="s">
        <v>24829</v>
      </c>
      <c r="I7" s="14" t="s">
        <v>24831</v>
      </c>
      <c r="J7" s="439" t="s">
        <v>24832</v>
      </c>
    </row>
    <row r="8" spans="1:10" ht="23.15">
      <c r="A8" s="455" t="s">
        <v>24954</v>
      </c>
      <c r="B8" s="20" t="s">
        <v>24955</v>
      </c>
      <c r="C8" s="20" t="s">
        <v>24956</v>
      </c>
      <c r="D8" s="20" t="s">
        <v>24957</v>
      </c>
      <c r="E8" s="20" t="s">
        <v>10667</v>
      </c>
      <c r="F8" s="20" t="s">
        <v>24941</v>
      </c>
      <c r="G8" s="20" t="s">
        <v>24958</v>
      </c>
      <c r="H8" s="20" t="s">
        <v>24829</v>
      </c>
      <c r="I8" s="20" t="s">
        <v>24831</v>
      </c>
      <c r="J8" s="456" t="s">
        <v>24832</v>
      </c>
    </row>
    <row r="9" spans="1:10" ht="23.15">
      <c r="A9" s="472" t="s">
        <v>24959</v>
      </c>
      <c r="B9" s="467" t="s">
        <v>24960</v>
      </c>
      <c r="C9" s="467" t="s">
        <v>24961</v>
      </c>
      <c r="D9" s="467" t="s">
        <v>24962</v>
      </c>
      <c r="E9" s="467" t="s">
        <v>842</v>
      </c>
      <c r="F9" s="467" t="s">
        <v>24941</v>
      </c>
      <c r="G9" s="467" t="s">
        <v>24963</v>
      </c>
      <c r="H9" s="467" t="s">
        <v>24964</v>
      </c>
      <c r="I9" s="467" t="s">
        <v>24831</v>
      </c>
      <c r="J9" s="473" t="s">
        <v>24913</v>
      </c>
    </row>
    <row r="10" spans="1:10" ht="23.15">
      <c r="A10" s="472" t="s">
        <v>24965</v>
      </c>
      <c r="B10" s="467" t="s">
        <v>24966</v>
      </c>
      <c r="C10" s="467" t="s">
        <v>24967</v>
      </c>
      <c r="D10" s="467" t="s">
        <v>24968</v>
      </c>
      <c r="E10" s="467" t="s">
        <v>24969</v>
      </c>
      <c r="F10" s="467" t="s">
        <v>24941</v>
      </c>
      <c r="G10" s="467" t="s">
        <v>24970</v>
      </c>
      <c r="H10" s="467" t="s">
        <v>24971</v>
      </c>
      <c r="I10" s="467" t="s">
        <v>24831</v>
      </c>
      <c r="J10" s="473" t="s">
        <v>24913</v>
      </c>
    </row>
    <row r="11" spans="1:10" ht="23.15">
      <c r="A11" s="472" t="s">
        <v>24972</v>
      </c>
      <c r="B11" s="467" t="s">
        <v>24973</v>
      </c>
      <c r="C11" s="467" t="s">
        <v>24974</v>
      </c>
      <c r="D11" s="467" t="s">
        <v>24968</v>
      </c>
      <c r="E11" s="467" t="s">
        <v>24969</v>
      </c>
      <c r="F11" s="467" t="s">
        <v>24941</v>
      </c>
      <c r="G11" s="467" t="s">
        <v>24975</v>
      </c>
      <c r="H11" s="467" t="s">
        <v>24976</v>
      </c>
      <c r="I11" s="467" t="s">
        <v>24831</v>
      </c>
      <c r="J11" s="473" t="s">
        <v>24913</v>
      </c>
    </row>
    <row r="12" spans="1:10">
      <c r="A12" s="455" t="s">
        <v>24977</v>
      </c>
      <c r="B12" s="20" t="s">
        <v>21362</v>
      </c>
      <c r="C12" s="20" t="s">
        <v>24978</v>
      </c>
      <c r="D12" s="20" t="s">
        <v>24979</v>
      </c>
      <c r="E12" s="20" t="s">
        <v>6132</v>
      </c>
      <c r="F12" s="20" t="s">
        <v>24941</v>
      </c>
      <c r="G12" s="20" t="s">
        <v>24980</v>
      </c>
      <c r="H12" s="20" t="s">
        <v>24829</v>
      </c>
      <c r="I12" s="20" t="s">
        <v>24831</v>
      </c>
      <c r="J12" s="456" t="s">
        <v>24832</v>
      </c>
    </row>
    <row r="13" spans="1:10">
      <c r="A13" s="438" t="s">
        <v>24981</v>
      </c>
      <c r="B13" s="14" t="s">
        <v>24982</v>
      </c>
      <c r="C13" s="14" t="s">
        <v>24983</v>
      </c>
      <c r="D13" s="14" t="s">
        <v>24984</v>
      </c>
      <c r="E13" s="14" t="s">
        <v>24985</v>
      </c>
      <c r="F13" s="14" t="s">
        <v>24941</v>
      </c>
      <c r="G13" s="14" t="s">
        <v>24986</v>
      </c>
      <c r="H13" s="14" t="s">
        <v>24829</v>
      </c>
      <c r="I13" s="14" t="s">
        <v>24831</v>
      </c>
      <c r="J13" s="439" t="s">
        <v>24832</v>
      </c>
    </row>
    <row r="14" spans="1:10">
      <c r="A14" s="457" t="s">
        <v>24987</v>
      </c>
      <c r="B14" s="458" t="s">
        <v>24988</v>
      </c>
      <c r="C14" s="458" t="s">
        <v>24989</v>
      </c>
      <c r="D14" s="458" t="s">
        <v>24990</v>
      </c>
      <c r="E14" s="458" t="s">
        <v>24991</v>
      </c>
      <c r="F14" s="458" t="s">
        <v>24992</v>
      </c>
      <c r="G14" s="458" t="s">
        <v>24993</v>
      </c>
      <c r="H14" s="458" t="s">
        <v>24829</v>
      </c>
      <c r="I14" s="458" t="s">
        <v>24994</v>
      </c>
      <c r="J14" s="459" t="s">
        <v>24832</v>
      </c>
    </row>
  </sheetData>
  <mergeCells count="2">
    <mergeCell ref="A1:J1"/>
    <mergeCell ref="A2:J2"/>
  </mergeCells>
  <dataValidations count="2">
    <dataValidation type="list" sqref="F5:F14" xr:uid="{00000000-0002-0000-C400-000000000000}">
      <formula1>"Not Frozen,Frozen,Not Provisioned,Provisioned,Blocked"</formula1>
    </dataValidation>
    <dataValidation type="list" sqref="J5:J14" xr:uid="{00000000-0002-0000-C400-000001000000}">
      <formula1>"Pending,Pass,Fail,Conditional"</formula1>
    </dataValidation>
  </dataValidation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I12"/>
  <sheetViews>
    <sheetView workbookViewId="0">
      <pane ySplit="4" topLeftCell="A5" activePane="bottomLeft" state="frozen"/>
      <selection pane="bottomLeft"/>
    </sheetView>
  </sheetViews>
  <sheetFormatPr defaultRowHeight="14.15"/>
  <cols>
    <col min="1" max="1" width="12" customWidth="1"/>
    <col min="2" max="2" width="32" customWidth="1"/>
    <col min="3" max="3" width="58" customWidth="1"/>
    <col min="4" max="4" width="38" customWidth="1"/>
    <col min="5" max="5" width="30" customWidth="1"/>
    <col min="6" max="6" width="60" customWidth="1"/>
    <col min="7" max="7" width="30" customWidth="1"/>
    <col min="8" max="8" width="12" customWidth="1"/>
    <col min="9" max="9" width="18" customWidth="1"/>
  </cols>
  <sheetData>
    <row r="1" spans="1:9" ht="17.149999999999999" customHeight="1">
      <c r="A1" s="622" t="s">
        <v>24995</v>
      </c>
      <c r="B1" s="622"/>
      <c r="C1" s="622"/>
      <c r="D1" s="622"/>
      <c r="E1" s="622"/>
      <c r="F1" s="622"/>
      <c r="G1" s="622"/>
      <c r="H1" s="622"/>
      <c r="I1" s="622"/>
    </row>
    <row r="2" spans="1:9" ht="22.85" customHeight="1">
      <c r="A2" s="623" t="s">
        <v>24996</v>
      </c>
      <c r="B2" s="623"/>
      <c r="C2" s="623"/>
      <c r="D2" s="623"/>
      <c r="E2" s="623"/>
      <c r="F2" s="623"/>
      <c r="G2" s="623"/>
      <c r="H2" s="623"/>
      <c r="I2" s="623"/>
    </row>
    <row r="4" spans="1:9" ht="17.149999999999999" customHeight="1">
      <c r="A4" s="386" t="s">
        <v>3410</v>
      </c>
      <c r="B4" s="387" t="s">
        <v>8476</v>
      </c>
      <c r="C4" s="387" t="s">
        <v>24997</v>
      </c>
      <c r="D4" s="387" t="s">
        <v>5068</v>
      </c>
      <c r="E4" s="387" t="s">
        <v>1817</v>
      </c>
      <c r="F4" s="387" t="s">
        <v>24935</v>
      </c>
      <c r="G4" s="387" t="s">
        <v>24823</v>
      </c>
      <c r="H4" s="387" t="s">
        <v>24998</v>
      </c>
      <c r="I4" s="388" t="s">
        <v>3414</v>
      </c>
    </row>
    <row r="5" spans="1:9" ht="46.3">
      <c r="A5" s="469" t="s">
        <v>24999</v>
      </c>
      <c r="B5" s="470" t="s">
        <v>25000</v>
      </c>
      <c r="C5" s="470" t="s">
        <v>25001</v>
      </c>
      <c r="D5" s="470" t="s">
        <v>25002</v>
      </c>
      <c r="E5" s="470" t="s">
        <v>25003</v>
      </c>
      <c r="F5" s="470" t="s">
        <v>25004</v>
      </c>
      <c r="G5" s="470" t="s">
        <v>25005</v>
      </c>
      <c r="H5" s="470" t="s">
        <v>1238</v>
      </c>
      <c r="I5" s="471" t="s">
        <v>24913</v>
      </c>
    </row>
    <row r="6" spans="1:9" ht="23.15">
      <c r="A6" s="472" t="s">
        <v>25006</v>
      </c>
      <c r="B6" s="467" t="s">
        <v>25007</v>
      </c>
      <c r="C6" s="467" t="s">
        <v>25008</v>
      </c>
      <c r="D6" s="467" t="s">
        <v>25009</v>
      </c>
      <c r="E6" s="467" t="s">
        <v>24061</v>
      </c>
      <c r="F6" s="467" t="s">
        <v>25010</v>
      </c>
      <c r="G6" s="467" t="s">
        <v>25011</v>
      </c>
      <c r="H6" s="467" t="s">
        <v>1238</v>
      </c>
      <c r="I6" s="473" t="s">
        <v>24913</v>
      </c>
    </row>
    <row r="7" spans="1:9" ht="46.3">
      <c r="A7" s="472" t="s">
        <v>25012</v>
      </c>
      <c r="B7" s="467" t="s">
        <v>25013</v>
      </c>
      <c r="C7" s="467" t="s">
        <v>25014</v>
      </c>
      <c r="D7" s="467" t="s">
        <v>25015</v>
      </c>
      <c r="E7" s="467" t="s">
        <v>23591</v>
      </c>
      <c r="F7" s="467" t="s">
        <v>25016</v>
      </c>
      <c r="G7" s="467" t="s">
        <v>25017</v>
      </c>
      <c r="H7" s="467" t="s">
        <v>1238</v>
      </c>
      <c r="I7" s="473" t="s">
        <v>24913</v>
      </c>
    </row>
    <row r="8" spans="1:9" ht="46.3">
      <c r="A8" s="474" t="s">
        <v>25018</v>
      </c>
      <c r="B8" s="468" t="s">
        <v>25019</v>
      </c>
      <c r="C8" s="468" t="s">
        <v>25020</v>
      </c>
      <c r="D8" s="468" t="s">
        <v>25021</v>
      </c>
      <c r="E8" s="468" t="s">
        <v>23890</v>
      </c>
      <c r="F8" s="468" t="s">
        <v>25022</v>
      </c>
      <c r="G8" s="468" t="s">
        <v>25023</v>
      </c>
      <c r="H8" s="468" t="s">
        <v>1238</v>
      </c>
      <c r="I8" s="475" t="s">
        <v>9861</v>
      </c>
    </row>
    <row r="9" spans="1:9" ht="46.3">
      <c r="A9" s="472" t="s">
        <v>25024</v>
      </c>
      <c r="B9" s="467" t="s">
        <v>25025</v>
      </c>
      <c r="C9" s="467" t="s">
        <v>25026</v>
      </c>
      <c r="D9" s="467" t="s">
        <v>25027</v>
      </c>
      <c r="E9" s="467" t="s">
        <v>5768</v>
      </c>
      <c r="F9" s="467" t="s">
        <v>25028</v>
      </c>
      <c r="G9" s="467" t="s">
        <v>25029</v>
      </c>
      <c r="H9" s="467" t="s">
        <v>1238</v>
      </c>
      <c r="I9" s="473" t="s">
        <v>24913</v>
      </c>
    </row>
    <row r="10" spans="1:9" ht="46.3">
      <c r="A10" s="472" t="s">
        <v>25030</v>
      </c>
      <c r="B10" s="467" t="s">
        <v>25031</v>
      </c>
      <c r="C10" s="467" t="s">
        <v>25032</v>
      </c>
      <c r="D10" s="467" t="s">
        <v>25033</v>
      </c>
      <c r="E10" s="467" t="s">
        <v>4026</v>
      </c>
      <c r="F10" s="467" t="s">
        <v>25034</v>
      </c>
      <c r="G10" s="467" t="s">
        <v>25035</v>
      </c>
      <c r="H10" s="467" t="s">
        <v>1238</v>
      </c>
      <c r="I10" s="473" t="s">
        <v>24913</v>
      </c>
    </row>
    <row r="11" spans="1:9" ht="46.3">
      <c r="A11" s="474" t="s">
        <v>25036</v>
      </c>
      <c r="B11" s="468" t="s">
        <v>25037</v>
      </c>
      <c r="C11" s="468" t="s">
        <v>25038</v>
      </c>
      <c r="D11" s="468" t="s">
        <v>25039</v>
      </c>
      <c r="E11" s="468" t="s">
        <v>22249</v>
      </c>
      <c r="F11" s="468" t="s">
        <v>25040</v>
      </c>
      <c r="G11" s="468" t="s">
        <v>25041</v>
      </c>
      <c r="H11" s="468" t="s">
        <v>1238</v>
      </c>
      <c r="I11" s="475" t="s">
        <v>9861</v>
      </c>
    </row>
    <row r="12" spans="1:9" ht="46.3">
      <c r="A12" s="476" t="s">
        <v>25042</v>
      </c>
      <c r="B12" s="477" t="s">
        <v>25043</v>
      </c>
      <c r="C12" s="477" t="s">
        <v>25044</v>
      </c>
      <c r="D12" s="477" t="s">
        <v>25045</v>
      </c>
      <c r="E12" s="477" t="s">
        <v>23837</v>
      </c>
      <c r="F12" s="477" t="s">
        <v>25046</v>
      </c>
      <c r="G12" s="477" t="s">
        <v>25047</v>
      </c>
      <c r="H12" s="477" t="s">
        <v>1238</v>
      </c>
      <c r="I12" s="478" t="s">
        <v>24913</v>
      </c>
    </row>
  </sheetData>
  <mergeCells count="2">
    <mergeCell ref="A1:I1"/>
    <mergeCell ref="A2:I2"/>
  </mergeCells>
  <dataValidations count="2">
    <dataValidation type="list" sqref="H5:H12" xr:uid="{00000000-0002-0000-C500-000000000000}">
      <formula1>"Critical,High,Medium,Low"</formula1>
    </dataValidation>
    <dataValidation type="list" sqref="I5:I12" xr:uid="{00000000-0002-0000-C500-000001000000}">
      <formula1>"Pending,Pass,Fail,Conditional"</formula1>
    </dataValidation>
  </dataValidation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I14"/>
  <sheetViews>
    <sheetView workbookViewId="0">
      <pane ySplit="4" topLeftCell="A5" activePane="bottomLeft" state="frozen"/>
      <selection pane="bottomLeft"/>
    </sheetView>
  </sheetViews>
  <sheetFormatPr defaultRowHeight="14.15"/>
  <cols>
    <col min="1" max="1" width="12" customWidth="1"/>
    <col min="2" max="2" width="30" customWidth="1"/>
    <col min="3" max="3" width="58" customWidth="1"/>
    <col min="4" max="4" width="28" customWidth="1"/>
    <col min="5" max="5" width="22" customWidth="1"/>
    <col min="6" max="6" width="52" customWidth="1"/>
    <col min="7" max="7" width="30" customWidth="1"/>
    <col min="8" max="8" width="12" customWidth="1"/>
    <col min="9" max="9" width="20" customWidth="1"/>
  </cols>
  <sheetData>
    <row r="1" spans="1:9" ht="17.149999999999999" customHeight="1">
      <c r="A1" s="622" t="s">
        <v>25048</v>
      </c>
      <c r="B1" s="622"/>
      <c r="C1" s="622"/>
      <c r="D1" s="622"/>
      <c r="E1" s="622"/>
      <c r="F1" s="622"/>
      <c r="G1" s="622"/>
      <c r="H1" s="622"/>
      <c r="I1" s="622"/>
    </row>
    <row r="2" spans="1:9" ht="22.85" customHeight="1">
      <c r="A2" s="623" t="s">
        <v>25049</v>
      </c>
      <c r="B2" s="623"/>
      <c r="C2" s="623"/>
      <c r="D2" s="623"/>
      <c r="E2" s="623"/>
      <c r="F2" s="623"/>
      <c r="G2" s="623"/>
      <c r="H2" s="623"/>
      <c r="I2" s="623"/>
    </row>
    <row r="4" spans="1:9" ht="17.149999999999999" customHeight="1">
      <c r="A4" s="386" t="s">
        <v>3410</v>
      </c>
      <c r="B4" s="387" t="s">
        <v>25050</v>
      </c>
      <c r="C4" s="387" t="s">
        <v>25051</v>
      </c>
      <c r="D4" s="387" t="s">
        <v>1817</v>
      </c>
      <c r="E4" s="387" t="s">
        <v>25052</v>
      </c>
      <c r="F4" s="387" t="s">
        <v>2126</v>
      </c>
      <c r="G4" s="387" t="s">
        <v>24823</v>
      </c>
      <c r="H4" s="387" t="s">
        <v>1509</v>
      </c>
      <c r="I4" s="388" t="s">
        <v>25053</v>
      </c>
    </row>
    <row r="5" spans="1:9" ht="23.15">
      <c r="A5" s="389" t="s">
        <v>25054</v>
      </c>
      <c r="B5" s="390" t="s">
        <v>25055</v>
      </c>
      <c r="C5" s="390" t="s">
        <v>25056</v>
      </c>
      <c r="D5" s="390" t="s">
        <v>4770</v>
      </c>
      <c r="E5" s="435" t="s">
        <v>12809</v>
      </c>
      <c r="F5" s="436" t="s">
        <v>25057</v>
      </c>
      <c r="G5" s="436" t="s">
        <v>25058</v>
      </c>
      <c r="H5" s="436" t="s">
        <v>25059</v>
      </c>
      <c r="I5" s="437" t="s">
        <v>25060</v>
      </c>
    </row>
    <row r="6" spans="1:9" ht="23.15">
      <c r="A6" s="397" t="s">
        <v>25061</v>
      </c>
      <c r="B6" s="398" t="s">
        <v>25062</v>
      </c>
      <c r="C6" s="398" t="s">
        <v>25063</v>
      </c>
      <c r="D6" s="398" t="s">
        <v>24104</v>
      </c>
      <c r="E6" s="455" t="s">
        <v>12809</v>
      </c>
      <c r="F6" s="20" t="s">
        <v>25064</v>
      </c>
      <c r="G6" s="20" t="s">
        <v>25065</v>
      </c>
      <c r="H6" s="20" t="s">
        <v>25066</v>
      </c>
      <c r="I6" s="456" t="s">
        <v>25060</v>
      </c>
    </row>
    <row r="7" spans="1:9" ht="23.15">
      <c r="A7" s="392" t="s">
        <v>25067</v>
      </c>
      <c r="B7" s="14" t="s">
        <v>25068</v>
      </c>
      <c r="C7" s="14" t="s">
        <v>25069</v>
      </c>
      <c r="D7" s="14" t="s">
        <v>867</v>
      </c>
      <c r="E7" s="438" t="s">
        <v>25070</v>
      </c>
      <c r="F7" s="14" t="s">
        <v>25071</v>
      </c>
      <c r="G7" s="14" t="s">
        <v>25072</v>
      </c>
      <c r="H7" s="14" t="s">
        <v>25073</v>
      </c>
      <c r="I7" s="439" t="s">
        <v>25060</v>
      </c>
    </row>
    <row r="8" spans="1:9" ht="34.75">
      <c r="A8" s="397" t="s">
        <v>25074</v>
      </c>
      <c r="B8" s="398" t="s">
        <v>25075</v>
      </c>
      <c r="C8" s="398" t="s">
        <v>25076</v>
      </c>
      <c r="D8" s="398" t="s">
        <v>842</v>
      </c>
      <c r="E8" s="455" t="s">
        <v>12809</v>
      </c>
      <c r="F8" s="20" t="s">
        <v>25077</v>
      </c>
      <c r="G8" s="20" t="s">
        <v>25078</v>
      </c>
      <c r="H8" s="20" t="s">
        <v>25073</v>
      </c>
      <c r="I8" s="456" t="s">
        <v>25060</v>
      </c>
    </row>
    <row r="9" spans="1:9" ht="23.15">
      <c r="A9" s="392" t="s">
        <v>25079</v>
      </c>
      <c r="B9" s="14" t="s">
        <v>5655</v>
      </c>
      <c r="C9" s="14" t="s">
        <v>25080</v>
      </c>
      <c r="D9" s="14" t="s">
        <v>6132</v>
      </c>
      <c r="E9" s="438" t="s">
        <v>25081</v>
      </c>
      <c r="F9" s="14" t="s">
        <v>25082</v>
      </c>
      <c r="G9" s="14" t="s">
        <v>25083</v>
      </c>
      <c r="H9" s="14" t="s">
        <v>25084</v>
      </c>
      <c r="I9" s="439" t="s">
        <v>25060</v>
      </c>
    </row>
    <row r="10" spans="1:9" ht="23.15">
      <c r="A10" s="397" t="s">
        <v>25085</v>
      </c>
      <c r="B10" s="398" t="s">
        <v>25086</v>
      </c>
      <c r="C10" s="398" t="s">
        <v>25087</v>
      </c>
      <c r="D10" s="398" t="s">
        <v>24164</v>
      </c>
      <c r="E10" s="455" t="s">
        <v>25081</v>
      </c>
      <c r="F10" s="20" t="s">
        <v>25088</v>
      </c>
      <c r="G10" s="20" t="s">
        <v>25089</v>
      </c>
      <c r="H10" s="20" t="s">
        <v>25090</v>
      </c>
      <c r="I10" s="456" t="s">
        <v>25060</v>
      </c>
    </row>
    <row r="11" spans="1:9" ht="23.15">
      <c r="A11" s="392" t="s">
        <v>25091</v>
      </c>
      <c r="B11" s="14" t="s">
        <v>25092</v>
      </c>
      <c r="C11" s="14" t="s">
        <v>25093</v>
      </c>
      <c r="D11" s="14" t="s">
        <v>833</v>
      </c>
      <c r="E11" s="438" t="s">
        <v>25094</v>
      </c>
      <c r="F11" s="14" t="s">
        <v>25095</v>
      </c>
      <c r="G11" s="14" t="s">
        <v>25096</v>
      </c>
      <c r="H11" s="14" t="s">
        <v>25084</v>
      </c>
      <c r="I11" s="439" t="s">
        <v>25060</v>
      </c>
    </row>
    <row r="12" spans="1:9" ht="23.15">
      <c r="A12" s="397" t="s">
        <v>25097</v>
      </c>
      <c r="B12" s="398" t="s">
        <v>25098</v>
      </c>
      <c r="C12" s="398" t="s">
        <v>25099</v>
      </c>
      <c r="D12" s="398" t="s">
        <v>22542</v>
      </c>
      <c r="E12" s="455" t="s">
        <v>25100</v>
      </c>
      <c r="F12" s="20" t="s">
        <v>25101</v>
      </c>
      <c r="G12" s="20" t="s">
        <v>25102</v>
      </c>
      <c r="H12" s="20" t="s">
        <v>25084</v>
      </c>
      <c r="I12" s="456" t="s">
        <v>25060</v>
      </c>
    </row>
    <row r="13" spans="1:9" ht="23.15">
      <c r="A13" s="392" t="s">
        <v>25103</v>
      </c>
      <c r="B13" s="14" t="s">
        <v>25104</v>
      </c>
      <c r="C13" s="14" t="s">
        <v>25105</v>
      </c>
      <c r="D13" s="14" t="s">
        <v>4071</v>
      </c>
      <c r="E13" s="438" t="s">
        <v>12809</v>
      </c>
      <c r="F13" s="14" t="s">
        <v>25106</v>
      </c>
      <c r="G13" s="14" t="s">
        <v>25107</v>
      </c>
      <c r="H13" s="14" t="s">
        <v>25108</v>
      </c>
      <c r="I13" s="439" t="s">
        <v>25060</v>
      </c>
    </row>
    <row r="14" spans="1:9" ht="23.15">
      <c r="A14" s="400" t="s">
        <v>25109</v>
      </c>
      <c r="B14" s="401" t="s">
        <v>25110</v>
      </c>
      <c r="C14" s="401" t="s">
        <v>25111</v>
      </c>
      <c r="D14" s="401" t="s">
        <v>16466</v>
      </c>
      <c r="E14" s="457" t="s">
        <v>25081</v>
      </c>
      <c r="F14" s="458" t="s">
        <v>25112</v>
      </c>
      <c r="G14" s="458" t="s">
        <v>25113</v>
      </c>
      <c r="H14" s="458" t="s">
        <v>25114</v>
      </c>
      <c r="I14" s="459" t="s">
        <v>25060</v>
      </c>
    </row>
  </sheetData>
  <mergeCells count="2">
    <mergeCell ref="A1:I1"/>
    <mergeCell ref="A2:I2"/>
  </mergeCells>
  <dataValidations count="3">
    <dataValidation type="list" sqref="E5:E14" xr:uid="{00000000-0002-0000-C600-000000000000}">
      <formula1>"Unknown,Implemented,Partial,Missing,Not Applicable"</formula1>
    </dataValidation>
    <dataValidation type="list" sqref="H5:H14" xr:uid="{00000000-0002-0000-C600-000001000000}">
      <formula1>"Critical,High,Medium,Low"</formula1>
    </dataValidation>
    <dataValidation type="list" sqref="I5:I14" xr:uid="{00000000-0002-0000-C600-000002000000}">
      <formula1>"Gap Assessment,Integrate,Remediate,Pass,Block"</formula1>
    </dataValidation>
  </dataValidation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H12"/>
  <sheetViews>
    <sheetView workbookViewId="0">
      <pane ySplit="4" topLeftCell="A5" activePane="bottomLeft" state="frozen"/>
      <selection pane="bottomLeft"/>
    </sheetView>
  </sheetViews>
  <sheetFormatPr defaultRowHeight="14.15"/>
  <cols>
    <col min="1" max="1" width="12" customWidth="1"/>
    <col min="2" max="2" width="30" customWidth="1"/>
    <col min="3" max="3" width="56" customWidth="1"/>
    <col min="4" max="4" width="28" customWidth="1"/>
    <col min="5" max="5" width="58" customWidth="1"/>
    <col min="6" max="6" width="30" customWidth="1"/>
    <col min="7" max="7" width="12" customWidth="1"/>
    <col min="8" max="8" width="18" customWidth="1"/>
  </cols>
  <sheetData>
    <row r="1" spans="1:8" ht="17.149999999999999" customHeight="1">
      <c r="A1" s="622" t="s">
        <v>25115</v>
      </c>
      <c r="B1" s="622"/>
      <c r="C1" s="622"/>
      <c r="D1" s="622"/>
      <c r="E1" s="622"/>
      <c r="F1" s="622"/>
      <c r="G1" s="622"/>
      <c r="H1" s="622"/>
    </row>
    <row r="2" spans="1:8" ht="22.85" customHeight="1">
      <c r="A2" s="623" t="s">
        <v>25116</v>
      </c>
      <c r="B2" s="623"/>
      <c r="C2" s="623"/>
      <c r="D2" s="623"/>
      <c r="E2" s="623"/>
      <c r="F2" s="623"/>
      <c r="G2" s="623"/>
      <c r="H2" s="623"/>
    </row>
    <row r="4" spans="1:8" ht="17.149999999999999" customHeight="1">
      <c r="A4" s="386" t="s">
        <v>3410</v>
      </c>
      <c r="B4" s="387" t="s">
        <v>25117</v>
      </c>
      <c r="C4" s="387" t="s">
        <v>8854</v>
      </c>
      <c r="D4" s="387" t="s">
        <v>1817</v>
      </c>
      <c r="E4" s="387" t="s">
        <v>24935</v>
      </c>
      <c r="F4" s="387" t="s">
        <v>24823</v>
      </c>
      <c r="G4" s="387" t="s">
        <v>24998</v>
      </c>
      <c r="H4" s="388" t="s">
        <v>3414</v>
      </c>
    </row>
    <row r="5" spans="1:8">
      <c r="A5" s="389" t="s">
        <v>25118</v>
      </c>
      <c r="B5" s="390" t="s">
        <v>25119</v>
      </c>
      <c r="C5" s="390" t="s">
        <v>25120</v>
      </c>
      <c r="D5" s="390" t="s">
        <v>824</v>
      </c>
      <c r="E5" s="390" t="s">
        <v>25121</v>
      </c>
      <c r="F5" s="390" t="s">
        <v>24829</v>
      </c>
      <c r="G5" s="390" t="s">
        <v>1238</v>
      </c>
      <c r="H5" s="391" t="s">
        <v>24832</v>
      </c>
    </row>
    <row r="6" spans="1:8">
      <c r="A6" s="397" t="s">
        <v>25122</v>
      </c>
      <c r="B6" s="398" t="s">
        <v>25123</v>
      </c>
      <c r="C6" s="398" t="s">
        <v>25124</v>
      </c>
      <c r="D6" s="398" t="s">
        <v>23946</v>
      </c>
      <c r="E6" s="398" t="s">
        <v>25125</v>
      </c>
      <c r="F6" s="398" t="s">
        <v>24829</v>
      </c>
      <c r="G6" s="398" t="s">
        <v>1238</v>
      </c>
      <c r="H6" s="399" t="s">
        <v>24832</v>
      </c>
    </row>
    <row r="7" spans="1:8">
      <c r="A7" s="392" t="s">
        <v>25126</v>
      </c>
      <c r="B7" s="14" t="s">
        <v>25127</v>
      </c>
      <c r="C7" s="14" t="s">
        <v>25128</v>
      </c>
      <c r="D7" s="14" t="s">
        <v>25129</v>
      </c>
      <c r="E7" s="14" t="s">
        <v>25130</v>
      </c>
      <c r="F7" s="14" t="s">
        <v>24829</v>
      </c>
      <c r="G7" s="14" t="s">
        <v>1109</v>
      </c>
      <c r="H7" s="393" t="s">
        <v>24832</v>
      </c>
    </row>
    <row r="8" spans="1:8">
      <c r="A8" s="397" t="s">
        <v>25131</v>
      </c>
      <c r="B8" s="398" t="s">
        <v>25132</v>
      </c>
      <c r="C8" s="398" t="s">
        <v>25133</v>
      </c>
      <c r="D8" s="398" t="s">
        <v>6174</v>
      </c>
      <c r="E8" s="398" t="s">
        <v>25134</v>
      </c>
      <c r="F8" s="398" t="s">
        <v>24829</v>
      </c>
      <c r="G8" s="398" t="s">
        <v>1238</v>
      </c>
      <c r="H8" s="399" t="s">
        <v>24832</v>
      </c>
    </row>
    <row r="9" spans="1:8">
      <c r="A9" s="392" t="s">
        <v>25135</v>
      </c>
      <c r="B9" s="14" t="s">
        <v>25136</v>
      </c>
      <c r="C9" s="14" t="s">
        <v>25137</v>
      </c>
      <c r="D9" s="14" t="s">
        <v>25138</v>
      </c>
      <c r="E9" s="14" t="s">
        <v>25139</v>
      </c>
      <c r="F9" s="14" t="s">
        <v>24829</v>
      </c>
      <c r="G9" s="14" t="s">
        <v>1238</v>
      </c>
      <c r="H9" s="393" t="s">
        <v>24832</v>
      </c>
    </row>
    <row r="10" spans="1:8">
      <c r="A10" s="397" t="s">
        <v>25140</v>
      </c>
      <c r="B10" s="398" t="s">
        <v>25141</v>
      </c>
      <c r="C10" s="398" t="s">
        <v>25142</v>
      </c>
      <c r="D10" s="398" t="s">
        <v>4910</v>
      </c>
      <c r="E10" s="398" t="s">
        <v>25143</v>
      </c>
      <c r="F10" s="398" t="s">
        <v>24829</v>
      </c>
      <c r="G10" s="398" t="s">
        <v>1109</v>
      </c>
      <c r="H10" s="399" t="s">
        <v>24832</v>
      </c>
    </row>
    <row r="11" spans="1:8">
      <c r="A11" s="392" t="s">
        <v>25144</v>
      </c>
      <c r="B11" s="14" t="s">
        <v>25145</v>
      </c>
      <c r="C11" s="14" t="s">
        <v>25146</v>
      </c>
      <c r="D11" s="14" t="s">
        <v>2427</v>
      </c>
      <c r="E11" s="14" t="s">
        <v>25147</v>
      </c>
      <c r="F11" s="14" t="s">
        <v>24829</v>
      </c>
      <c r="G11" s="14" t="s">
        <v>1238</v>
      </c>
      <c r="H11" s="393" t="s">
        <v>24832</v>
      </c>
    </row>
    <row r="12" spans="1:8">
      <c r="A12" s="400" t="s">
        <v>25148</v>
      </c>
      <c r="B12" s="401" t="s">
        <v>25149</v>
      </c>
      <c r="C12" s="401" t="s">
        <v>25150</v>
      </c>
      <c r="D12" s="401" t="s">
        <v>16582</v>
      </c>
      <c r="E12" s="401" t="s">
        <v>25151</v>
      </c>
      <c r="F12" s="401" t="s">
        <v>24829</v>
      </c>
      <c r="G12" s="401" t="s">
        <v>1109</v>
      </c>
      <c r="H12" s="402" t="s">
        <v>24832</v>
      </c>
    </row>
  </sheetData>
  <mergeCells count="2">
    <mergeCell ref="A1:H1"/>
    <mergeCell ref="A2:H2"/>
  </mergeCells>
  <dataValidations count="2">
    <dataValidation type="list" sqref="G5:G12" xr:uid="{00000000-0002-0000-C700-000000000000}">
      <formula1>"Critical,High,Medium,Low"</formula1>
    </dataValidation>
    <dataValidation type="list" sqref="H5:H12" xr:uid="{00000000-0002-0000-C700-000001000000}">
      <formula1>"Pending,Pass,Fail,Conditional,Deferred"</formula1>
    </dataValidation>
  </dataValidation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H16"/>
  <sheetViews>
    <sheetView workbookViewId="0">
      <pane ySplit="4" topLeftCell="A5" activePane="bottomLeft" state="frozen"/>
      <selection pane="bottomLeft"/>
    </sheetView>
  </sheetViews>
  <sheetFormatPr defaultRowHeight="14.15"/>
  <cols>
    <col min="1" max="1" width="12" customWidth="1"/>
    <col min="2" max="2" width="30" customWidth="1"/>
    <col min="3" max="3" width="56" customWidth="1"/>
    <col min="4" max="4" width="28" customWidth="1"/>
    <col min="5" max="5" width="58" customWidth="1"/>
    <col min="6" max="6" width="30" customWidth="1"/>
    <col min="7" max="7" width="12" customWidth="1"/>
    <col min="8" max="8" width="18" customWidth="1"/>
  </cols>
  <sheetData>
    <row r="1" spans="1:8" ht="17.149999999999999" customHeight="1">
      <c r="A1" s="622" t="s">
        <v>25152</v>
      </c>
      <c r="B1" s="622"/>
      <c r="C1" s="622"/>
      <c r="D1" s="622"/>
      <c r="E1" s="622"/>
      <c r="F1" s="622"/>
      <c r="G1" s="622"/>
      <c r="H1" s="622"/>
    </row>
    <row r="2" spans="1:8" ht="22.85" customHeight="1">
      <c r="A2" s="623" t="s">
        <v>25153</v>
      </c>
      <c r="B2" s="623"/>
      <c r="C2" s="623"/>
      <c r="D2" s="623"/>
      <c r="E2" s="623"/>
      <c r="F2" s="623"/>
      <c r="G2" s="623"/>
      <c r="H2" s="623"/>
    </row>
    <row r="4" spans="1:8" ht="17.149999999999999" customHeight="1">
      <c r="A4" s="386" t="s">
        <v>3410</v>
      </c>
      <c r="B4" s="387" t="s">
        <v>25117</v>
      </c>
      <c r="C4" s="387" t="s">
        <v>8854</v>
      </c>
      <c r="D4" s="387" t="s">
        <v>1817</v>
      </c>
      <c r="E4" s="387" t="s">
        <v>24935</v>
      </c>
      <c r="F4" s="387" t="s">
        <v>24823</v>
      </c>
      <c r="G4" s="387" t="s">
        <v>24998</v>
      </c>
      <c r="H4" s="388" t="s">
        <v>3414</v>
      </c>
    </row>
    <row r="5" spans="1:8" ht="46.3">
      <c r="A5" s="469" t="s">
        <v>25154</v>
      </c>
      <c r="B5" s="470" t="s">
        <v>25155</v>
      </c>
      <c r="C5" s="470" t="s">
        <v>25156</v>
      </c>
      <c r="D5" s="470" t="s">
        <v>9337</v>
      </c>
      <c r="E5" s="470" t="s">
        <v>25157</v>
      </c>
      <c r="F5" s="470" t="s">
        <v>25158</v>
      </c>
      <c r="G5" s="470" t="s">
        <v>1238</v>
      </c>
      <c r="H5" s="471" t="s">
        <v>24913</v>
      </c>
    </row>
    <row r="6" spans="1:8" ht="46.3">
      <c r="A6" s="472" t="s">
        <v>25159</v>
      </c>
      <c r="B6" s="467" t="s">
        <v>25160</v>
      </c>
      <c r="C6" s="467" t="s">
        <v>25161</v>
      </c>
      <c r="D6" s="467" t="s">
        <v>23730</v>
      </c>
      <c r="E6" s="467" t="s">
        <v>25162</v>
      </c>
      <c r="F6" s="467" t="s">
        <v>25158</v>
      </c>
      <c r="G6" s="467" t="s">
        <v>1238</v>
      </c>
      <c r="H6" s="473" t="s">
        <v>24913</v>
      </c>
    </row>
    <row r="7" spans="1:8" ht="46.3">
      <c r="A7" s="472" t="s">
        <v>25163</v>
      </c>
      <c r="B7" s="467" t="s">
        <v>25164</v>
      </c>
      <c r="C7" s="467" t="s">
        <v>25165</v>
      </c>
      <c r="D7" s="467" t="s">
        <v>22135</v>
      </c>
      <c r="E7" s="467" t="s">
        <v>25166</v>
      </c>
      <c r="F7" s="467" t="s">
        <v>25158</v>
      </c>
      <c r="G7" s="467" t="s">
        <v>1109</v>
      </c>
      <c r="H7" s="473" t="s">
        <v>24913</v>
      </c>
    </row>
    <row r="8" spans="1:8" ht="46.3">
      <c r="A8" s="472" t="s">
        <v>25167</v>
      </c>
      <c r="B8" s="467" t="s">
        <v>25168</v>
      </c>
      <c r="C8" s="467" t="s">
        <v>25169</v>
      </c>
      <c r="D8" s="467" t="s">
        <v>25170</v>
      </c>
      <c r="E8" s="467" t="s">
        <v>25171</v>
      </c>
      <c r="F8" s="467" t="s">
        <v>25158</v>
      </c>
      <c r="G8" s="467" t="s">
        <v>1238</v>
      </c>
      <c r="H8" s="473" t="s">
        <v>24913</v>
      </c>
    </row>
    <row r="9" spans="1:8" ht="46.3">
      <c r="A9" s="472" t="s">
        <v>25172</v>
      </c>
      <c r="B9" s="467" t="s">
        <v>25173</v>
      </c>
      <c r="C9" s="467" t="s">
        <v>25174</v>
      </c>
      <c r="D9" s="467" t="s">
        <v>12407</v>
      </c>
      <c r="E9" s="467" t="s">
        <v>25175</v>
      </c>
      <c r="F9" s="467" t="s">
        <v>25158</v>
      </c>
      <c r="G9" s="467" t="s">
        <v>1238</v>
      </c>
      <c r="H9" s="473" t="s">
        <v>24913</v>
      </c>
    </row>
    <row r="10" spans="1:8" ht="46.3">
      <c r="A10" s="472" t="s">
        <v>25176</v>
      </c>
      <c r="B10" s="467" t="s">
        <v>25177</v>
      </c>
      <c r="C10" s="467" t="s">
        <v>25178</v>
      </c>
      <c r="D10" s="467" t="s">
        <v>9057</v>
      </c>
      <c r="E10" s="467" t="s">
        <v>25179</v>
      </c>
      <c r="F10" s="467" t="s">
        <v>25158</v>
      </c>
      <c r="G10" s="467" t="s">
        <v>1238</v>
      </c>
      <c r="H10" s="473" t="s">
        <v>24913</v>
      </c>
    </row>
    <row r="11" spans="1:8" ht="46.3">
      <c r="A11" s="472" t="s">
        <v>25180</v>
      </c>
      <c r="B11" s="467" t="s">
        <v>25181</v>
      </c>
      <c r="C11" s="467" t="s">
        <v>25182</v>
      </c>
      <c r="D11" s="467" t="s">
        <v>901</v>
      </c>
      <c r="E11" s="467" t="s">
        <v>25183</v>
      </c>
      <c r="F11" s="467" t="s">
        <v>25158</v>
      </c>
      <c r="G11" s="467" t="s">
        <v>1109</v>
      </c>
      <c r="H11" s="473" t="s">
        <v>24913</v>
      </c>
    </row>
    <row r="12" spans="1:8" ht="46.3">
      <c r="A12" s="472" t="s">
        <v>25184</v>
      </c>
      <c r="B12" s="467" t="s">
        <v>25185</v>
      </c>
      <c r="C12" s="467" t="s">
        <v>25186</v>
      </c>
      <c r="D12" s="467" t="s">
        <v>13224</v>
      </c>
      <c r="E12" s="467" t="s">
        <v>25187</v>
      </c>
      <c r="F12" s="467" t="s">
        <v>25158</v>
      </c>
      <c r="G12" s="467" t="s">
        <v>1238</v>
      </c>
      <c r="H12" s="473" t="s">
        <v>24913</v>
      </c>
    </row>
    <row r="13" spans="1:8" ht="46.3">
      <c r="A13" s="472" t="s">
        <v>25188</v>
      </c>
      <c r="B13" s="467" t="s">
        <v>25189</v>
      </c>
      <c r="C13" s="467" t="s">
        <v>25190</v>
      </c>
      <c r="D13" s="467" t="s">
        <v>901</v>
      </c>
      <c r="E13" s="467" t="s">
        <v>25191</v>
      </c>
      <c r="F13" s="467" t="s">
        <v>25158</v>
      </c>
      <c r="G13" s="467" t="s">
        <v>1109</v>
      </c>
      <c r="H13" s="473" t="s">
        <v>24913</v>
      </c>
    </row>
    <row r="14" spans="1:8" ht="46.3">
      <c r="A14" s="472" t="s">
        <v>25192</v>
      </c>
      <c r="B14" s="467" t="s">
        <v>25193</v>
      </c>
      <c r="C14" s="467" t="s">
        <v>25194</v>
      </c>
      <c r="D14" s="467" t="s">
        <v>6457</v>
      </c>
      <c r="E14" s="467" t="s">
        <v>25195</v>
      </c>
      <c r="F14" s="467" t="s">
        <v>25158</v>
      </c>
      <c r="G14" s="467" t="s">
        <v>1238</v>
      </c>
      <c r="H14" s="473" t="s">
        <v>24913</v>
      </c>
    </row>
    <row r="15" spans="1:8" ht="46.3">
      <c r="A15" s="472" t="s">
        <v>25196</v>
      </c>
      <c r="B15" s="467" t="s">
        <v>25197</v>
      </c>
      <c r="C15" s="467" t="s">
        <v>25198</v>
      </c>
      <c r="D15" s="467" t="s">
        <v>11091</v>
      </c>
      <c r="E15" s="467" t="s">
        <v>25199</v>
      </c>
      <c r="F15" s="467" t="s">
        <v>25158</v>
      </c>
      <c r="G15" s="467" t="s">
        <v>1238</v>
      </c>
      <c r="H15" s="473" t="s">
        <v>24913</v>
      </c>
    </row>
    <row r="16" spans="1:8" ht="46.3">
      <c r="A16" s="476" t="s">
        <v>25200</v>
      </c>
      <c r="B16" s="477" t="s">
        <v>22653</v>
      </c>
      <c r="C16" s="477" t="s">
        <v>25201</v>
      </c>
      <c r="D16" s="477" t="s">
        <v>842</v>
      </c>
      <c r="E16" s="477" t="s">
        <v>25202</v>
      </c>
      <c r="F16" s="477" t="s">
        <v>25158</v>
      </c>
      <c r="G16" s="477" t="s">
        <v>1109</v>
      </c>
      <c r="H16" s="478" t="s">
        <v>24913</v>
      </c>
    </row>
  </sheetData>
  <mergeCells count="2">
    <mergeCell ref="A1:H1"/>
    <mergeCell ref="A2:H2"/>
  </mergeCells>
  <dataValidations count="2">
    <dataValidation type="list" sqref="G5:G16" xr:uid="{00000000-0002-0000-C800-000000000000}">
      <formula1>"Critical,High,Medium,Low"</formula1>
    </dataValidation>
    <dataValidation type="list" sqref="H5:H16" xr:uid="{00000000-0002-0000-C800-000001000000}">
      <formula1>"Pending,Pass,Fail,Conditional"</formula1>
    </dataValidation>
  </dataValidation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J18"/>
  <sheetViews>
    <sheetView workbookViewId="0">
      <pane ySplit="4" topLeftCell="A5" activePane="bottomLeft" state="frozen"/>
      <selection pane="bottomLeft"/>
    </sheetView>
  </sheetViews>
  <sheetFormatPr defaultRowHeight="14.15"/>
  <cols>
    <col min="1" max="1" width="12" customWidth="1"/>
    <col min="2" max="2" width="34" customWidth="1"/>
    <col min="3" max="3" width="30" customWidth="1"/>
    <col min="4" max="4" width="50" customWidth="1"/>
    <col min="5" max="5" width="42" customWidth="1"/>
    <col min="6" max="6" width="34" customWidth="1"/>
    <col min="7" max="7" width="28" customWidth="1"/>
    <col min="8" max="8" width="20" customWidth="1"/>
    <col min="9" max="9" width="28" customWidth="1"/>
    <col min="10" max="10" width="58" customWidth="1"/>
  </cols>
  <sheetData>
    <row r="1" spans="1:10" ht="17.149999999999999" customHeight="1">
      <c r="A1" s="622" t="s">
        <v>25203</v>
      </c>
      <c r="B1" s="622"/>
      <c r="C1" s="622"/>
      <c r="D1" s="622"/>
      <c r="E1" s="622"/>
      <c r="F1" s="622"/>
      <c r="G1" s="622"/>
      <c r="H1" s="622"/>
      <c r="I1" s="622"/>
      <c r="J1" s="622"/>
    </row>
    <row r="2" spans="1:10" ht="22.85" customHeight="1">
      <c r="A2" s="623" t="s">
        <v>25204</v>
      </c>
      <c r="B2" s="623"/>
      <c r="C2" s="623"/>
      <c r="D2" s="623"/>
      <c r="E2" s="623"/>
      <c r="F2" s="623"/>
      <c r="G2" s="623"/>
      <c r="H2" s="623"/>
      <c r="I2" s="623"/>
      <c r="J2" s="623"/>
    </row>
    <row r="4" spans="1:10" ht="17.149999999999999" customHeight="1">
      <c r="A4" s="386" t="s">
        <v>3410</v>
      </c>
      <c r="B4" s="387" t="s">
        <v>25205</v>
      </c>
      <c r="C4" s="387" t="s">
        <v>23607</v>
      </c>
      <c r="D4" s="387" t="s">
        <v>23160</v>
      </c>
      <c r="E4" s="387" t="s">
        <v>25206</v>
      </c>
      <c r="F4" s="387" t="s">
        <v>23663</v>
      </c>
      <c r="G4" s="387" t="s">
        <v>25207</v>
      </c>
      <c r="H4" s="387" t="s">
        <v>25208</v>
      </c>
      <c r="I4" s="387" t="s">
        <v>1817</v>
      </c>
      <c r="J4" s="388" t="s">
        <v>25209</v>
      </c>
    </row>
    <row r="5" spans="1:10" ht="23.15">
      <c r="A5" s="482" t="s">
        <v>25210</v>
      </c>
      <c r="B5" s="483" t="s">
        <v>22297</v>
      </c>
      <c r="C5" s="483" t="s">
        <v>25211</v>
      </c>
      <c r="D5" s="483" t="s">
        <v>25212</v>
      </c>
      <c r="E5" s="483" t="s">
        <v>25213</v>
      </c>
      <c r="F5" s="483" t="s">
        <v>25214</v>
      </c>
      <c r="G5" s="483" t="s">
        <v>25215</v>
      </c>
      <c r="H5" s="483" t="s">
        <v>24836</v>
      </c>
      <c r="I5" s="483" t="s">
        <v>1932</v>
      </c>
      <c r="J5" s="484" t="s">
        <v>25216</v>
      </c>
    </row>
    <row r="6" spans="1:10">
      <c r="A6" s="472" t="s">
        <v>25217</v>
      </c>
      <c r="B6" s="467" t="s">
        <v>5400</v>
      </c>
      <c r="C6" s="467" t="s">
        <v>25218</v>
      </c>
      <c r="D6" s="467" t="s">
        <v>25219</v>
      </c>
      <c r="E6" s="467" t="s">
        <v>25220</v>
      </c>
      <c r="F6" s="467" t="s">
        <v>25221</v>
      </c>
      <c r="G6" s="467" t="s">
        <v>8634</v>
      </c>
      <c r="H6" s="467" t="s">
        <v>25222</v>
      </c>
      <c r="I6" s="467" t="s">
        <v>1932</v>
      </c>
      <c r="J6" s="473" t="s">
        <v>25223</v>
      </c>
    </row>
    <row r="7" spans="1:10">
      <c r="A7" s="472" t="s">
        <v>25224</v>
      </c>
      <c r="B7" s="467" t="s">
        <v>25225</v>
      </c>
      <c r="C7" s="467" t="s">
        <v>23627</v>
      </c>
      <c r="D7" s="467" t="s">
        <v>25226</v>
      </c>
      <c r="E7" s="467" t="s">
        <v>25227</v>
      </c>
      <c r="F7" s="467" t="s">
        <v>25228</v>
      </c>
      <c r="G7" s="467" t="s">
        <v>25229</v>
      </c>
      <c r="H7" s="467" t="s">
        <v>25230</v>
      </c>
      <c r="I7" s="467" t="s">
        <v>24969</v>
      </c>
      <c r="J7" s="473" t="s">
        <v>25231</v>
      </c>
    </row>
    <row r="8" spans="1:10" ht="23.15">
      <c r="A8" s="472" t="s">
        <v>25232</v>
      </c>
      <c r="B8" s="467" t="s">
        <v>25233</v>
      </c>
      <c r="C8" s="467" t="s">
        <v>23627</v>
      </c>
      <c r="D8" s="467" t="s">
        <v>25234</v>
      </c>
      <c r="E8" s="467" t="s">
        <v>25235</v>
      </c>
      <c r="F8" s="467" t="s">
        <v>25228</v>
      </c>
      <c r="G8" s="467" t="s">
        <v>25236</v>
      </c>
      <c r="H8" s="467" t="s">
        <v>25230</v>
      </c>
      <c r="I8" s="467" t="s">
        <v>24969</v>
      </c>
      <c r="J8" s="473" t="s">
        <v>25237</v>
      </c>
    </row>
    <row r="9" spans="1:10">
      <c r="A9" s="472" t="s">
        <v>25238</v>
      </c>
      <c r="B9" s="467" t="s">
        <v>25239</v>
      </c>
      <c r="C9" s="467" t="s">
        <v>23627</v>
      </c>
      <c r="D9" s="467" t="s">
        <v>25240</v>
      </c>
      <c r="E9" s="467" t="s">
        <v>25241</v>
      </c>
      <c r="F9" s="467" t="s">
        <v>25242</v>
      </c>
      <c r="G9" s="467" t="s">
        <v>25243</v>
      </c>
      <c r="H9" s="467" t="s">
        <v>25222</v>
      </c>
      <c r="I9" s="467" t="s">
        <v>24969</v>
      </c>
      <c r="J9" s="473" t="s">
        <v>25244</v>
      </c>
    </row>
    <row r="10" spans="1:10" ht="23.15">
      <c r="A10" s="474" t="s">
        <v>25245</v>
      </c>
      <c r="B10" s="468" t="s">
        <v>25246</v>
      </c>
      <c r="C10" s="468" t="s">
        <v>23611</v>
      </c>
      <c r="D10" s="468" t="s">
        <v>25247</v>
      </c>
      <c r="E10" s="468" t="s">
        <v>25248</v>
      </c>
      <c r="F10" s="468" t="s">
        <v>25249</v>
      </c>
      <c r="G10" s="468" t="s">
        <v>22958</v>
      </c>
      <c r="H10" s="468" t="s">
        <v>24836</v>
      </c>
      <c r="I10" s="468" t="s">
        <v>24104</v>
      </c>
      <c r="J10" s="475" t="s">
        <v>25250</v>
      </c>
    </row>
    <row r="11" spans="1:10">
      <c r="A11" s="474" t="s">
        <v>25251</v>
      </c>
      <c r="B11" s="468" t="s">
        <v>25252</v>
      </c>
      <c r="C11" s="468" t="s">
        <v>25253</v>
      </c>
      <c r="D11" s="468" t="s">
        <v>25254</v>
      </c>
      <c r="E11" s="468" t="s">
        <v>25255</v>
      </c>
      <c r="F11" s="468" t="s">
        <v>23705</v>
      </c>
      <c r="G11" s="468" t="s">
        <v>22958</v>
      </c>
      <c r="H11" s="468" t="s">
        <v>24836</v>
      </c>
      <c r="I11" s="468" t="s">
        <v>24104</v>
      </c>
      <c r="J11" s="475" t="s">
        <v>25256</v>
      </c>
    </row>
    <row r="12" spans="1:10">
      <c r="A12" s="472" t="s">
        <v>25257</v>
      </c>
      <c r="B12" s="467" t="s">
        <v>25258</v>
      </c>
      <c r="C12" s="467" t="s">
        <v>25253</v>
      </c>
      <c r="D12" s="467" t="s">
        <v>25259</v>
      </c>
      <c r="E12" s="467" t="s">
        <v>25260</v>
      </c>
      <c r="F12" s="467" t="s">
        <v>23705</v>
      </c>
      <c r="G12" s="467" t="s">
        <v>22958</v>
      </c>
      <c r="H12" s="467" t="s">
        <v>25222</v>
      </c>
      <c r="I12" s="467" t="s">
        <v>24104</v>
      </c>
      <c r="J12" s="473" t="s">
        <v>25261</v>
      </c>
    </row>
    <row r="13" spans="1:10" ht="23.15">
      <c r="A13" s="474" t="s">
        <v>25262</v>
      </c>
      <c r="B13" s="468" t="s">
        <v>25263</v>
      </c>
      <c r="C13" s="468" t="s">
        <v>25264</v>
      </c>
      <c r="D13" s="468" t="s">
        <v>25265</v>
      </c>
      <c r="E13" s="468" t="s">
        <v>25266</v>
      </c>
      <c r="F13" s="468" t="s">
        <v>23734</v>
      </c>
      <c r="G13" s="468" t="s">
        <v>25267</v>
      </c>
      <c r="H13" s="468" t="s">
        <v>24836</v>
      </c>
      <c r="I13" s="468" t="s">
        <v>24104</v>
      </c>
      <c r="J13" s="475" t="s">
        <v>25268</v>
      </c>
    </row>
    <row r="14" spans="1:10" ht="23.15">
      <c r="A14" s="474" t="s">
        <v>25269</v>
      </c>
      <c r="B14" s="468" t="s">
        <v>22983</v>
      </c>
      <c r="C14" s="468" t="s">
        <v>25270</v>
      </c>
      <c r="D14" s="468" t="s">
        <v>25271</v>
      </c>
      <c r="E14" s="468" t="s">
        <v>25272</v>
      </c>
      <c r="F14" s="468" t="s">
        <v>23705</v>
      </c>
      <c r="G14" s="468" t="s">
        <v>25267</v>
      </c>
      <c r="H14" s="468" t="s">
        <v>24836</v>
      </c>
      <c r="I14" s="468" t="s">
        <v>24104</v>
      </c>
      <c r="J14" s="475" t="s">
        <v>25273</v>
      </c>
    </row>
    <row r="15" spans="1:10" ht="23.15">
      <c r="A15" s="472" t="s">
        <v>25274</v>
      </c>
      <c r="B15" s="467" t="s">
        <v>25275</v>
      </c>
      <c r="C15" s="467" t="s">
        <v>25276</v>
      </c>
      <c r="D15" s="467" t="s">
        <v>25277</v>
      </c>
      <c r="E15" s="467" t="s">
        <v>25278</v>
      </c>
      <c r="F15" s="467" t="s">
        <v>23705</v>
      </c>
      <c r="G15" s="467" t="s">
        <v>25267</v>
      </c>
      <c r="H15" s="467" t="s">
        <v>25222</v>
      </c>
      <c r="I15" s="467" t="s">
        <v>22226</v>
      </c>
      <c r="J15" s="473" t="s">
        <v>25279</v>
      </c>
    </row>
    <row r="16" spans="1:10">
      <c r="A16" s="472" t="s">
        <v>25280</v>
      </c>
      <c r="B16" s="467" t="s">
        <v>23725</v>
      </c>
      <c r="C16" s="467" t="s">
        <v>23639</v>
      </c>
      <c r="D16" s="467" t="s">
        <v>25281</v>
      </c>
      <c r="E16" s="467" t="s">
        <v>25282</v>
      </c>
      <c r="F16" s="467" t="s">
        <v>25283</v>
      </c>
      <c r="G16" s="467" t="s">
        <v>25284</v>
      </c>
      <c r="H16" s="467" t="s">
        <v>25222</v>
      </c>
      <c r="I16" s="467" t="s">
        <v>22135</v>
      </c>
      <c r="J16" s="473" t="s">
        <v>25285</v>
      </c>
    </row>
    <row r="17" spans="1:10">
      <c r="A17" s="472" t="s">
        <v>25286</v>
      </c>
      <c r="B17" s="467" t="s">
        <v>25287</v>
      </c>
      <c r="C17" s="467" t="s">
        <v>25288</v>
      </c>
      <c r="D17" s="467" t="s">
        <v>25289</v>
      </c>
      <c r="E17" s="467" t="s">
        <v>25290</v>
      </c>
      <c r="F17" s="467" t="s">
        <v>25291</v>
      </c>
      <c r="G17" s="467" t="s">
        <v>23029</v>
      </c>
      <c r="H17" s="467" t="s">
        <v>25222</v>
      </c>
      <c r="I17" s="467" t="s">
        <v>22226</v>
      </c>
      <c r="J17" s="473" t="s">
        <v>25292</v>
      </c>
    </row>
    <row r="18" spans="1:10" ht="23.15">
      <c r="A18" s="493" t="s">
        <v>25293</v>
      </c>
      <c r="B18" s="494" t="s">
        <v>25294</v>
      </c>
      <c r="C18" s="494" t="s">
        <v>25295</v>
      </c>
      <c r="D18" s="494" t="s">
        <v>25296</v>
      </c>
      <c r="E18" s="494" t="s">
        <v>25297</v>
      </c>
      <c r="F18" s="494" t="s">
        <v>25298</v>
      </c>
      <c r="G18" s="494" t="s">
        <v>5683</v>
      </c>
      <c r="H18" s="494" t="s">
        <v>25299</v>
      </c>
      <c r="I18" s="494" t="s">
        <v>23597</v>
      </c>
      <c r="J18" s="495" t="s">
        <v>25300</v>
      </c>
    </row>
  </sheetData>
  <mergeCells count="2">
    <mergeCell ref="A1:J1"/>
    <mergeCell ref="A2:J2"/>
  </mergeCells>
  <dataValidations count="1">
    <dataValidation type="list" sqref="H5:H18" xr:uid="{00000000-0002-0000-C900-000000000000}">
      <formula1>"Not Inventoried,Not Implemented,Not Validated,Specified,In Progress,Validated,Blocked"</formula1>
    </dataValidation>
  </dataValidation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J16"/>
  <sheetViews>
    <sheetView workbookViewId="0">
      <pane ySplit="4" topLeftCell="A5" activePane="bottomLeft" state="frozen"/>
      <selection pane="bottomLeft"/>
    </sheetView>
  </sheetViews>
  <sheetFormatPr defaultRowHeight="14.15"/>
  <cols>
    <col min="1" max="1" width="12" customWidth="1"/>
    <col min="2" max="2" width="34" customWidth="1"/>
    <col min="3" max="3" width="22" customWidth="1"/>
    <col min="4" max="4" width="18" customWidth="1"/>
    <col min="5" max="5" width="58" customWidth="1"/>
    <col min="6" max="6" width="54" customWidth="1"/>
    <col min="7" max="7" width="30" customWidth="1"/>
    <col min="8" max="8" width="28" customWidth="1"/>
    <col min="9" max="9" width="12" customWidth="1"/>
    <col min="10" max="10" width="18" customWidth="1"/>
  </cols>
  <sheetData>
    <row r="1" spans="1:10" ht="17.149999999999999" customHeight="1">
      <c r="A1" s="622" t="s">
        <v>25301</v>
      </c>
      <c r="B1" s="622"/>
      <c r="C1" s="622"/>
      <c r="D1" s="622"/>
      <c r="E1" s="622"/>
      <c r="F1" s="622"/>
      <c r="G1" s="622"/>
      <c r="H1" s="622"/>
      <c r="I1" s="622"/>
      <c r="J1" s="622"/>
    </row>
    <row r="2" spans="1:10" ht="22.85" customHeight="1">
      <c r="A2" s="623" t="s">
        <v>25302</v>
      </c>
      <c r="B2" s="623"/>
      <c r="C2" s="623"/>
      <c r="D2" s="623"/>
      <c r="E2" s="623"/>
      <c r="F2" s="623"/>
      <c r="G2" s="623"/>
      <c r="H2" s="623"/>
      <c r="I2" s="623"/>
      <c r="J2" s="623"/>
    </row>
    <row r="4" spans="1:10" ht="17.149999999999999" customHeight="1">
      <c r="A4" s="386" t="s">
        <v>3410</v>
      </c>
      <c r="B4" s="387" t="s">
        <v>25303</v>
      </c>
      <c r="C4" s="387" t="s">
        <v>2616</v>
      </c>
      <c r="D4" s="387" t="s">
        <v>24822</v>
      </c>
      <c r="E4" s="387" t="s">
        <v>25304</v>
      </c>
      <c r="F4" s="387" t="s">
        <v>24935</v>
      </c>
      <c r="G4" s="387" t="s">
        <v>24823</v>
      </c>
      <c r="H4" s="387" t="s">
        <v>1817</v>
      </c>
      <c r="I4" s="387" t="s">
        <v>24998</v>
      </c>
      <c r="J4" s="388" t="s">
        <v>3414</v>
      </c>
    </row>
    <row r="5" spans="1:10" ht="23.15">
      <c r="A5" s="469" t="s">
        <v>25305</v>
      </c>
      <c r="B5" s="470" t="s">
        <v>25306</v>
      </c>
      <c r="C5" s="470" t="s">
        <v>24117</v>
      </c>
      <c r="D5" s="470" t="s">
        <v>24909</v>
      </c>
      <c r="E5" s="470" t="s">
        <v>25307</v>
      </c>
      <c r="F5" s="470" t="s">
        <v>25308</v>
      </c>
      <c r="G5" s="470" t="s">
        <v>25309</v>
      </c>
      <c r="H5" s="470" t="s">
        <v>24969</v>
      </c>
      <c r="I5" s="470" t="s">
        <v>1238</v>
      </c>
      <c r="J5" s="471" t="s">
        <v>24913</v>
      </c>
    </row>
    <row r="6" spans="1:10" ht="23.15">
      <c r="A6" s="472" t="s">
        <v>25310</v>
      </c>
      <c r="B6" s="467" t="s">
        <v>25311</v>
      </c>
      <c r="C6" s="467" t="s">
        <v>24117</v>
      </c>
      <c r="D6" s="467" t="s">
        <v>24909</v>
      </c>
      <c r="E6" s="467" t="s">
        <v>25312</v>
      </c>
      <c r="F6" s="467" t="s">
        <v>25308</v>
      </c>
      <c r="G6" s="467" t="s">
        <v>25313</v>
      </c>
      <c r="H6" s="467" t="s">
        <v>24969</v>
      </c>
      <c r="I6" s="467" t="s">
        <v>1238</v>
      </c>
      <c r="J6" s="473" t="s">
        <v>24913</v>
      </c>
    </row>
    <row r="7" spans="1:10" ht="23.15">
      <c r="A7" s="472" t="s">
        <v>25314</v>
      </c>
      <c r="B7" s="467" t="s">
        <v>25315</v>
      </c>
      <c r="C7" s="467" t="s">
        <v>24117</v>
      </c>
      <c r="D7" s="467" t="s">
        <v>24909</v>
      </c>
      <c r="E7" s="467" t="s">
        <v>25316</v>
      </c>
      <c r="F7" s="467" t="s">
        <v>25317</v>
      </c>
      <c r="G7" s="467" t="s">
        <v>25318</v>
      </c>
      <c r="H7" s="467" t="s">
        <v>24969</v>
      </c>
      <c r="I7" s="467" t="s">
        <v>1238</v>
      </c>
      <c r="J7" s="473" t="s">
        <v>24913</v>
      </c>
    </row>
    <row r="8" spans="1:10" ht="57.9">
      <c r="A8" s="474" t="s">
        <v>25319</v>
      </c>
      <c r="B8" s="468" t="s">
        <v>25320</v>
      </c>
      <c r="C8" s="468" t="s">
        <v>25321</v>
      </c>
      <c r="D8" s="468" t="s">
        <v>24836</v>
      </c>
      <c r="E8" s="468" t="s">
        <v>25322</v>
      </c>
      <c r="F8" s="468" t="s">
        <v>25323</v>
      </c>
      <c r="G8" s="468" t="s">
        <v>25324</v>
      </c>
      <c r="H8" s="468" t="s">
        <v>24104</v>
      </c>
      <c r="I8" s="468" t="s">
        <v>1238</v>
      </c>
      <c r="J8" s="475" t="s">
        <v>9861</v>
      </c>
    </row>
    <row r="9" spans="1:10" ht="46.3">
      <c r="A9" s="474" t="s">
        <v>25325</v>
      </c>
      <c r="B9" s="468" t="s">
        <v>25326</v>
      </c>
      <c r="C9" s="468" t="s">
        <v>25321</v>
      </c>
      <c r="D9" s="468" t="s">
        <v>24836</v>
      </c>
      <c r="E9" s="468" t="s">
        <v>25327</v>
      </c>
      <c r="F9" s="468" t="s">
        <v>25323</v>
      </c>
      <c r="G9" s="468" t="s">
        <v>25328</v>
      </c>
      <c r="H9" s="468" t="s">
        <v>24104</v>
      </c>
      <c r="I9" s="468" t="s">
        <v>1238</v>
      </c>
      <c r="J9" s="475" t="s">
        <v>9861</v>
      </c>
    </row>
    <row r="10" spans="1:10" ht="34.75">
      <c r="A10" s="474" t="s">
        <v>25329</v>
      </c>
      <c r="B10" s="468" t="s">
        <v>25330</v>
      </c>
      <c r="C10" s="468" t="s">
        <v>25331</v>
      </c>
      <c r="D10" s="468" t="s">
        <v>24829</v>
      </c>
      <c r="E10" s="468" t="s">
        <v>25332</v>
      </c>
      <c r="F10" s="468" t="s">
        <v>25323</v>
      </c>
      <c r="G10" s="468" t="s">
        <v>25333</v>
      </c>
      <c r="H10" s="468" t="s">
        <v>24104</v>
      </c>
      <c r="I10" s="468" t="s">
        <v>1109</v>
      </c>
      <c r="J10" s="475" t="s">
        <v>24832</v>
      </c>
    </row>
    <row r="11" spans="1:10" ht="46.3">
      <c r="A11" s="472" t="s">
        <v>25334</v>
      </c>
      <c r="B11" s="467" t="s">
        <v>25335</v>
      </c>
      <c r="C11" s="467" t="s">
        <v>25336</v>
      </c>
      <c r="D11" s="467" t="s">
        <v>24836</v>
      </c>
      <c r="E11" s="467" t="s">
        <v>25337</v>
      </c>
      <c r="F11" s="467" t="s">
        <v>25338</v>
      </c>
      <c r="G11" s="467" t="s">
        <v>25339</v>
      </c>
      <c r="H11" s="467" t="s">
        <v>24104</v>
      </c>
      <c r="I11" s="467" t="s">
        <v>1238</v>
      </c>
      <c r="J11" s="473" t="s">
        <v>24913</v>
      </c>
    </row>
    <row r="12" spans="1:10" ht="23.15">
      <c r="A12" s="474" t="s">
        <v>25340</v>
      </c>
      <c r="B12" s="468" t="s">
        <v>25341</v>
      </c>
      <c r="C12" s="468" t="s">
        <v>25336</v>
      </c>
      <c r="D12" s="468" t="s">
        <v>24829</v>
      </c>
      <c r="E12" s="468" t="s">
        <v>25342</v>
      </c>
      <c r="F12" s="468" t="s">
        <v>25343</v>
      </c>
      <c r="G12" s="468" t="s">
        <v>25344</v>
      </c>
      <c r="H12" s="468" t="s">
        <v>24104</v>
      </c>
      <c r="I12" s="468" t="s">
        <v>1109</v>
      </c>
      <c r="J12" s="475" t="s">
        <v>24832</v>
      </c>
    </row>
    <row r="13" spans="1:10" ht="23.15">
      <c r="A13" s="472" t="s">
        <v>25345</v>
      </c>
      <c r="B13" s="467" t="s">
        <v>23725</v>
      </c>
      <c r="C13" s="467" t="s">
        <v>25346</v>
      </c>
      <c r="D13" s="467" t="s">
        <v>24909</v>
      </c>
      <c r="E13" s="467" t="s">
        <v>25347</v>
      </c>
      <c r="F13" s="467" t="s">
        <v>25348</v>
      </c>
      <c r="G13" s="467" t="s">
        <v>25349</v>
      </c>
      <c r="H13" s="467" t="s">
        <v>22135</v>
      </c>
      <c r="I13" s="467" t="s">
        <v>1238</v>
      </c>
      <c r="J13" s="473" t="s">
        <v>24913</v>
      </c>
    </row>
    <row r="14" spans="1:10" ht="23.15">
      <c r="A14" s="474" t="s">
        <v>25350</v>
      </c>
      <c r="B14" s="468" t="s">
        <v>23024</v>
      </c>
      <c r="C14" s="468" t="s">
        <v>25351</v>
      </c>
      <c r="D14" s="468" t="s">
        <v>24829</v>
      </c>
      <c r="E14" s="468" t="s">
        <v>25352</v>
      </c>
      <c r="F14" s="468" t="s">
        <v>25353</v>
      </c>
      <c r="G14" s="468" t="s">
        <v>25354</v>
      </c>
      <c r="H14" s="468" t="s">
        <v>22226</v>
      </c>
      <c r="I14" s="468" t="s">
        <v>1109</v>
      </c>
      <c r="J14" s="475" t="s">
        <v>24832</v>
      </c>
    </row>
    <row r="15" spans="1:10" ht="23.15">
      <c r="A15" s="474" t="s">
        <v>25355</v>
      </c>
      <c r="B15" s="468" t="s">
        <v>23032</v>
      </c>
      <c r="C15" s="468" t="s">
        <v>25351</v>
      </c>
      <c r="D15" s="468" t="s">
        <v>24829</v>
      </c>
      <c r="E15" s="468" t="s">
        <v>25356</v>
      </c>
      <c r="F15" s="468" t="s">
        <v>25357</v>
      </c>
      <c r="G15" s="468" t="s">
        <v>25358</v>
      </c>
      <c r="H15" s="468" t="s">
        <v>22226</v>
      </c>
      <c r="I15" s="468" t="s">
        <v>1141</v>
      </c>
      <c r="J15" s="475" t="s">
        <v>24832</v>
      </c>
    </row>
    <row r="16" spans="1:10" ht="46.3">
      <c r="A16" s="479" t="s">
        <v>25359</v>
      </c>
      <c r="B16" s="480" t="s">
        <v>25360</v>
      </c>
      <c r="C16" s="480" t="s">
        <v>25361</v>
      </c>
      <c r="D16" s="480" t="s">
        <v>24836</v>
      </c>
      <c r="E16" s="480" t="s">
        <v>25362</v>
      </c>
      <c r="F16" s="480" t="s">
        <v>25363</v>
      </c>
      <c r="G16" s="480" t="s">
        <v>25364</v>
      </c>
      <c r="H16" s="480" t="s">
        <v>24104</v>
      </c>
      <c r="I16" s="480" t="s">
        <v>1109</v>
      </c>
      <c r="J16" s="481" t="s">
        <v>9861</v>
      </c>
    </row>
  </sheetData>
  <mergeCells count="2">
    <mergeCell ref="A1:J1"/>
    <mergeCell ref="A2:J2"/>
  </mergeCells>
  <dataValidations count="3">
    <dataValidation type="list" sqref="D5:D16" xr:uid="{00000000-0002-0000-CA00-000000000000}">
      <formula1>"Not Executed,In Progress,Passed,Failed,Blocked"</formula1>
    </dataValidation>
    <dataValidation type="list" sqref="I5:I16" xr:uid="{00000000-0002-0000-CA00-000001000000}">
      <formula1>"Critical,High,Medium,Low"</formula1>
    </dataValidation>
    <dataValidation type="list" sqref="J5:J16" xr:uid="{00000000-0002-0000-CA00-000002000000}">
      <formula1>"Pending,Pass,Fail,Conditional,Deferred"</formula1>
    </dataValidation>
  </dataValidation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L18"/>
  <sheetViews>
    <sheetView workbookViewId="0">
      <pane ySplit="4" topLeftCell="A5" activePane="bottomLeft" state="frozen"/>
      <selection pane="bottomLeft"/>
    </sheetView>
  </sheetViews>
  <sheetFormatPr defaultRowHeight="14.15"/>
  <cols>
    <col min="1" max="1" width="12" customWidth="1"/>
    <col min="2" max="2" width="22" customWidth="1"/>
    <col min="3" max="3" width="30" customWidth="1"/>
    <col min="4" max="4" width="40" customWidth="1"/>
    <col min="5" max="5" width="28" customWidth="1"/>
    <col min="6" max="6" width="32" customWidth="1"/>
    <col min="7" max="7" width="36" customWidth="1"/>
    <col min="8" max="8" width="20" customWidth="1"/>
    <col min="9" max="9" width="40" customWidth="1"/>
    <col min="10" max="10" width="20" customWidth="1"/>
    <col min="11" max="11" width="26" customWidth="1"/>
    <col min="12" max="12" width="54" customWidth="1"/>
  </cols>
  <sheetData>
    <row r="1" spans="1:12" ht="17.149999999999999" customHeight="1">
      <c r="A1" s="622" t="s">
        <v>25365</v>
      </c>
      <c r="B1" s="622"/>
      <c r="C1" s="622"/>
      <c r="D1" s="622"/>
      <c r="E1" s="622"/>
      <c r="F1" s="622"/>
      <c r="G1" s="622"/>
      <c r="H1" s="622"/>
      <c r="I1" s="622"/>
      <c r="J1" s="622"/>
      <c r="K1" s="622"/>
      <c r="L1" s="622"/>
    </row>
    <row r="2" spans="1:12" ht="22.85" customHeight="1">
      <c r="A2" s="623" t="s">
        <v>25366</v>
      </c>
      <c r="B2" s="623"/>
      <c r="C2" s="623"/>
      <c r="D2" s="623"/>
      <c r="E2" s="623"/>
      <c r="F2" s="623"/>
      <c r="G2" s="623"/>
      <c r="H2" s="623"/>
      <c r="I2" s="623"/>
      <c r="J2" s="623"/>
      <c r="K2" s="623"/>
      <c r="L2" s="623"/>
    </row>
    <row r="4" spans="1:12" ht="17.149999999999999" customHeight="1">
      <c r="A4" s="386" t="s">
        <v>3410</v>
      </c>
      <c r="B4" s="387" t="s">
        <v>25367</v>
      </c>
      <c r="C4" s="387" t="s">
        <v>25368</v>
      </c>
      <c r="D4" s="387" t="s">
        <v>25369</v>
      </c>
      <c r="E4" s="387" t="s">
        <v>24686</v>
      </c>
      <c r="F4" s="387" t="s">
        <v>25370</v>
      </c>
      <c r="G4" s="387" t="s">
        <v>25371</v>
      </c>
      <c r="H4" s="387" t="s">
        <v>25372</v>
      </c>
      <c r="I4" s="387" t="s">
        <v>23160</v>
      </c>
      <c r="J4" s="387" t="s">
        <v>25373</v>
      </c>
      <c r="K4" s="387" t="s">
        <v>1817</v>
      </c>
      <c r="L4" s="388" t="s">
        <v>25374</v>
      </c>
    </row>
    <row r="5" spans="1:12">
      <c r="A5" s="389" t="s">
        <v>25375</v>
      </c>
      <c r="B5" s="390" t="s">
        <v>22961</v>
      </c>
      <c r="C5" s="390" t="s">
        <v>3320</v>
      </c>
      <c r="D5" s="390" t="s">
        <v>25376</v>
      </c>
      <c r="E5" s="390" t="s">
        <v>12827</v>
      </c>
      <c r="F5" s="390" t="s">
        <v>25377</v>
      </c>
      <c r="G5" s="390" t="s">
        <v>25378</v>
      </c>
      <c r="H5" s="390" t="s">
        <v>25379</v>
      </c>
      <c r="I5" s="390" t="s">
        <v>25380</v>
      </c>
      <c r="J5" s="390" t="s">
        <v>25381</v>
      </c>
      <c r="K5" s="390" t="s">
        <v>24969</v>
      </c>
      <c r="L5" s="391" t="s">
        <v>25382</v>
      </c>
    </row>
    <row r="6" spans="1:12">
      <c r="A6" s="397" t="s">
        <v>25383</v>
      </c>
      <c r="B6" s="398" t="s">
        <v>22961</v>
      </c>
      <c r="C6" s="398" t="s">
        <v>3326</v>
      </c>
      <c r="D6" s="398" t="s">
        <v>25384</v>
      </c>
      <c r="E6" s="398" t="s">
        <v>25385</v>
      </c>
      <c r="F6" s="398" t="s">
        <v>25386</v>
      </c>
      <c r="G6" s="398" t="s">
        <v>25387</v>
      </c>
      <c r="H6" s="398" t="s">
        <v>25379</v>
      </c>
      <c r="I6" s="398" t="s">
        <v>25388</v>
      </c>
      <c r="J6" s="398" t="s">
        <v>25381</v>
      </c>
      <c r="K6" s="398" t="s">
        <v>24969</v>
      </c>
      <c r="L6" s="399" t="s">
        <v>25389</v>
      </c>
    </row>
    <row r="7" spans="1:12">
      <c r="A7" s="392" t="s">
        <v>25390</v>
      </c>
      <c r="B7" s="14" t="s">
        <v>3426</v>
      </c>
      <c r="C7" s="14" t="s">
        <v>24706</v>
      </c>
      <c r="D7" s="14" t="s">
        <v>25391</v>
      </c>
      <c r="E7" s="14" t="s">
        <v>12823</v>
      </c>
      <c r="F7" s="14" t="s">
        <v>25392</v>
      </c>
      <c r="G7" s="14" t="s">
        <v>25393</v>
      </c>
      <c r="H7" s="14" t="s">
        <v>25379</v>
      </c>
      <c r="I7" s="14" t="s">
        <v>15790</v>
      </c>
      <c r="J7" s="14" t="s">
        <v>25381</v>
      </c>
      <c r="K7" s="14" t="s">
        <v>24969</v>
      </c>
      <c r="L7" s="393" t="s">
        <v>25394</v>
      </c>
    </row>
    <row r="8" spans="1:12">
      <c r="A8" s="397" t="s">
        <v>25395</v>
      </c>
      <c r="B8" s="398" t="s">
        <v>3426</v>
      </c>
      <c r="C8" s="398" t="s">
        <v>25396</v>
      </c>
      <c r="D8" s="398" t="s">
        <v>25397</v>
      </c>
      <c r="E8" s="398" t="s">
        <v>25398</v>
      </c>
      <c r="F8" s="398" t="s">
        <v>24832</v>
      </c>
      <c r="G8" s="398" t="s">
        <v>25399</v>
      </c>
      <c r="H8" s="398" t="s">
        <v>25379</v>
      </c>
      <c r="I8" s="398" t="s">
        <v>25400</v>
      </c>
      <c r="J8" s="398" t="s">
        <v>25381</v>
      </c>
      <c r="K8" s="398" t="s">
        <v>851</v>
      </c>
      <c r="L8" s="399" t="s">
        <v>25401</v>
      </c>
    </row>
    <row r="9" spans="1:12">
      <c r="A9" s="392" t="s">
        <v>25402</v>
      </c>
      <c r="B9" s="14" t="s">
        <v>22961</v>
      </c>
      <c r="C9" s="14" t="s">
        <v>25403</v>
      </c>
      <c r="D9" s="14" t="s">
        <v>25404</v>
      </c>
      <c r="E9" s="14" t="s">
        <v>25385</v>
      </c>
      <c r="F9" s="14" t="s">
        <v>24832</v>
      </c>
      <c r="G9" s="14" t="s">
        <v>25387</v>
      </c>
      <c r="H9" s="14" t="s">
        <v>25379</v>
      </c>
      <c r="I9" s="14" t="s">
        <v>25400</v>
      </c>
      <c r="J9" s="14" t="s">
        <v>25381</v>
      </c>
      <c r="K9" s="14" t="s">
        <v>851</v>
      </c>
      <c r="L9" s="393" t="s">
        <v>25401</v>
      </c>
    </row>
    <row r="10" spans="1:12">
      <c r="A10" s="397" t="s">
        <v>25405</v>
      </c>
      <c r="B10" s="398" t="s">
        <v>3426</v>
      </c>
      <c r="C10" s="398" t="s">
        <v>25406</v>
      </c>
      <c r="D10" s="398" t="s">
        <v>25407</v>
      </c>
      <c r="E10" s="398" t="s">
        <v>25408</v>
      </c>
      <c r="F10" s="398" t="s">
        <v>24832</v>
      </c>
      <c r="G10" s="398" t="s">
        <v>25409</v>
      </c>
      <c r="H10" s="398" t="s">
        <v>24832</v>
      </c>
      <c r="I10" s="398" t="s">
        <v>25410</v>
      </c>
      <c r="J10" s="398" t="s">
        <v>25381</v>
      </c>
      <c r="K10" s="398" t="s">
        <v>22226</v>
      </c>
      <c r="L10" s="399" t="s">
        <v>25411</v>
      </c>
    </row>
    <row r="11" spans="1:12">
      <c r="A11" s="392" t="s">
        <v>25412</v>
      </c>
      <c r="B11" s="14" t="s">
        <v>25275</v>
      </c>
      <c r="C11" s="14" t="s">
        <v>25413</v>
      </c>
      <c r="D11" s="14" t="s">
        <v>25414</v>
      </c>
      <c r="E11" s="14" t="s">
        <v>25415</v>
      </c>
      <c r="F11" s="14" t="s">
        <v>24832</v>
      </c>
      <c r="G11" s="14" t="s">
        <v>25416</v>
      </c>
      <c r="H11" s="14" t="s">
        <v>24832</v>
      </c>
      <c r="I11" s="14" t="s">
        <v>25417</v>
      </c>
      <c r="J11" s="14" t="s">
        <v>25381</v>
      </c>
      <c r="K11" s="14" t="s">
        <v>22226</v>
      </c>
      <c r="L11" s="393" t="s">
        <v>25418</v>
      </c>
    </row>
    <row r="12" spans="1:12">
      <c r="A12" s="397" t="s">
        <v>25419</v>
      </c>
      <c r="B12" s="398" t="s">
        <v>25420</v>
      </c>
      <c r="C12" s="398" t="s">
        <v>25421</v>
      </c>
      <c r="D12" s="398" t="s">
        <v>25422</v>
      </c>
      <c r="E12" s="398" t="s">
        <v>25423</v>
      </c>
      <c r="F12" s="398" t="s">
        <v>24832</v>
      </c>
      <c r="G12" s="398" t="s">
        <v>25424</v>
      </c>
      <c r="H12" s="398" t="s">
        <v>25379</v>
      </c>
      <c r="I12" s="398" t="s">
        <v>25425</v>
      </c>
      <c r="J12" s="398" t="s">
        <v>25381</v>
      </c>
      <c r="K12" s="398" t="s">
        <v>851</v>
      </c>
      <c r="L12" s="399" t="s">
        <v>25426</v>
      </c>
    </row>
    <row r="13" spans="1:12">
      <c r="A13" s="394" t="s">
        <v>25427</v>
      </c>
      <c r="B13" s="395" t="s">
        <v>22983</v>
      </c>
      <c r="C13" s="395" t="s">
        <v>25428</v>
      </c>
      <c r="D13" s="395" t="s">
        <v>25429</v>
      </c>
      <c r="E13" s="395" t="s">
        <v>25430</v>
      </c>
      <c r="F13" s="395" t="s">
        <v>24832</v>
      </c>
      <c r="G13" s="395" t="s">
        <v>25424</v>
      </c>
      <c r="H13" s="395" t="s">
        <v>25379</v>
      </c>
      <c r="I13" s="395" t="s">
        <v>25431</v>
      </c>
      <c r="J13" s="395" t="s">
        <v>25381</v>
      </c>
      <c r="K13" s="395" t="s">
        <v>851</v>
      </c>
      <c r="L13" s="396" t="s">
        <v>25432</v>
      </c>
    </row>
    <row r="14" spans="1:12">
      <c r="A14" s="482" t="s">
        <v>25433</v>
      </c>
      <c r="B14" s="483" t="s">
        <v>22961</v>
      </c>
      <c r="C14" s="483" t="s">
        <v>25434</v>
      </c>
      <c r="D14" s="483" t="s">
        <v>25435</v>
      </c>
      <c r="E14" s="483" t="s">
        <v>25436</v>
      </c>
      <c r="F14" s="483" t="s">
        <v>25437</v>
      </c>
      <c r="G14" s="483" t="s">
        <v>25438</v>
      </c>
      <c r="H14" s="483" t="s">
        <v>25379</v>
      </c>
      <c r="I14" s="483" t="s">
        <v>25439</v>
      </c>
      <c r="J14" s="483" t="s">
        <v>25381</v>
      </c>
      <c r="K14" s="483" t="s">
        <v>1932</v>
      </c>
      <c r="L14" s="484" t="s">
        <v>25440</v>
      </c>
    </row>
    <row r="15" spans="1:12">
      <c r="A15" s="474" t="s">
        <v>25441</v>
      </c>
      <c r="B15" s="468" t="s">
        <v>22961</v>
      </c>
      <c r="C15" s="468" t="s">
        <v>25442</v>
      </c>
      <c r="D15" s="468" t="s">
        <v>25435</v>
      </c>
      <c r="E15" s="468" t="s">
        <v>25436</v>
      </c>
      <c r="F15" s="468" t="s">
        <v>25437</v>
      </c>
      <c r="G15" s="468" t="s">
        <v>25438</v>
      </c>
      <c r="H15" s="468" t="s">
        <v>25379</v>
      </c>
      <c r="I15" s="468" t="s">
        <v>25443</v>
      </c>
      <c r="J15" s="468" t="s">
        <v>25381</v>
      </c>
      <c r="K15" s="468" t="s">
        <v>1932</v>
      </c>
      <c r="L15" s="475" t="s">
        <v>25444</v>
      </c>
    </row>
    <row r="16" spans="1:12">
      <c r="A16" s="474" t="s">
        <v>25445</v>
      </c>
      <c r="B16" s="468" t="s">
        <v>22961</v>
      </c>
      <c r="C16" s="468" t="s">
        <v>25446</v>
      </c>
      <c r="D16" s="468" t="s">
        <v>25435</v>
      </c>
      <c r="E16" s="468" t="s">
        <v>25436</v>
      </c>
      <c r="F16" s="468" t="s">
        <v>25437</v>
      </c>
      <c r="G16" s="468" t="s">
        <v>25438</v>
      </c>
      <c r="H16" s="468" t="s">
        <v>25379</v>
      </c>
      <c r="I16" s="468" t="s">
        <v>25447</v>
      </c>
      <c r="J16" s="468" t="s">
        <v>25381</v>
      </c>
      <c r="K16" s="468" t="s">
        <v>1932</v>
      </c>
      <c r="L16" s="475" t="s">
        <v>25448</v>
      </c>
    </row>
    <row r="17" spans="1:12" ht="23.15">
      <c r="A17" s="474" t="s">
        <v>25449</v>
      </c>
      <c r="B17" s="468" t="s">
        <v>25450</v>
      </c>
      <c r="C17" s="468" t="s">
        <v>25451</v>
      </c>
      <c r="D17" s="468" t="s">
        <v>25452</v>
      </c>
      <c r="E17" s="468" t="s">
        <v>25453</v>
      </c>
      <c r="F17" s="468" t="s">
        <v>25437</v>
      </c>
      <c r="G17" s="468" t="s">
        <v>25454</v>
      </c>
      <c r="H17" s="468" t="s">
        <v>25379</v>
      </c>
      <c r="I17" s="468" t="s">
        <v>25455</v>
      </c>
      <c r="J17" s="468" t="s">
        <v>25381</v>
      </c>
      <c r="K17" s="468" t="s">
        <v>1932</v>
      </c>
      <c r="L17" s="475" t="s">
        <v>25456</v>
      </c>
    </row>
    <row r="18" spans="1:12" ht="23.15">
      <c r="A18" s="476" t="s">
        <v>25457</v>
      </c>
      <c r="B18" s="477" t="s">
        <v>25458</v>
      </c>
      <c r="C18" s="477" t="s">
        <v>25459</v>
      </c>
      <c r="D18" s="477" t="s">
        <v>25460</v>
      </c>
      <c r="E18" s="477" t="s">
        <v>25461</v>
      </c>
      <c r="F18" s="477" t="s">
        <v>25462</v>
      </c>
      <c r="G18" s="477" t="s">
        <v>25463</v>
      </c>
      <c r="H18" s="477" t="s">
        <v>25464</v>
      </c>
      <c r="I18" s="477" t="s">
        <v>25465</v>
      </c>
      <c r="J18" s="477" t="s">
        <v>25381</v>
      </c>
      <c r="K18" s="477" t="s">
        <v>25466</v>
      </c>
      <c r="L18" s="478" t="s">
        <v>25467</v>
      </c>
    </row>
  </sheetData>
  <mergeCells count="2">
    <mergeCell ref="A1:L1"/>
    <mergeCell ref="A2:L2"/>
  </mergeCells>
  <dataValidations count="1">
    <dataValidation type="list" sqref="J5:J13" xr:uid="{00000000-0002-0000-CB00-000000000000}">
      <formula1>"Not Qualified,Benchmarking,Qualified,Shadow,Canary,Active,Suspended,Expired"</formula1>
    </dataValidation>
  </dataValidation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J16"/>
  <sheetViews>
    <sheetView workbookViewId="0">
      <pane ySplit="4" topLeftCell="A5" activePane="bottomLeft" state="frozen"/>
      <selection pane="bottomLeft"/>
    </sheetView>
  </sheetViews>
  <sheetFormatPr defaultRowHeight="14.15"/>
  <cols>
    <col min="1" max="1" width="12" customWidth="1"/>
    <col min="2" max="2" width="34" customWidth="1"/>
    <col min="3" max="3" width="20" customWidth="1"/>
    <col min="4" max="4" width="34" customWidth="1"/>
    <col min="5" max="5" width="42" customWidth="1"/>
    <col min="6" max="6" width="58" customWidth="1"/>
    <col min="7" max="7" width="42" customWidth="1"/>
    <col min="8" max="8" width="18" customWidth="1"/>
    <col min="9" max="9" width="28" customWidth="1"/>
    <col min="10" max="10" width="48" customWidth="1"/>
  </cols>
  <sheetData>
    <row r="1" spans="1:10" ht="17.149999999999999" customHeight="1">
      <c r="A1" s="622" t="s">
        <v>25468</v>
      </c>
      <c r="B1" s="622"/>
      <c r="C1" s="622"/>
      <c r="D1" s="622"/>
      <c r="E1" s="622"/>
      <c r="F1" s="622"/>
      <c r="G1" s="622"/>
      <c r="H1" s="622"/>
      <c r="I1" s="622"/>
      <c r="J1" s="622"/>
    </row>
    <row r="2" spans="1:10" ht="22.85" customHeight="1">
      <c r="A2" s="623" t="s">
        <v>25469</v>
      </c>
      <c r="B2" s="623"/>
      <c r="C2" s="623"/>
      <c r="D2" s="623"/>
      <c r="E2" s="623"/>
      <c r="F2" s="623"/>
      <c r="G2" s="623"/>
      <c r="H2" s="623"/>
      <c r="I2" s="623"/>
      <c r="J2" s="623"/>
    </row>
    <row r="4" spans="1:10" ht="17.149999999999999" customHeight="1">
      <c r="A4" s="386" t="s">
        <v>3410</v>
      </c>
      <c r="B4" s="387" t="s">
        <v>23049</v>
      </c>
      <c r="C4" s="387" t="s">
        <v>23159</v>
      </c>
      <c r="D4" s="387" t="s">
        <v>25470</v>
      </c>
      <c r="E4" s="387" t="s">
        <v>3</v>
      </c>
      <c r="F4" s="387" t="s">
        <v>25471</v>
      </c>
      <c r="G4" s="387" t="s">
        <v>25472</v>
      </c>
      <c r="H4" s="387" t="s">
        <v>1818</v>
      </c>
      <c r="I4" s="387" t="s">
        <v>1817</v>
      </c>
      <c r="J4" s="388" t="s">
        <v>22516</v>
      </c>
    </row>
    <row r="5" spans="1:10">
      <c r="A5" s="389" t="s">
        <v>25473</v>
      </c>
      <c r="B5" s="390" t="s">
        <v>23150</v>
      </c>
      <c r="C5" s="390" t="s">
        <v>23142</v>
      </c>
      <c r="D5" s="390" t="s">
        <v>3326</v>
      </c>
      <c r="E5" s="390" t="s">
        <v>25388</v>
      </c>
      <c r="F5" s="390" t="s">
        <v>25474</v>
      </c>
      <c r="G5" s="390" t="s">
        <v>25475</v>
      </c>
      <c r="H5" s="390" t="s">
        <v>25476</v>
      </c>
      <c r="I5" s="390" t="s">
        <v>25477</v>
      </c>
      <c r="J5" s="391" t="s">
        <v>25478</v>
      </c>
    </row>
    <row r="6" spans="1:10">
      <c r="A6" s="397" t="s">
        <v>25479</v>
      </c>
      <c r="B6" s="398" t="s">
        <v>25480</v>
      </c>
      <c r="C6" s="398" t="s">
        <v>23184</v>
      </c>
      <c r="D6" s="398" t="s">
        <v>3320</v>
      </c>
      <c r="E6" s="398" t="s">
        <v>25481</v>
      </c>
      <c r="F6" s="398" t="s">
        <v>25482</v>
      </c>
      <c r="G6" s="398" t="s">
        <v>25483</v>
      </c>
      <c r="H6" s="398" t="s">
        <v>25476</v>
      </c>
      <c r="I6" s="398" t="s">
        <v>3968</v>
      </c>
      <c r="J6" s="399" t="s">
        <v>25484</v>
      </c>
    </row>
    <row r="7" spans="1:10">
      <c r="A7" s="392" t="s">
        <v>25485</v>
      </c>
      <c r="B7" s="14" t="s">
        <v>25486</v>
      </c>
      <c r="C7" s="14" t="s">
        <v>23184</v>
      </c>
      <c r="D7" s="14" t="s">
        <v>25487</v>
      </c>
      <c r="E7" s="14" t="s">
        <v>25488</v>
      </c>
      <c r="F7" s="14" t="s">
        <v>25489</v>
      </c>
      <c r="G7" s="14" t="s">
        <v>25490</v>
      </c>
      <c r="H7" s="14" t="s">
        <v>25476</v>
      </c>
      <c r="I7" s="14" t="s">
        <v>25491</v>
      </c>
      <c r="J7" s="393" t="s">
        <v>25484</v>
      </c>
    </row>
    <row r="8" spans="1:10">
      <c r="A8" s="397" t="s">
        <v>25492</v>
      </c>
      <c r="B8" s="398" t="s">
        <v>23055</v>
      </c>
      <c r="C8" s="398" t="s">
        <v>23060</v>
      </c>
      <c r="D8" s="398" t="s">
        <v>25493</v>
      </c>
      <c r="E8" s="398" t="s">
        <v>25494</v>
      </c>
      <c r="F8" s="398" t="s">
        <v>25495</v>
      </c>
      <c r="G8" s="398" t="s">
        <v>25496</v>
      </c>
      <c r="H8" s="398" t="s">
        <v>25476</v>
      </c>
      <c r="I8" s="398" t="s">
        <v>25497</v>
      </c>
      <c r="J8" s="399"/>
    </row>
    <row r="9" spans="1:10">
      <c r="A9" s="392" t="s">
        <v>25498</v>
      </c>
      <c r="B9" s="14" t="s">
        <v>23070</v>
      </c>
      <c r="C9" s="14" t="s">
        <v>23075</v>
      </c>
      <c r="D9" s="14" t="s">
        <v>25493</v>
      </c>
      <c r="E9" s="14" t="s">
        <v>25494</v>
      </c>
      <c r="F9" s="14" t="s">
        <v>25499</v>
      </c>
      <c r="G9" s="14" t="s">
        <v>25500</v>
      </c>
      <c r="H9" s="14" t="s">
        <v>25476</v>
      </c>
      <c r="I9" s="14" t="s">
        <v>23436</v>
      </c>
      <c r="J9" s="393"/>
    </row>
    <row r="10" spans="1:10">
      <c r="A10" s="397" t="s">
        <v>25501</v>
      </c>
      <c r="B10" s="398" t="s">
        <v>23077</v>
      </c>
      <c r="C10" s="398" t="s">
        <v>23068</v>
      </c>
      <c r="D10" s="398" t="s">
        <v>25493</v>
      </c>
      <c r="E10" s="398" t="s">
        <v>25494</v>
      </c>
      <c r="F10" s="398" t="s">
        <v>25502</v>
      </c>
      <c r="G10" s="398" t="s">
        <v>25503</v>
      </c>
      <c r="H10" s="398" t="s">
        <v>25476</v>
      </c>
      <c r="I10" s="398" t="s">
        <v>14509</v>
      </c>
      <c r="J10" s="399"/>
    </row>
    <row r="11" spans="1:10">
      <c r="A11" s="392" t="s">
        <v>25504</v>
      </c>
      <c r="B11" s="14" t="s">
        <v>23083</v>
      </c>
      <c r="C11" s="14" t="s">
        <v>23075</v>
      </c>
      <c r="D11" s="14" t="s">
        <v>25493</v>
      </c>
      <c r="E11" s="14" t="s">
        <v>25494</v>
      </c>
      <c r="F11" s="14" t="s">
        <v>25505</v>
      </c>
      <c r="G11" s="14" t="s">
        <v>25506</v>
      </c>
      <c r="H11" s="14" t="s">
        <v>25476</v>
      </c>
      <c r="I11" s="14" t="s">
        <v>2007</v>
      </c>
      <c r="J11" s="393"/>
    </row>
    <row r="12" spans="1:10">
      <c r="A12" s="397" t="s">
        <v>25507</v>
      </c>
      <c r="B12" s="398" t="s">
        <v>23104</v>
      </c>
      <c r="C12" s="398" t="s">
        <v>23094</v>
      </c>
      <c r="D12" s="398" t="s">
        <v>25493</v>
      </c>
      <c r="E12" s="398" t="s">
        <v>25494</v>
      </c>
      <c r="F12" s="398" t="s">
        <v>25508</v>
      </c>
      <c r="G12" s="398" t="s">
        <v>25509</v>
      </c>
      <c r="H12" s="398" t="s">
        <v>25476</v>
      </c>
      <c r="I12" s="398" t="s">
        <v>23349</v>
      </c>
      <c r="J12" s="399"/>
    </row>
    <row r="13" spans="1:10">
      <c r="A13" s="392" t="s">
        <v>25510</v>
      </c>
      <c r="B13" s="14" t="s">
        <v>23116</v>
      </c>
      <c r="C13" s="14" t="s">
        <v>23068</v>
      </c>
      <c r="D13" s="14" t="s">
        <v>25493</v>
      </c>
      <c r="E13" s="14" t="s">
        <v>25494</v>
      </c>
      <c r="F13" s="14" t="s">
        <v>25511</v>
      </c>
      <c r="G13" s="14" t="s">
        <v>25512</v>
      </c>
      <c r="H13" s="14" t="s">
        <v>25476</v>
      </c>
      <c r="I13" s="14" t="s">
        <v>23121</v>
      </c>
      <c r="J13" s="393"/>
    </row>
    <row r="14" spans="1:10">
      <c r="A14" s="400" t="s">
        <v>25513</v>
      </c>
      <c r="B14" s="401" t="s">
        <v>23123</v>
      </c>
      <c r="C14" s="401" t="s">
        <v>23060</v>
      </c>
      <c r="D14" s="401" t="s">
        <v>25514</v>
      </c>
      <c r="E14" s="401" t="s">
        <v>25515</v>
      </c>
      <c r="F14" s="401" t="s">
        <v>25516</v>
      </c>
      <c r="G14" s="401" t="s">
        <v>25517</v>
      </c>
      <c r="H14" s="401" t="s">
        <v>25476</v>
      </c>
      <c r="I14" s="401" t="s">
        <v>3833</v>
      </c>
      <c r="J14" s="402"/>
    </row>
    <row r="15" spans="1:10" ht="23.15">
      <c r="A15" s="469" t="s">
        <v>25518</v>
      </c>
      <c r="B15" s="470" t="s">
        <v>25519</v>
      </c>
      <c r="C15" s="470" t="s">
        <v>25520</v>
      </c>
      <c r="D15" s="470" t="s">
        <v>25521</v>
      </c>
      <c r="E15" s="470" t="s">
        <v>25522</v>
      </c>
      <c r="F15" s="470" t="s">
        <v>25523</v>
      </c>
      <c r="G15" s="470" t="s">
        <v>25524</v>
      </c>
      <c r="H15" s="470" t="s">
        <v>25525</v>
      </c>
      <c r="I15" s="470" t="s">
        <v>1932</v>
      </c>
      <c r="J15" s="471" t="s">
        <v>25526</v>
      </c>
    </row>
    <row r="16" spans="1:10" ht="23.15">
      <c r="A16" s="476" t="s">
        <v>25527</v>
      </c>
      <c r="B16" s="477" t="s">
        <v>25528</v>
      </c>
      <c r="C16" s="477" t="s">
        <v>25520</v>
      </c>
      <c r="D16" s="477" t="s">
        <v>25521</v>
      </c>
      <c r="E16" s="477" t="s">
        <v>25529</v>
      </c>
      <c r="F16" s="477" t="s">
        <v>25530</v>
      </c>
      <c r="G16" s="477" t="s">
        <v>25531</v>
      </c>
      <c r="H16" s="477" t="s">
        <v>25532</v>
      </c>
      <c r="I16" s="477" t="s">
        <v>25533</v>
      </c>
      <c r="J16" s="478" t="s">
        <v>25534</v>
      </c>
    </row>
  </sheetData>
  <mergeCells count="2">
    <mergeCell ref="A1:J1"/>
    <mergeCell ref="A2:J2"/>
  </mergeCells>
  <dataValidations count="1">
    <dataValidation type="list" sqref="H5:H14" xr:uid="{00000000-0002-0000-CC00-000000000000}">
      <formula1>"Not Approved,In Review,Approved,Conditional,Rejected,Expired"</formula1>
    </dataValidation>
  </dataValidation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L16"/>
  <sheetViews>
    <sheetView workbookViewId="0">
      <pane ySplit="4" topLeftCell="A5" activePane="bottomLeft" state="frozen"/>
      <selection pane="bottomLeft"/>
    </sheetView>
  </sheetViews>
  <sheetFormatPr defaultRowHeight="14.15"/>
  <cols>
    <col min="1" max="1" width="14" customWidth="1"/>
    <col min="2" max="2" width="34" customWidth="1"/>
    <col min="3" max="3" width="18" customWidth="1"/>
    <col min="4" max="4" width="32" customWidth="1"/>
    <col min="5" max="5" width="30" customWidth="1"/>
    <col min="6" max="6" width="34" customWidth="1"/>
    <col min="7" max="7" width="60" customWidth="1"/>
    <col min="8" max="8" width="38" customWidth="1"/>
    <col min="9" max="9" width="18" customWidth="1"/>
    <col min="10" max="11" width="30" customWidth="1"/>
    <col min="12" max="12" width="18" customWidth="1"/>
  </cols>
  <sheetData>
    <row r="1" spans="1:12" ht="17.149999999999999" customHeight="1">
      <c r="A1" s="622" t="s">
        <v>25535</v>
      </c>
      <c r="B1" s="622"/>
      <c r="C1" s="622"/>
      <c r="D1" s="622"/>
      <c r="E1" s="622"/>
      <c r="F1" s="622"/>
      <c r="G1" s="622"/>
      <c r="H1" s="622"/>
      <c r="I1" s="622"/>
      <c r="J1" s="622"/>
      <c r="K1" s="622"/>
      <c r="L1" s="622"/>
    </row>
    <row r="2" spans="1:12" ht="22.85" customHeight="1">
      <c r="A2" s="623" t="s">
        <v>25536</v>
      </c>
      <c r="B2" s="623"/>
      <c r="C2" s="623"/>
      <c r="D2" s="623"/>
      <c r="E2" s="623"/>
      <c r="F2" s="623"/>
      <c r="G2" s="623"/>
      <c r="H2" s="623"/>
      <c r="I2" s="623"/>
      <c r="J2" s="623"/>
      <c r="K2" s="623"/>
      <c r="L2" s="623"/>
    </row>
    <row r="4" spans="1:12" ht="17.149999999999999" customHeight="1">
      <c r="A4" s="386" t="s">
        <v>25537</v>
      </c>
      <c r="B4" s="387" t="s">
        <v>23049</v>
      </c>
      <c r="C4" s="387" t="s">
        <v>23159</v>
      </c>
      <c r="D4" s="387" t="s">
        <v>25538</v>
      </c>
      <c r="E4" s="387" t="s">
        <v>24686</v>
      </c>
      <c r="F4" s="387" t="s">
        <v>25539</v>
      </c>
      <c r="G4" s="387" t="s">
        <v>25540</v>
      </c>
      <c r="H4" s="387" t="s">
        <v>20097</v>
      </c>
      <c r="I4" s="387" t="s">
        <v>1818</v>
      </c>
      <c r="J4" s="387" t="s">
        <v>1817</v>
      </c>
      <c r="K4" s="387" t="s">
        <v>24823</v>
      </c>
      <c r="L4" s="388" t="s">
        <v>3414</v>
      </c>
    </row>
    <row r="5" spans="1:12" ht="34.75">
      <c r="A5" s="469" t="s">
        <v>25541</v>
      </c>
      <c r="B5" s="470" t="s">
        <v>25480</v>
      </c>
      <c r="C5" s="470" t="s">
        <v>23184</v>
      </c>
      <c r="D5" s="470" t="s">
        <v>3320</v>
      </c>
      <c r="E5" s="470" t="s">
        <v>12827</v>
      </c>
      <c r="F5" s="470" t="s">
        <v>24832</v>
      </c>
      <c r="G5" s="470" t="s">
        <v>25542</v>
      </c>
      <c r="H5" s="470" t="s">
        <v>25543</v>
      </c>
      <c r="I5" s="470" t="s">
        <v>24909</v>
      </c>
      <c r="J5" s="470" t="s">
        <v>25544</v>
      </c>
      <c r="K5" s="470" t="s">
        <v>25545</v>
      </c>
      <c r="L5" s="471" t="s">
        <v>24832</v>
      </c>
    </row>
    <row r="6" spans="1:12" ht="23.15">
      <c r="A6" s="472" t="s">
        <v>25546</v>
      </c>
      <c r="B6" s="467" t="s">
        <v>23150</v>
      </c>
      <c r="C6" s="467" t="s">
        <v>23142</v>
      </c>
      <c r="D6" s="467" t="s">
        <v>3326</v>
      </c>
      <c r="E6" s="467" t="s">
        <v>12827</v>
      </c>
      <c r="F6" s="467" t="s">
        <v>24832</v>
      </c>
      <c r="G6" s="467" t="s">
        <v>25547</v>
      </c>
      <c r="H6" s="467" t="s">
        <v>25548</v>
      </c>
      <c r="I6" s="467" t="s">
        <v>24909</v>
      </c>
      <c r="J6" s="467" t="s">
        <v>25549</v>
      </c>
      <c r="K6" s="467" t="s">
        <v>25550</v>
      </c>
      <c r="L6" s="473" t="s">
        <v>24832</v>
      </c>
    </row>
    <row r="7" spans="1:12" ht="23.15">
      <c r="A7" s="472" t="s">
        <v>25551</v>
      </c>
      <c r="B7" s="467" t="s">
        <v>25486</v>
      </c>
      <c r="C7" s="467" t="s">
        <v>23184</v>
      </c>
      <c r="D7" s="467" t="s">
        <v>24706</v>
      </c>
      <c r="E7" s="467" t="s">
        <v>25552</v>
      </c>
      <c r="F7" s="467" t="s">
        <v>24832</v>
      </c>
      <c r="G7" s="467" t="s">
        <v>25553</v>
      </c>
      <c r="H7" s="467" t="s">
        <v>25554</v>
      </c>
      <c r="I7" s="467" t="s">
        <v>24909</v>
      </c>
      <c r="J7" s="467" t="s">
        <v>25555</v>
      </c>
      <c r="K7" s="467" t="s">
        <v>25556</v>
      </c>
      <c r="L7" s="473" t="s">
        <v>24832</v>
      </c>
    </row>
    <row r="8" spans="1:12">
      <c r="A8" s="455" t="s">
        <v>25557</v>
      </c>
      <c r="B8" s="20" t="s">
        <v>23055</v>
      </c>
      <c r="C8" s="20" t="s">
        <v>23134</v>
      </c>
      <c r="D8" s="20" t="s">
        <v>25558</v>
      </c>
      <c r="E8" s="20" t="s">
        <v>25559</v>
      </c>
      <c r="F8" s="20" t="s">
        <v>24832</v>
      </c>
      <c r="G8" s="20" t="s">
        <v>25560</v>
      </c>
      <c r="H8" s="20" t="s">
        <v>25561</v>
      </c>
      <c r="I8" s="20" t="s">
        <v>1825</v>
      </c>
      <c r="J8" s="20" t="s">
        <v>16563</v>
      </c>
      <c r="K8" s="20" t="s">
        <v>24829</v>
      </c>
      <c r="L8" s="456" t="s">
        <v>24832</v>
      </c>
    </row>
    <row r="9" spans="1:12">
      <c r="A9" s="438" t="s">
        <v>25562</v>
      </c>
      <c r="B9" s="14" t="s">
        <v>23070</v>
      </c>
      <c r="C9" s="14" t="s">
        <v>23171</v>
      </c>
      <c r="D9" s="14" t="s">
        <v>25558</v>
      </c>
      <c r="E9" s="14" t="s">
        <v>25563</v>
      </c>
      <c r="F9" s="14" t="s">
        <v>24832</v>
      </c>
      <c r="G9" s="14" t="s">
        <v>25564</v>
      </c>
      <c r="H9" s="14" t="s">
        <v>25565</v>
      </c>
      <c r="I9" s="14" t="s">
        <v>1825</v>
      </c>
      <c r="J9" s="14" t="s">
        <v>25566</v>
      </c>
      <c r="K9" s="14" t="s">
        <v>24829</v>
      </c>
      <c r="L9" s="439" t="s">
        <v>24832</v>
      </c>
    </row>
    <row r="10" spans="1:12">
      <c r="A10" s="455" t="s">
        <v>25567</v>
      </c>
      <c r="B10" s="20" t="s">
        <v>23070</v>
      </c>
      <c r="C10" s="20" t="s">
        <v>23184</v>
      </c>
      <c r="D10" s="20" t="s">
        <v>25558</v>
      </c>
      <c r="E10" s="20" t="s">
        <v>25568</v>
      </c>
      <c r="F10" s="20" t="s">
        <v>24832</v>
      </c>
      <c r="G10" s="20" t="s">
        <v>25569</v>
      </c>
      <c r="H10" s="20" t="s">
        <v>25570</v>
      </c>
      <c r="I10" s="20" t="s">
        <v>1825</v>
      </c>
      <c r="J10" s="20" t="s">
        <v>6487</v>
      </c>
      <c r="K10" s="20" t="s">
        <v>24829</v>
      </c>
      <c r="L10" s="456" t="s">
        <v>24832</v>
      </c>
    </row>
    <row r="11" spans="1:12">
      <c r="A11" s="438" t="s">
        <v>25571</v>
      </c>
      <c r="B11" s="14" t="s">
        <v>23077</v>
      </c>
      <c r="C11" s="14" t="s">
        <v>23142</v>
      </c>
      <c r="D11" s="14" t="s">
        <v>25558</v>
      </c>
      <c r="E11" s="14" t="s">
        <v>25563</v>
      </c>
      <c r="F11" s="14" t="s">
        <v>24832</v>
      </c>
      <c r="G11" s="14" t="s">
        <v>25572</v>
      </c>
      <c r="H11" s="14" t="s">
        <v>25573</v>
      </c>
      <c r="I11" s="14" t="s">
        <v>1825</v>
      </c>
      <c r="J11" s="14" t="s">
        <v>25574</v>
      </c>
      <c r="K11" s="14" t="s">
        <v>24829</v>
      </c>
      <c r="L11" s="439" t="s">
        <v>24832</v>
      </c>
    </row>
    <row r="12" spans="1:12">
      <c r="A12" s="455" t="s">
        <v>25575</v>
      </c>
      <c r="B12" s="20" t="s">
        <v>23083</v>
      </c>
      <c r="C12" s="20" t="s">
        <v>23184</v>
      </c>
      <c r="D12" s="20" t="s">
        <v>25558</v>
      </c>
      <c r="E12" s="20" t="s">
        <v>25568</v>
      </c>
      <c r="F12" s="20" t="s">
        <v>24832</v>
      </c>
      <c r="G12" s="20" t="s">
        <v>25576</v>
      </c>
      <c r="H12" s="20" t="s">
        <v>25577</v>
      </c>
      <c r="I12" s="20" t="s">
        <v>1825</v>
      </c>
      <c r="J12" s="20" t="s">
        <v>855</v>
      </c>
      <c r="K12" s="20" t="s">
        <v>24829</v>
      </c>
      <c r="L12" s="456" t="s">
        <v>24832</v>
      </c>
    </row>
    <row r="13" spans="1:12">
      <c r="A13" s="438" t="s">
        <v>25578</v>
      </c>
      <c r="B13" s="14" t="s">
        <v>23104</v>
      </c>
      <c r="C13" s="14" t="s">
        <v>23184</v>
      </c>
      <c r="D13" s="14" t="s">
        <v>25558</v>
      </c>
      <c r="E13" s="14" t="s">
        <v>25568</v>
      </c>
      <c r="F13" s="14" t="s">
        <v>24832</v>
      </c>
      <c r="G13" s="14" t="s">
        <v>25579</v>
      </c>
      <c r="H13" s="14" t="s">
        <v>25580</v>
      </c>
      <c r="I13" s="14" t="s">
        <v>1825</v>
      </c>
      <c r="J13" s="14" t="s">
        <v>25581</v>
      </c>
      <c r="K13" s="14" t="s">
        <v>24829</v>
      </c>
      <c r="L13" s="439" t="s">
        <v>24832</v>
      </c>
    </row>
    <row r="14" spans="1:12">
      <c r="A14" s="455" t="s">
        <v>25582</v>
      </c>
      <c r="B14" s="20" t="s">
        <v>23116</v>
      </c>
      <c r="C14" s="20" t="s">
        <v>23171</v>
      </c>
      <c r="D14" s="20" t="s">
        <v>25558</v>
      </c>
      <c r="E14" s="20" t="s">
        <v>25583</v>
      </c>
      <c r="F14" s="20" t="s">
        <v>24832</v>
      </c>
      <c r="G14" s="20" t="s">
        <v>25584</v>
      </c>
      <c r="H14" s="20" t="s">
        <v>25585</v>
      </c>
      <c r="I14" s="20" t="s">
        <v>1825</v>
      </c>
      <c r="J14" s="20" t="s">
        <v>190</v>
      </c>
      <c r="K14" s="20" t="s">
        <v>24829</v>
      </c>
      <c r="L14" s="456" t="s">
        <v>24832</v>
      </c>
    </row>
    <row r="15" spans="1:12">
      <c r="A15" s="438" t="s">
        <v>25586</v>
      </c>
      <c r="B15" s="14" t="s">
        <v>23123</v>
      </c>
      <c r="C15" s="14" t="s">
        <v>23134</v>
      </c>
      <c r="D15" s="14" t="s">
        <v>25587</v>
      </c>
      <c r="E15" s="14" t="s">
        <v>25588</v>
      </c>
      <c r="F15" s="14" t="s">
        <v>24832</v>
      </c>
      <c r="G15" s="14" t="s">
        <v>25589</v>
      </c>
      <c r="H15" s="14" t="s">
        <v>25590</v>
      </c>
      <c r="I15" s="14" t="s">
        <v>1825</v>
      </c>
      <c r="J15" s="14" t="s">
        <v>25591</v>
      </c>
      <c r="K15" s="14" t="s">
        <v>24829</v>
      </c>
      <c r="L15" s="439" t="s">
        <v>24832</v>
      </c>
    </row>
    <row r="16" spans="1:12">
      <c r="A16" s="457" t="s">
        <v>25592</v>
      </c>
      <c r="B16" s="458" t="s">
        <v>23144</v>
      </c>
      <c r="C16" s="458" t="s">
        <v>23184</v>
      </c>
      <c r="D16" s="458" t="s">
        <v>25593</v>
      </c>
      <c r="E16" s="458" t="s">
        <v>25594</v>
      </c>
      <c r="F16" s="458" t="s">
        <v>24832</v>
      </c>
      <c r="G16" s="458" t="s">
        <v>25595</v>
      </c>
      <c r="H16" s="458" t="s">
        <v>25596</v>
      </c>
      <c r="I16" s="458" t="s">
        <v>1825</v>
      </c>
      <c r="J16" s="458" t="s">
        <v>23389</v>
      </c>
      <c r="K16" s="458" t="s">
        <v>24829</v>
      </c>
      <c r="L16" s="459" t="s">
        <v>24832</v>
      </c>
    </row>
  </sheetData>
  <mergeCells count="2">
    <mergeCell ref="A1:L1"/>
    <mergeCell ref="A2:L2"/>
  </mergeCells>
  <dataValidations count="2">
    <dataValidation type="list" sqref="I5:I16" xr:uid="{00000000-0002-0000-CD00-000000000000}">
      <formula1>"Not Started,In Progress,Completed,Failed,Blocked"</formula1>
    </dataValidation>
    <dataValidation type="list" sqref="L5:L16" xr:uid="{00000000-0002-0000-CD00-000001000000}">
      <formula1>"Pending,Qualified,Conditional,Rejected,Rerun"</formula1>
    </dataValidation>
  </dataValidations>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O10"/>
  <sheetViews>
    <sheetView workbookViewId="0">
      <pane ySplit="4" topLeftCell="A5" activePane="bottomLeft" state="frozen"/>
      <selection pane="bottomLeft"/>
    </sheetView>
  </sheetViews>
  <sheetFormatPr defaultRowHeight="14.15"/>
  <cols>
    <col min="1" max="1" width="12" customWidth="1"/>
    <col min="2" max="3" width="34" customWidth="1"/>
    <col min="4" max="5" width="18" customWidth="1"/>
    <col min="6" max="6" width="20" customWidth="1"/>
    <col min="7" max="7" width="18" customWidth="1"/>
    <col min="8" max="8" width="26" customWidth="1"/>
    <col min="9" max="10" width="22" customWidth="1"/>
    <col min="11" max="11" width="28" customWidth="1"/>
    <col min="12" max="12" width="18" customWidth="1"/>
    <col min="13" max="13" width="30" customWidth="1"/>
    <col min="14" max="14" width="20" customWidth="1"/>
    <col min="15" max="15" width="28" customWidth="1"/>
  </cols>
  <sheetData>
    <row r="1" spans="1:15" ht="17.149999999999999" customHeight="1">
      <c r="A1" s="622" t="s">
        <v>25597</v>
      </c>
      <c r="B1" s="622"/>
      <c r="C1" s="622"/>
      <c r="D1" s="622"/>
      <c r="E1" s="622"/>
      <c r="F1" s="622"/>
      <c r="G1" s="622"/>
      <c r="H1" s="622"/>
      <c r="I1" s="622"/>
      <c r="J1" s="622"/>
      <c r="K1" s="622"/>
      <c r="L1" s="622"/>
      <c r="M1" s="622"/>
      <c r="N1" s="622"/>
      <c r="O1" s="622"/>
    </row>
    <row r="2" spans="1:15" ht="22.85" customHeight="1">
      <c r="A2" s="623" t="s">
        <v>25598</v>
      </c>
      <c r="B2" s="623"/>
      <c r="C2" s="623"/>
      <c r="D2" s="623"/>
      <c r="E2" s="623"/>
      <c r="F2" s="623"/>
      <c r="G2" s="623"/>
      <c r="H2" s="623"/>
      <c r="I2" s="623"/>
      <c r="J2" s="623"/>
      <c r="K2" s="623"/>
      <c r="L2" s="623"/>
      <c r="M2" s="623"/>
      <c r="N2" s="623"/>
      <c r="O2" s="623"/>
    </row>
    <row r="4" spans="1:15" ht="17.149999999999999" customHeight="1">
      <c r="A4" s="386" t="s">
        <v>3410</v>
      </c>
      <c r="B4" s="387" t="s">
        <v>25599</v>
      </c>
      <c r="C4" s="387" t="s">
        <v>23049</v>
      </c>
      <c r="D4" s="387" t="s">
        <v>23159</v>
      </c>
      <c r="E4" s="387" t="s">
        <v>25600</v>
      </c>
      <c r="F4" s="387" t="s">
        <v>25601</v>
      </c>
      <c r="G4" s="387" t="s">
        <v>25602</v>
      </c>
      <c r="H4" s="387" t="s">
        <v>25603</v>
      </c>
      <c r="I4" s="387" t="s">
        <v>14025</v>
      </c>
      <c r="J4" s="387" t="s">
        <v>23365</v>
      </c>
      <c r="K4" s="387" t="s">
        <v>25604</v>
      </c>
      <c r="L4" s="387" t="s">
        <v>20189</v>
      </c>
      <c r="M4" s="387" t="s">
        <v>24823</v>
      </c>
      <c r="N4" s="387" t="s">
        <v>25373</v>
      </c>
      <c r="O4" s="388" t="s">
        <v>1817</v>
      </c>
    </row>
    <row r="5" spans="1:15">
      <c r="A5" s="389" t="s">
        <v>25605</v>
      </c>
      <c r="B5" s="390" t="s">
        <v>25606</v>
      </c>
      <c r="C5" s="390" t="s">
        <v>25480</v>
      </c>
      <c r="D5" s="390" t="s">
        <v>23184</v>
      </c>
      <c r="E5" s="390" t="s">
        <v>24832</v>
      </c>
      <c r="F5" s="390" t="s">
        <v>24832</v>
      </c>
      <c r="G5" s="390" t="s">
        <v>24832</v>
      </c>
      <c r="H5" s="390" t="s">
        <v>24832</v>
      </c>
      <c r="I5" s="390" t="s">
        <v>24832</v>
      </c>
      <c r="J5" s="390" t="s">
        <v>24832</v>
      </c>
      <c r="K5" s="390" t="s">
        <v>24832</v>
      </c>
      <c r="L5" s="390" t="s">
        <v>24832</v>
      </c>
      <c r="M5" s="390" t="s">
        <v>24829</v>
      </c>
      <c r="N5" s="390" t="s">
        <v>25381</v>
      </c>
      <c r="O5" s="391" t="s">
        <v>25607</v>
      </c>
    </row>
    <row r="6" spans="1:15">
      <c r="A6" s="397" t="s">
        <v>25608</v>
      </c>
      <c r="B6" s="398" t="s">
        <v>25609</v>
      </c>
      <c r="C6" s="398" t="s">
        <v>23150</v>
      </c>
      <c r="D6" s="398" t="s">
        <v>23142</v>
      </c>
      <c r="E6" s="398" t="s">
        <v>24832</v>
      </c>
      <c r="F6" s="398" t="s">
        <v>24832</v>
      </c>
      <c r="G6" s="398" t="s">
        <v>24832</v>
      </c>
      <c r="H6" s="398" t="s">
        <v>24832</v>
      </c>
      <c r="I6" s="398" t="s">
        <v>24832</v>
      </c>
      <c r="J6" s="398" t="s">
        <v>24832</v>
      </c>
      <c r="K6" s="398" t="s">
        <v>24832</v>
      </c>
      <c r="L6" s="398" t="s">
        <v>24832</v>
      </c>
      <c r="M6" s="398" t="s">
        <v>24829</v>
      </c>
      <c r="N6" s="398" t="s">
        <v>25381</v>
      </c>
      <c r="O6" s="399" t="s">
        <v>25610</v>
      </c>
    </row>
    <row r="7" spans="1:15">
      <c r="A7" s="392" t="s">
        <v>25611</v>
      </c>
      <c r="B7" s="14" t="s">
        <v>25612</v>
      </c>
      <c r="C7" s="14" t="s">
        <v>25486</v>
      </c>
      <c r="D7" s="14" t="s">
        <v>23184</v>
      </c>
      <c r="E7" s="14" t="s">
        <v>24832</v>
      </c>
      <c r="F7" s="14" t="s">
        <v>24832</v>
      </c>
      <c r="G7" s="14" t="s">
        <v>24832</v>
      </c>
      <c r="H7" s="14" t="s">
        <v>24832</v>
      </c>
      <c r="I7" s="14" t="s">
        <v>24832</v>
      </c>
      <c r="J7" s="14" t="s">
        <v>24832</v>
      </c>
      <c r="K7" s="14" t="s">
        <v>24832</v>
      </c>
      <c r="L7" s="14" t="s">
        <v>24832</v>
      </c>
      <c r="M7" s="14" t="s">
        <v>24829</v>
      </c>
      <c r="N7" s="14" t="s">
        <v>25381</v>
      </c>
      <c r="O7" s="393" t="s">
        <v>25613</v>
      </c>
    </row>
    <row r="8" spans="1:15">
      <c r="A8" s="397" t="s">
        <v>25614</v>
      </c>
      <c r="B8" s="398" t="s">
        <v>25615</v>
      </c>
      <c r="C8" s="398" t="s">
        <v>23055</v>
      </c>
      <c r="D8" s="398" t="s">
        <v>23134</v>
      </c>
      <c r="E8" s="398" t="s">
        <v>24832</v>
      </c>
      <c r="F8" s="398" t="s">
        <v>24832</v>
      </c>
      <c r="G8" s="398" t="s">
        <v>24832</v>
      </c>
      <c r="H8" s="398" t="s">
        <v>24832</v>
      </c>
      <c r="I8" s="398" t="s">
        <v>24832</v>
      </c>
      <c r="J8" s="398" t="s">
        <v>24832</v>
      </c>
      <c r="K8" s="398" t="s">
        <v>24832</v>
      </c>
      <c r="L8" s="398" t="s">
        <v>24832</v>
      </c>
      <c r="M8" s="398" t="s">
        <v>24829</v>
      </c>
      <c r="N8" s="398" t="s">
        <v>25381</v>
      </c>
      <c r="O8" s="399" t="s">
        <v>25497</v>
      </c>
    </row>
    <row r="9" spans="1:15">
      <c r="A9" s="392" t="s">
        <v>25616</v>
      </c>
      <c r="B9" s="14" t="s">
        <v>25615</v>
      </c>
      <c r="C9" s="14" t="s">
        <v>23070</v>
      </c>
      <c r="D9" s="14" t="s">
        <v>23171</v>
      </c>
      <c r="E9" s="14" t="s">
        <v>24832</v>
      </c>
      <c r="F9" s="14" t="s">
        <v>24832</v>
      </c>
      <c r="G9" s="14" t="s">
        <v>24832</v>
      </c>
      <c r="H9" s="14" t="s">
        <v>24832</v>
      </c>
      <c r="I9" s="14" t="s">
        <v>24832</v>
      </c>
      <c r="J9" s="14" t="s">
        <v>24832</v>
      </c>
      <c r="K9" s="14" t="s">
        <v>24832</v>
      </c>
      <c r="L9" s="14" t="s">
        <v>24832</v>
      </c>
      <c r="M9" s="14" t="s">
        <v>24829</v>
      </c>
      <c r="N9" s="14" t="s">
        <v>25381</v>
      </c>
      <c r="O9" s="393" t="s">
        <v>23321</v>
      </c>
    </row>
    <row r="10" spans="1:15">
      <c r="A10" s="400" t="s">
        <v>25617</v>
      </c>
      <c r="B10" s="401" t="s">
        <v>25615</v>
      </c>
      <c r="C10" s="401" t="s">
        <v>23104</v>
      </c>
      <c r="D10" s="401" t="s">
        <v>23184</v>
      </c>
      <c r="E10" s="401" t="s">
        <v>24832</v>
      </c>
      <c r="F10" s="401" t="s">
        <v>24832</v>
      </c>
      <c r="G10" s="401" t="s">
        <v>24832</v>
      </c>
      <c r="H10" s="401" t="s">
        <v>24832</v>
      </c>
      <c r="I10" s="401" t="s">
        <v>24832</v>
      </c>
      <c r="J10" s="401" t="s">
        <v>24832</v>
      </c>
      <c r="K10" s="401" t="s">
        <v>24832</v>
      </c>
      <c r="L10" s="401" t="s">
        <v>24832</v>
      </c>
      <c r="M10" s="401" t="s">
        <v>24829</v>
      </c>
      <c r="N10" s="401" t="s">
        <v>25381</v>
      </c>
      <c r="O10" s="402" t="s">
        <v>23349</v>
      </c>
    </row>
  </sheetData>
  <mergeCells count="2">
    <mergeCell ref="A1:O1"/>
    <mergeCell ref="A2:O2"/>
  </mergeCells>
  <dataValidations count="1">
    <dataValidation type="list" sqref="N5:N10" xr:uid="{00000000-0002-0000-CE00-000000000000}">
      <formula1>"Not Qualified,Benchmarking,Conditional,Qualified,Rejected,Expired,Suspended"</formula1>
    </dataValidation>
  </dataValidation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J12"/>
  <sheetViews>
    <sheetView workbookViewId="0">
      <pane ySplit="4" topLeftCell="A5" activePane="bottomLeft" state="frozen"/>
      <selection pane="bottomLeft"/>
    </sheetView>
  </sheetViews>
  <sheetFormatPr defaultRowHeight="14.15"/>
  <cols>
    <col min="1" max="1" width="12" customWidth="1"/>
    <col min="2" max="2" width="30" customWidth="1"/>
    <col min="3" max="3" width="34" customWidth="1"/>
    <col min="4" max="4" width="18" customWidth="1"/>
    <col min="5" max="5" width="42" customWidth="1"/>
    <col min="6" max="6" width="30" customWidth="1"/>
    <col min="7" max="7" width="52" customWidth="1"/>
    <col min="8" max="8" width="30" customWidth="1"/>
    <col min="9" max="9" width="18" customWidth="1"/>
    <col min="10" max="10" width="28" customWidth="1"/>
  </cols>
  <sheetData>
    <row r="1" spans="1:10" ht="17.149999999999999" customHeight="1">
      <c r="A1" s="622" t="s">
        <v>25618</v>
      </c>
      <c r="B1" s="622"/>
      <c r="C1" s="622"/>
      <c r="D1" s="622"/>
      <c r="E1" s="622"/>
      <c r="F1" s="622"/>
      <c r="G1" s="622"/>
      <c r="H1" s="622"/>
      <c r="I1" s="622"/>
      <c r="J1" s="622"/>
    </row>
    <row r="2" spans="1:10" ht="22.85" customHeight="1">
      <c r="A2" s="623" t="s">
        <v>25619</v>
      </c>
      <c r="B2" s="623"/>
      <c r="C2" s="623"/>
      <c r="D2" s="623"/>
      <c r="E2" s="623"/>
      <c r="F2" s="623"/>
      <c r="G2" s="623"/>
      <c r="H2" s="623"/>
      <c r="I2" s="623"/>
      <c r="J2" s="623"/>
    </row>
    <row r="4" spans="1:10" ht="17.149999999999999" customHeight="1">
      <c r="A4" s="386" t="s">
        <v>3410</v>
      </c>
      <c r="B4" s="387" t="s">
        <v>25620</v>
      </c>
      <c r="C4" s="387" t="s">
        <v>23049</v>
      </c>
      <c r="D4" s="387" t="s">
        <v>23159</v>
      </c>
      <c r="E4" s="387" t="s">
        <v>25621</v>
      </c>
      <c r="F4" s="387" t="s">
        <v>25622</v>
      </c>
      <c r="G4" s="387" t="s">
        <v>25623</v>
      </c>
      <c r="H4" s="387" t="s">
        <v>24823</v>
      </c>
      <c r="I4" s="387" t="s">
        <v>3414</v>
      </c>
      <c r="J4" s="388" t="s">
        <v>1817</v>
      </c>
    </row>
    <row r="5" spans="1:10">
      <c r="A5" s="389" t="s">
        <v>25624</v>
      </c>
      <c r="B5" s="390" t="s">
        <v>25625</v>
      </c>
      <c r="C5" s="390" t="s">
        <v>25480</v>
      </c>
      <c r="D5" s="390" t="s">
        <v>23184</v>
      </c>
      <c r="E5" s="390" t="s">
        <v>25606</v>
      </c>
      <c r="F5" s="390" t="s">
        <v>25626</v>
      </c>
      <c r="G5" s="390" t="s">
        <v>25627</v>
      </c>
      <c r="H5" s="390" t="s">
        <v>24829</v>
      </c>
      <c r="I5" s="390" t="s">
        <v>24832</v>
      </c>
      <c r="J5" s="391" t="s">
        <v>3968</v>
      </c>
    </row>
    <row r="6" spans="1:10">
      <c r="A6" s="397" t="s">
        <v>25628</v>
      </c>
      <c r="B6" s="398" t="s">
        <v>24699</v>
      </c>
      <c r="C6" s="398" t="s">
        <v>23150</v>
      </c>
      <c r="D6" s="398" t="s">
        <v>23142</v>
      </c>
      <c r="E6" s="398" t="s">
        <v>25609</v>
      </c>
      <c r="F6" s="398" t="s">
        <v>25626</v>
      </c>
      <c r="G6" s="398" t="s">
        <v>25629</v>
      </c>
      <c r="H6" s="398" t="s">
        <v>24829</v>
      </c>
      <c r="I6" s="398" t="s">
        <v>24832</v>
      </c>
      <c r="J6" s="399" t="s">
        <v>25477</v>
      </c>
    </row>
    <row r="7" spans="1:10">
      <c r="A7" s="392" t="s">
        <v>25630</v>
      </c>
      <c r="B7" s="14" t="s">
        <v>24705</v>
      </c>
      <c r="C7" s="14" t="s">
        <v>25486</v>
      </c>
      <c r="D7" s="14" t="s">
        <v>23184</v>
      </c>
      <c r="E7" s="14" t="s">
        <v>25631</v>
      </c>
      <c r="F7" s="14" t="s">
        <v>25626</v>
      </c>
      <c r="G7" s="14" t="s">
        <v>25632</v>
      </c>
      <c r="H7" s="14" t="s">
        <v>24829</v>
      </c>
      <c r="I7" s="14" t="s">
        <v>24832</v>
      </c>
      <c r="J7" s="393" t="s">
        <v>14816</v>
      </c>
    </row>
    <row r="8" spans="1:10">
      <c r="A8" s="397" t="s">
        <v>25633</v>
      </c>
      <c r="B8" s="398" t="s">
        <v>23298</v>
      </c>
      <c r="C8" s="398" t="s">
        <v>23055</v>
      </c>
      <c r="D8" s="398" t="s">
        <v>23134</v>
      </c>
      <c r="E8" s="398" t="s">
        <v>25634</v>
      </c>
      <c r="F8" s="398" t="s">
        <v>25635</v>
      </c>
      <c r="G8" s="398" t="s">
        <v>25636</v>
      </c>
      <c r="H8" s="398" t="s">
        <v>24829</v>
      </c>
      <c r="I8" s="398" t="s">
        <v>24832</v>
      </c>
      <c r="J8" s="399" t="s">
        <v>23135</v>
      </c>
    </row>
    <row r="9" spans="1:10">
      <c r="A9" s="392" t="s">
        <v>25637</v>
      </c>
      <c r="B9" s="14" t="s">
        <v>6985</v>
      </c>
      <c r="C9" s="14" t="s">
        <v>23070</v>
      </c>
      <c r="D9" s="14" t="s">
        <v>23171</v>
      </c>
      <c r="E9" s="14" t="s">
        <v>25638</v>
      </c>
      <c r="F9" s="14" t="s">
        <v>25635</v>
      </c>
      <c r="G9" s="14" t="s">
        <v>25639</v>
      </c>
      <c r="H9" s="14" t="s">
        <v>24829</v>
      </c>
      <c r="I9" s="14" t="s">
        <v>24832</v>
      </c>
      <c r="J9" s="393" t="s">
        <v>2007</v>
      </c>
    </row>
    <row r="10" spans="1:10">
      <c r="A10" s="397" t="s">
        <v>25640</v>
      </c>
      <c r="B10" s="398" t="s">
        <v>25641</v>
      </c>
      <c r="C10" s="398" t="s">
        <v>23070</v>
      </c>
      <c r="D10" s="398" t="s">
        <v>23184</v>
      </c>
      <c r="E10" s="398" t="s">
        <v>25642</v>
      </c>
      <c r="F10" s="398" t="s">
        <v>25635</v>
      </c>
      <c r="G10" s="398" t="s">
        <v>25643</v>
      </c>
      <c r="H10" s="398" t="s">
        <v>24829</v>
      </c>
      <c r="I10" s="398" t="s">
        <v>24832</v>
      </c>
      <c r="J10" s="399" t="s">
        <v>25644</v>
      </c>
    </row>
    <row r="11" spans="1:10">
      <c r="A11" s="392" t="s">
        <v>25645</v>
      </c>
      <c r="B11" s="14" t="s">
        <v>23345</v>
      </c>
      <c r="C11" s="14" t="s">
        <v>23104</v>
      </c>
      <c r="D11" s="14" t="s">
        <v>23184</v>
      </c>
      <c r="E11" s="14" t="s">
        <v>25646</v>
      </c>
      <c r="F11" s="14" t="s">
        <v>25635</v>
      </c>
      <c r="G11" s="14" t="s">
        <v>25647</v>
      </c>
      <c r="H11" s="14" t="s">
        <v>24829</v>
      </c>
      <c r="I11" s="14" t="s">
        <v>24832</v>
      </c>
      <c r="J11" s="393" t="s">
        <v>15625</v>
      </c>
    </row>
    <row r="12" spans="1:10">
      <c r="A12" s="400" t="s">
        <v>25648</v>
      </c>
      <c r="B12" s="401" t="s">
        <v>25649</v>
      </c>
      <c r="C12" s="401" t="s">
        <v>23116</v>
      </c>
      <c r="D12" s="401" t="s">
        <v>23171</v>
      </c>
      <c r="E12" s="401" t="s">
        <v>25650</v>
      </c>
      <c r="F12" s="401" t="s">
        <v>25635</v>
      </c>
      <c r="G12" s="401" t="s">
        <v>25651</v>
      </c>
      <c r="H12" s="401" t="s">
        <v>24829</v>
      </c>
      <c r="I12" s="401" t="s">
        <v>24832</v>
      </c>
      <c r="J12" s="402" t="s">
        <v>25652</v>
      </c>
    </row>
  </sheetData>
  <mergeCells count="2">
    <mergeCell ref="A1:J1"/>
    <mergeCell ref="A2:J2"/>
  </mergeCells>
  <dataValidations count="1">
    <dataValidation type="list" sqref="I5:I12" xr:uid="{00000000-0002-0000-CF00-000000000000}">
      <formula1>"Pending,Pass,Fail,Conditional,Blocked"</formula1>
    </dataValidation>
  </dataValidations>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H16"/>
  <sheetViews>
    <sheetView workbookViewId="0">
      <pane ySplit="4" topLeftCell="A5" activePane="bottomLeft" state="frozen"/>
      <selection pane="bottomLeft"/>
    </sheetView>
  </sheetViews>
  <sheetFormatPr defaultRowHeight="14.15"/>
  <cols>
    <col min="1" max="1" width="12" customWidth="1"/>
    <col min="2" max="2" width="34" customWidth="1"/>
    <col min="3" max="3" width="28" customWidth="1"/>
    <col min="4" max="4" width="46" customWidth="1"/>
    <col min="5" max="5" width="64" customWidth="1"/>
    <col min="6" max="6" width="30" customWidth="1"/>
    <col min="7" max="7" width="12" customWidth="1"/>
    <col min="8" max="8" width="18" customWidth="1"/>
  </cols>
  <sheetData>
    <row r="1" spans="1:8" ht="17.149999999999999" customHeight="1">
      <c r="A1" s="622" t="s">
        <v>25653</v>
      </c>
      <c r="B1" s="622"/>
      <c r="C1" s="622"/>
      <c r="D1" s="622"/>
      <c r="E1" s="622"/>
      <c r="F1" s="622"/>
      <c r="G1" s="622"/>
      <c r="H1" s="622"/>
    </row>
    <row r="2" spans="1:8" ht="22.85" customHeight="1">
      <c r="A2" s="623" t="s">
        <v>25654</v>
      </c>
      <c r="B2" s="623"/>
      <c r="C2" s="623"/>
      <c r="D2" s="623"/>
      <c r="E2" s="623"/>
      <c r="F2" s="623"/>
      <c r="G2" s="623"/>
      <c r="H2" s="623"/>
    </row>
    <row r="4" spans="1:8" ht="17.149999999999999" customHeight="1">
      <c r="A4" s="386" t="s">
        <v>3410</v>
      </c>
      <c r="B4" s="387" t="s">
        <v>7460</v>
      </c>
      <c r="C4" s="387" t="s">
        <v>5703</v>
      </c>
      <c r="D4" s="387" t="s">
        <v>8854</v>
      </c>
      <c r="E4" s="387" t="s">
        <v>24935</v>
      </c>
      <c r="F4" s="387" t="s">
        <v>24823</v>
      </c>
      <c r="G4" s="387" t="s">
        <v>24998</v>
      </c>
      <c r="H4" s="388" t="s">
        <v>3414</v>
      </c>
    </row>
    <row r="5" spans="1:8">
      <c r="A5" s="389" t="s">
        <v>25655</v>
      </c>
      <c r="B5" s="390" t="s">
        <v>25656</v>
      </c>
      <c r="C5" s="390" t="s">
        <v>25657</v>
      </c>
      <c r="D5" s="390" t="s">
        <v>25658</v>
      </c>
      <c r="E5" s="390" t="s">
        <v>25659</v>
      </c>
      <c r="F5" s="390" t="s">
        <v>24829</v>
      </c>
      <c r="G5" s="390" t="s">
        <v>1238</v>
      </c>
      <c r="H5" s="391" t="s">
        <v>24832</v>
      </c>
    </row>
    <row r="6" spans="1:8">
      <c r="A6" s="397" t="s">
        <v>25660</v>
      </c>
      <c r="B6" s="398" t="s">
        <v>25661</v>
      </c>
      <c r="C6" s="398" t="s">
        <v>25657</v>
      </c>
      <c r="D6" s="398" t="s">
        <v>25662</v>
      </c>
      <c r="E6" s="398" t="s">
        <v>25663</v>
      </c>
      <c r="F6" s="398" t="s">
        <v>24829</v>
      </c>
      <c r="G6" s="398" t="s">
        <v>1238</v>
      </c>
      <c r="H6" s="399" t="s">
        <v>24832</v>
      </c>
    </row>
    <row r="7" spans="1:8">
      <c r="A7" s="392" t="s">
        <v>25664</v>
      </c>
      <c r="B7" s="14" t="s">
        <v>25665</v>
      </c>
      <c r="C7" s="14" t="s">
        <v>25666</v>
      </c>
      <c r="D7" s="14" t="s">
        <v>25667</v>
      </c>
      <c r="E7" s="14" t="s">
        <v>25668</v>
      </c>
      <c r="F7" s="14" t="s">
        <v>24829</v>
      </c>
      <c r="G7" s="14" t="s">
        <v>1109</v>
      </c>
      <c r="H7" s="393" t="s">
        <v>24832</v>
      </c>
    </row>
    <row r="8" spans="1:8">
      <c r="A8" s="397" t="s">
        <v>25669</v>
      </c>
      <c r="B8" s="398" t="s">
        <v>25670</v>
      </c>
      <c r="C8" s="398" t="s">
        <v>15790</v>
      </c>
      <c r="D8" s="398" t="s">
        <v>25671</v>
      </c>
      <c r="E8" s="398" t="s">
        <v>25672</v>
      </c>
      <c r="F8" s="398" t="s">
        <v>24829</v>
      </c>
      <c r="G8" s="398" t="s">
        <v>1238</v>
      </c>
      <c r="H8" s="399" t="s">
        <v>24832</v>
      </c>
    </row>
    <row r="9" spans="1:8">
      <c r="A9" s="392" t="s">
        <v>25673</v>
      </c>
      <c r="B9" s="14" t="s">
        <v>25674</v>
      </c>
      <c r="C9" s="14" t="s">
        <v>15790</v>
      </c>
      <c r="D9" s="14" t="s">
        <v>25675</v>
      </c>
      <c r="E9" s="14" t="s">
        <v>25676</v>
      </c>
      <c r="F9" s="14" t="s">
        <v>24829</v>
      </c>
      <c r="G9" s="14" t="s">
        <v>1238</v>
      </c>
      <c r="H9" s="393" t="s">
        <v>24832</v>
      </c>
    </row>
    <row r="10" spans="1:8">
      <c r="A10" s="397" t="s">
        <v>25677</v>
      </c>
      <c r="B10" s="398" t="s">
        <v>25678</v>
      </c>
      <c r="C10" s="398" t="s">
        <v>23710</v>
      </c>
      <c r="D10" s="398" t="s">
        <v>25679</v>
      </c>
      <c r="E10" s="398" t="s">
        <v>25680</v>
      </c>
      <c r="F10" s="398" t="s">
        <v>24829</v>
      </c>
      <c r="G10" s="398" t="s">
        <v>1109</v>
      </c>
      <c r="H10" s="399" t="s">
        <v>24832</v>
      </c>
    </row>
    <row r="11" spans="1:8">
      <c r="A11" s="392" t="s">
        <v>25681</v>
      </c>
      <c r="B11" s="14" t="s">
        <v>25682</v>
      </c>
      <c r="C11" s="14" t="s">
        <v>25683</v>
      </c>
      <c r="D11" s="14" t="s">
        <v>25684</v>
      </c>
      <c r="E11" s="14" t="s">
        <v>25685</v>
      </c>
      <c r="F11" s="14" t="s">
        <v>24829</v>
      </c>
      <c r="G11" s="14" t="s">
        <v>1238</v>
      </c>
      <c r="H11" s="393" t="s">
        <v>24832</v>
      </c>
    </row>
    <row r="12" spans="1:8">
      <c r="A12" s="397" t="s">
        <v>25686</v>
      </c>
      <c r="B12" s="398" t="s">
        <v>23916</v>
      </c>
      <c r="C12" s="398" t="s">
        <v>25687</v>
      </c>
      <c r="D12" s="398" t="s">
        <v>25688</v>
      </c>
      <c r="E12" s="398" t="s">
        <v>25689</v>
      </c>
      <c r="F12" s="398" t="s">
        <v>24829</v>
      </c>
      <c r="G12" s="398" t="s">
        <v>1238</v>
      </c>
      <c r="H12" s="399" t="s">
        <v>24832</v>
      </c>
    </row>
    <row r="13" spans="1:8">
      <c r="A13" s="392" t="s">
        <v>25690</v>
      </c>
      <c r="B13" s="14" t="s">
        <v>23922</v>
      </c>
      <c r="C13" s="14" t="s">
        <v>25691</v>
      </c>
      <c r="D13" s="14" t="s">
        <v>25692</v>
      </c>
      <c r="E13" s="14" t="s">
        <v>25693</v>
      </c>
      <c r="F13" s="14" t="s">
        <v>24829</v>
      </c>
      <c r="G13" s="14" t="s">
        <v>1238</v>
      </c>
      <c r="H13" s="393" t="s">
        <v>24832</v>
      </c>
    </row>
    <row r="14" spans="1:8">
      <c r="A14" s="397" t="s">
        <v>25694</v>
      </c>
      <c r="B14" s="398" t="s">
        <v>25695</v>
      </c>
      <c r="C14" s="398" t="s">
        <v>25696</v>
      </c>
      <c r="D14" s="398" t="s">
        <v>25697</v>
      </c>
      <c r="E14" s="398" t="s">
        <v>25698</v>
      </c>
      <c r="F14" s="398" t="s">
        <v>24829</v>
      </c>
      <c r="G14" s="398" t="s">
        <v>1238</v>
      </c>
      <c r="H14" s="399" t="s">
        <v>24832</v>
      </c>
    </row>
    <row r="15" spans="1:8">
      <c r="A15" s="392" t="s">
        <v>25699</v>
      </c>
      <c r="B15" s="14" t="s">
        <v>25700</v>
      </c>
      <c r="C15" s="14" t="s">
        <v>25691</v>
      </c>
      <c r="D15" s="14" t="s">
        <v>25701</v>
      </c>
      <c r="E15" s="14" t="s">
        <v>25702</v>
      </c>
      <c r="F15" s="14" t="s">
        <v>24829</v>
      </c>
      <c r="G15" s="14" t="s">
        <v>1238</v>
      </c>
      <c r="H15" s="393" t="s">
        <v>24832</v>
      </c>
    </row>
    <row r="16" spans="1:8">
      <c r="A16" s="400" t="s">
        <v>25703</v>
      </c>
      <c r="B16" s="401" t="s">
        <v>25704</v>
      </c>
      <c r="C16" s="401" t="s">
        <v>25705</v>
      </c>
      <c r="D16" s="401" t="s">
        <v>25706</v>
      </c>
      <c r="E16" s="401" t="s">
        <v>25707</v>
      </c>
      <c r="F16" s="401" t="s">
        <v>24829</v>
      </c>
      <c r="G16" s="401" t="s">
        <v>1238</v>
      </c>
      <c r="H16" s="402" t="s">
        <v>24832</v>
      </c>
    </row>
  </sheetData>
  <mergeCells count="2">
    <mergeCell ref="A1:H1"/>
    <mergeCell ref="A2:H2"/>
  </mergeCells>
  <dataValidations count="2">
    <dataValidation type="list" sqref="G5:G16" xr:uid="{00000000-0002-0000-D000-000000000000}">
      <formula1>"Critical,High,Medium,Low"</formula1>
    </dataValidation>
    <dataValidation type="list" sqref="H5:H16" xr:uid="{00000000-0002-0000-D000-000001000000}">
      <formula1>"Pending,Pass,Fail,Conditional"</formula1>
    </dataValidation>
  </dataValidations>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I12"/>
  <sheetViews>
    <sheetView workbookViewId="0">
      <pane ySplit="4" topLeftCell="A5" activePane="bottomLeft" state="frozen"/>
      <selection pane="bottomLeft"/>
    </sheetView>
  </sheetViews>
  <sheetFormatPr defaultRowHeight="14.15"/>
  <cols>
    <col min="1" max="1" width="12" customWidth="1"/>
    <col min="2" max="2" width="34" customWidth="1"/>
    <col min="3" max="3" width="30" customWidth="1"/>
    <col min="4" max="4" width="34" customWidth="1"/>
    <col min="5" max="5" width="54" customWidth="1"/>
    <col min="6" max="6" width="44" customWidth="1"/>
    <col min="7" max="7" width="30" customWidth="1"/>
    <col min="8" max="8" width="12" customWidth="1"/>
    <col min="9" max="9" width="18" customWidth="1"/>
  </cols>
  <sheetData>
    <row r="1" spans="1:9" ht="17.149999999999999" customHeight="1">
      <c r="A1" s="622" t="s">
        <v>25708</v>
      </c>
      <c r="B1" s="622"/>
      <c r="C1" s="622"/>
      <c r="D1" s="622"/>
      <c r="E1" s="622"/>
      <c r="F1" s="622"/>
      <c r="G1" s="622"/>
      <c r="H1" s="622"/>
      <c r="I1" s="622"/>
    </row>
    <row r="2" spans="1:9" ht="22.85" customHeight="1">
      <c r="A2" s="623" t="s">
        <v>25709</v>
      </c>
      <c r="B2" s="623"/>
      <c r="C2" s="623"/>
      <c r="D2" s="623"/>
      <c r="E2" s="623"/>
      <c r="F2" s="623"/>
      <c r="G2" s="623"/>
      <c r="H2" s="623"/>
      <c r="I2" s="623"/>
    </row>
    <row r="4" spans="1:9" ht="17.149999999999999" customHeight="1">
      <c r="A4" s="386" t="s">
        <v>3410</v>
      </c>
      <c r="B4" s="387" t="s">
        <v>23606</v>
      </c>
      <c r="C4" s="387" t="s">
        <v>25710</v>
      </c>
      <c r="D4" s="387" t="s">
        <v>25711</v>
      </c>
      <c r="E4" s="387" t="s">
        <v>9046</v>
      </c>
      <c r="F4" s="387" t="s">
        <v>25712</v>
      </c>
      <c r="G4" s="387" t="s">
        <v>24823</v>
      </c>
      <c r="H4" s="387" t="s">
        <v>24998</v>
      </c>
      <c r="I4" s="388" t="s">
        <v>3414</v>
      </c>
    </row>
    <row r="5" spans="1:9">
      <c r="A5" s="389" t="s">
        <v>25713</v>
      </c>
      <c r="B5" s="390" t="s">
        <v>25714</v>
      </c>
      <c r="C5" s="390" t="s">
        <v>25715</v>
      </c>
      <c r="D5" s="390" t="s">
        <v>25716</v>
      </c>
      <c r="E5" s="390" t="s">
        <v>25717</v>
      </c>
      <c r="F5" s="390" t="s">
        <v>25718</v>
      </c>
      <c r="G5" s="390" t="s">
        <v>24829</v>
      </c>
      <c r="H5" s="390" t="s">
        <v>1238</v>
      </c>
      <c r="I5" s="391" t="s">
        <v>24832</v>
      </c>
    </row>
    <row r="6" spans="1:9">
      <c r="A6" s="397" t="s">
        <v>25719</v>
      </c>
      <c r="B6" s="398" t="s">
        <v>25720</v>
      </c>
      <c r="C6" s="398" t="s">
        <v>25721</v>
      </c>
      <c r="D6" s="398" t="s">
        <v>25722</v>
      </c>
      <c r="E6" s="398" t="s">
        <v>25723</v>
      </c>
      <c r="F6" s="398" t="s">
        <v>25724</v>
      </c>
      <c r="G6" s="398" t="s">
        <v>24829</v>
      </c>
      <c r="H6" s="398" t="s">
        <v>1238</v>
      </c>
      <c r="I6" s="399" t="s">
        <v>24832</v>
      </c>
    </row>
    <row r="7" spans="1:9">
      <c r="A7" s="392" t="s">
        <v>25725</v>
      </c>
      <c r="B7" s="14" t="s">
        <v>25726</v>
      </c>
      <c r="C7" s="14" t="s">
        <v>25727</v>
      </c>
      <c r="D7" s="14" t="s">
        <v>25728</v>
      </c>
      <c r="E7" s="14" t="s">
        <v>25729</v>
      </c>
      <c r="F7" s="14" t="s">
        <v>25730</v>
      </c>
      <c r="G7" s="14" t="s">
        <v>24829</v>
      </c>
      <c r="H7" s="14" t="s">
        <v>1238</v>
      </c>
      <c r="I7" s="393" t="s">
        <v>24832</v>
      </c>
    </row>
    <row r="8" spans="1:9">
      <c r="A8" s="397" t="s">
        <v>25731</v>
      </c>
      <c r="B8" s="398" t="s">
        <v>25732</v>
      </c>
      <c r="C8" s="398" t="s">
        <v>25727</v>
      </c>
      <c r="D8" s="398" t="s">
        <v>25728</v>
      </c>
      <c r="E8" s="398" t="s">
        <v>25729</v>
      </c>
      <c r="F8" s="398" t="s">
        <v>25730</v>
      </c>
      <c r="G8" s="398" t="s">
        <v>24829</v>
      </c>
      <c r="H8" s="398" t="s">
        <v>1238</v>
      </c>
      <c r="I8" s="399" t="s">
        <v>24832</v>
      </c>
    </row>
    <row r="9" spans="1:9">
      <c r="A9" s="392" t="s">
        <v>25733</v>
      </c>
      <c r="B9" s="14" t="s">
        <v>23614</v>
      </c>
      <c r="C9" s="14" t="s">
        <v>25734</v>
      </c>
      <c r="D9" s="14" t="s">
        <v>25735</v>
      </c>
      <c r="E9" s="14" t="s">
        <v>25736</v>
      </c>
      <c r="F9" s="14" t="s">
        <v>25737</v>
      </c>
      <c r="G9" s="14" t="s">
        <v>24829</v>
      </c>
      <c r="H9" s="14" t="s">
        <v>1109</v>
      </c>
      <c r="I9" s="393" t="s">
        <v>24832</v>
      </c>
    </row>
    <row r="10" spans="1:9">
      <c r="A10" s="397" t="s">
        <v>25738</v>
      </c>
      <c r="B10" s="398" t="s">
        <v>25739</v>
      </c>
      <c r="C10" s="398" t="s">
        <v>25740</v>
      </c>
      <c r="D10" s="398" t="s">
        <v>25741</v>
      </c>
      <c r="E10" s="398" t="s">
        <v>25742</v>
      </c>
      <c r="F10" s="398" t="s">
        <v>25743</v>
      </c>
      <c r="G10" s="398" t="s">
        <v>24829</v>
      </c>
      <c r="H10" s="398" t="s">
        <v>1109</v>
      </c>
      <c r="I10" s="399" t="s">
        <v>24832</v>
      </c>
    </row>
    <row r="11" spans="1:9">
      <c r="A11" s="392" t="s">
        <v>25744</v>
      </c>
      <c r="B11" s="14" t="s">
        <v>25745</v>
      </c>
      <c r="C11" s="14" t="s">
        <v>25746</v>
      </c>
      <c r="D11" s="14" t="s">
        <v>25747</v>
      </c>
      <c r="E11" s="14" t="s">
        <v>25748</v>
      </c>
      <c r="F11" s="14" t="s">
        <v>25749</v>
      </c>
      <c r="G11" s="14" t="s">
        <v>24829</v>
      </c>
      <c r="H11" s="14" t="s">
        <v>1238</v>
      </c>
      <c r="I11" s="393" t="s">
        <v>24832</v>
      </c>
    </row>
    <row r="12" spans="1:9">
      <c r="A12" s="400" t="s">
        <v>25750</v>
      </c>
      <c r="B12" s="401" t="s">
        <v>23656</v>
      </c>
      <c r="C12" s="401" t="s">
        <v>25751</v>
      </c>
      <c r="D12" s="401" t="s">
        <v>25752</v>
      </c>
      <c r="E12" s="401" t="s">
        <v>25753</v>
      </c>
      <c r="F12" s="401" t="s">
        <v>25754</v>
      </c>
      <c r="G12" s="401" t="s">
        <v>24829</v>
      </c>
      <c r="H12" s="401" t="s">
        <v>1238</v>
      </c>
      <c r="I12" s="402" t="s">
        <v>24832</v>
      </c>
    </row>
  </sheetData>
  <mergeCells count="2">
    <mergeCell ref="A1:I1"/>
    <mergeCell ref="A2:I2"/>
  </mergeCells>
  <dataValidations count="2">
    <dataValidation type="list" sqref="H5:H12" xr:uid="{00000000-0002-0000-D100-000000000000}">
      <formula1>"Critical,High,Medium,Low"</formula1>
    </dataValidation>
    <dataValidation type="list" sqref="I5:I12" xr:uid="{00000000-0002-0000-D100-000001000000}">
      <formula1>"Pending,Pass,Fail,Conditional"</formula1>
    </dataValidation>
  </dataValidations>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J13"/>
  <sheetViews>
    <sheetView workbookViewId="0">
      <pane ySplit="4" topLeftCell="A5" activePane="bottomLeft" state="frozen"/>
      <selection pane="bottomLeft"/>
    </sheetView>
  </sheetViews>
  <sheetFormatPr defaultRowHeight="14.15"/>
  <cols>
    <col min="1" max="1" width="12" customWidth="1"/>
    <col min="2" max="2" width="34" customWidth="1"/>
    <col min="3" max="3" width="30" customWidth="1"/>
    <col min="4" max="4" width="24" customWidth="1"/>
    <col min="5" max="5" width="42" customWidth="1"/>
    <col min="6" max="6" width="58" customWidth="1"/>
    <col min="7" max="7" width="42" customWidth="1"/>
    <col min="8" max="8" width="30" customWidth="1"/>
    <col min="9" max="9" width="28" customWidth="1"/>
    <col min="10" max="10" width="18" customWidth="1"/>
  </cols>
  <sheetData>
    <row r="1" spans="1:10" ht="17.149999999999999" customHeight="1">
      <c r="A1" s="622" t="s">
        <v>25755</v>
      </c>
      <c r="B1" s="622"/>
      <c r="C1" s="622"/>
      <c r="D1" s="622"/>
      <c r="E1" s="622"/>
      <c r="F1" s="622"/>
      <c r="G1" s="622"/>
      <c r="H1" s="622"/>
      <c r="I1" s="622"/>
      <c r="J1" s="622"/>
    </row>
    <row r="2" spans="1:10" ht="22.85" customHeight="1">
      <c r="A2" s="623" t="s">
        <v>25756</v>
      </c>
      <c r="B2" s="623"/>
      <c r="C2" s="623"/>
      <c r="D2" s="623"/>
      <c r="E2" s="623"/>
      <c r="F2" s="623"/>
      <c r="G2" s="623"/>
      <c r="H2" s="623"/>
      <c r="I2" s="623"/>
      <c r="J2" s="623"/>
    </row>
    <row r="4" spans="1:10" ht="17.149999999999999" customHeight="1">
      <c r="A4" s="386" t="s">
        <v>3410</v>
      </c>
      <c r="B4" s="387" t="s">
        <v>25757</v>
      </c>
      <c r="C4" s="387" t="s">
        <v>23664</v>
      </c>
      <c r="D4" s="387" t="s">
        <v>25758</v>
      </c>
      <c r="E4" s="387" t="s">
        <v>25759</v>
      </c>
      <c r="F4" s="387" t="s">
        <v>6099</v>
      </c>
      <c r="G4" s="387" t="s">
        <v>24935</v>
      </c>
      <c r="H4" s="387" t="s">
        <v>24823</v>
      </c>
      <c r="I4" s="387" t="s">
        <v>1817</v>
      </c>
      <c r="J4" s="388" t="s">
        <v>3414</v>
      </c>
    </row>
    <row r="5" spans="1:10">
      <c r="A5" s="389" t="s">
        <v>25760</v>
      </c>
      <c r="B5" s="390" t="s">
        <v>25761</v>
      </c>
      <c r="C5" s="390" t="s">
        <v>25762</v>
      </c>
      <c r="D5" s="390" t="s">
        <v>25763</v>
      </c>
      <c r="E5" s="390" t="s">
        <v>25764</v>
      </c>
      <c r="F5" s="390" t="s">
        <v>25765</v>
      </c>
      <c r="G5" s="390" t="s">
        <v>25766</v>
      </c>
      <c r="H5" s="390" t="s">
        <v>24829</v>
      </c>
      <c r="I5" s="390" t="s">
        <v>25767</v>
      </c>
      <c r="J5" s="391" t="s">
        <v>24832</v>
      </c>
    </row>
    <row r="6" spans="1:10">
      <c r="A6" s="397" t="s">
        <v>25768</v>
      </c>
      <c r="B6" s="398" t="s">
        <v>25769</v>
      </c>
      <c r="C6" s="398" t="s">
        <v>25770</v>
      </c>
      <c r="D6" s="398" t="s">
        <v>25763</v>
      </c>
      <c r="E6" s="398" t="s">
        <v>25771</v>
      </c>
      <c r="F6" s="398" t="s">
        <v>25765</v>
      </c>
      <c r="G6" s="398" t="s">
        <v>25766</v>
      </c>
      <c r="H6" s="398" t="s">
        <v>24829</v>
      </c>
      <c r="I6" s="398" t="s">
        <v>25767</v>
      </c>
      <c r="J6" s="399" t="s">
        <v>24832</v>
      </c>
    </row>
    <row r="7" spans="1:10">
      <c r="A7" s="392" t="s">
        <v>25772</v>
      </c>
      <c r="B7" s="14" t="s">
        <v>25773</v>
      </c>
      <c r="C7" s="14" t="s">
        <v>25774</v>
      </c>
      <c r="D7" s="14" t="s">
        <v>23670</v>
      </c>
      <c r="E7" s="14" t="s">
        <v>25775</v>
      </c>
      <c r="F7" s="14" t="s">
        <v>25776</v>
      </c>
      <c r="G7" s="14" t="s">
        <v>25777</v>
      </c>
      <c r="H7" s="14" t="s">
        <v>24829</v>
      </c>
      <c r="I7" s="14" t="s">
        <v>25778</v>
      </c>
      <c r="J7" s="393" t="s">
        <v>24832</v>
      </c>
    </row>
    <row r="8" spans="1:10">
      <c r="A8" s="397" t="s">
        <v>25779</v>
      </c>
      <c r="B8" s="398" t="s">
        <v>25780</v>
      </c>
      <c r="C8" s="398" t="s">
        <v>25774</v>
      </c>
      <c r="D8" s="398" t="s">
        <v>23678</v>
      </c>
      <c r="E8" s="398" t="s">
        <v>25781</v>
      </c>
      <c r="F8" s="398" t="s">
        <v>25776</v>
      </c>
      <c r="G8" s="398" t="s">
        <v>25782</v>
      </c>
      <c r="H8" s="398" t="s">
        <v>24829</v>
      </c>
      <c r="I8" s="398" t="s">
        <v>25778</v>
      </c>
      <c r="J8" s="399" t="s">
        <v>24832</v>
      </c>
    </row>
    <row r="9" spans="1:10">
      <c r="A9" s="392" t="s">
        <v>25783</v>
      </c>
      <c r="B9" s="14" t="s">
        <v>25784</v>
      </c>
      <c r="C9" s="14" t="s">
        <v>25785</v>
      </c>
      <c r="D9" s="14" t="s">
        <v>25786</v>
      </c>
      <c r="E9" s="14" t="s">
        <v>25787</v>
      </c>
      <c r="F9" s="14" t="s">
        <v>25788</v>
      </c>
      <c r="G9" s="14" t="s">
        <v>25789</v>
      </c>
      <c r="H9" s="14" t="s">
        <v>24829</v>
      </c>
      <c r="I9" s="14" t="s">
        <v>22903</v>
      </c>
      <c r="J9" s="393" t="s">
        <v>24832</v>
      </c>
    </row>
    <row r="10" spans="1:10">
      <c r="A10" s="397" t="s">
        <v>25790</v>
      </c>
      <c r="B10" s="398" t="s">
        <v>25791</v>
      </c>
      <c r="C10" s="398" t="s">
        <v>25792</v>
      </c>
      <c r="D10" s="398" t="s">
        <v>23705</v>
      </c>
      <c r="E10" s="398" t="s">
        <v>25787</v>
      </c>
      <c r="F10" s="398" t="s">
        <v>25793</v>
      </c>
      <c r="G10" s="398" t="s">
        <v>25789</v>
      </c>
      <c r="H10" s="398" t="s">
        <v>24829</v>
      </c>
      <c r="I10" s="398" t="s">
        <v>22903</v>
      </c>
      <c r="J10" s="399" t="s">
        <v>24832</v>
      </c>
    </row>
    <row r="11" spans="1:10">
      <c r="A11" s="392" t="s">
        <v>25794</v>
      </c>
      <c r="B11" s="14" t="s">
        <v>25795</v>
      </c>
      <c r="C11" s="14" t="s">
        <v>25796</v>
      </c>
      <c r="D11" s="14" t="s">
        <v>23705</v>
      </c>
      <c r="E11" s="14" t="s">
        <v>25787</v>
      </c>
      <c r="F11" s="14" t="s">
        <v>25797</v>
      </c>
      <c r="G11" s="14" t="s">
        <v>25789</v>
      </c>
      <c r="H11" s="14" t="s">
        <v>24829</v>
      </c>
      <c r="I11" s="14" t="s">
        <v>23847</v>
      </c>
      <c r="J11" s="393" t="s">
        <v>24832</v>
      </c>
    </row>
    <row r="12" spans="1:10">
      <c r="A12" s="397" t="s">
        <v>25798</v>
      </c>
      <c r="B12" s="398" t="s">
        <v>23725</v>
      </c>
      <c r="C12" s="398" t="s">
        <v>25799</v>
      </c>
      <c r="D12" s="398" t="s">
        <v>23712</v>
      </c>
      <c r="E12" s="398" t="s">
        <v>25800</v>
      </c>
      <c r="F12" s="398" t="s">
        <v>25801</v>
      </c>
      <c r="G12" s="398" t="s">
        <v>25802</v>
      </c>
      <c r="H12" s="398" t="s">
        <v>24829</v>
      </c>
      <c r="I12" s="398" t="s">
        <v>23716</v>
      </c>
      <c r="J12" s="399" t="s">
        <v>24832</v>
      </c>
    </row>
    <row r="13" spans="1:10">
      <c r="A13" s="394" t="s">
        <v>25803</v>
      </c>
      <c r="B13" s="395" t="s">
        <v>23739</v>
      </c>
      <c r="C13" s="395" t="s">
        <v>25804</v>
      </c>
      <c r="D13" s="395" t="s">
        <v>23741</v>
      </c>
      <c r="E13" s="395" t="s">
        <v>25805</v>
      </c>
      <c r="F13" s="395" t="s">
        <v>25806</v>
      </c>
      <c r="G13" s="395" t="s">
        <v>25807</v>
      </c>
      <c r="H13" s="395" t="s">
        <v>24829</v>
      </c>
      <c r="I13" s="395" t="s">
        <v>25808</v>
      </c>
      <c r="J13" s="396" t="s">
        <v>24832</v>
      </c>
    </row>
  </sheetData>
  <mergeCells count="2">
    <mergeCell ref="A1:J1"/>
    <mergeCell ref="A2:J2"/>
  </mergeCells>
  <dataValidations count="1">
    <dataValidation type="list" sqref="J5:J13" xr:uid="{00000000-0002-0000-D200-000000000000}">
      <formula1>"Pending,Pass,Fail,Conditional,Blocked"</formula1>
    </dataValidation>
  </dataValidations>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I14"/>
  <sheetViews>
    <sheetView workbookViewId="0">
      <pane ySplit="4" topLeftCell="A5" activePane="bottomLeft" state="frozen"/>
      <selection pane="bottomLeft"/>
    </sheetView>
  </sheetViews>
  <sheetFormatPr defaultRowHeight="14.15"/>
  <cols>
    <col min="1" max="1" width="12" customWidth="1"/>
    <col min="2" max="2" width="36" customWidth="1"/>
    <col min="3" max="3" width="40" customWidth="1"/>
    <col min="4" max="4" width="54" customWidth="1"/>
    <col min="5" max="5" width="46" customWidth="1"/>
    <col min="6" max="7" width="30" customWidth="1"/>
    <col min="8" max="8" width="12" customWidth="1"/>
    <col min="9" max="9" width="18" customWidth="1"/>
  </cols>
  <sheetData>
    <row r="1" spans="1:9" ht="17.149999999999999" customHeight="1">
      <c r="A1" s="622" t="s">
        <v>25809</v>
      </c>
      <c r="B1" s="622"/>
      <c r="C1" s="622"/>
      <c r="D1" s="622"/>
      <c r="E1" s="622"/>
      <c r="F1" s="622"/>
      <c r="G1" s="622"/>
      <c r="H1" s="622"/>
      <c r="I1" s="622"/>
    </row>
    <row r="2" spans="1:9" ht="22.85" customHeight="1">
      <c r="A2" s="623" t="s">
        <v>25810</v>
      </c>
      <c r="B2" s="623"/>
      <c r="C2" s="623"/>
      <c r="D2" s="623"/>
      <c r="E2" s="623"/>
      <c r="F2" s="623"/>
      <c r="G2" s="623"/>
      <c r="H2" s="623"/>
      <c r="I2" s="623"/>
    </row>
    <row r="4" spans="1:9" ht="17.149999999999999" customHeight="1">
      <c r="A4" s="386" t="s">
        <v>3410</v>
      </c>
      <c r="B4" s="387" t="s">
        <v>25811</v>
      </c>
      <c r="C4" s="387" t="s">
        <v>23804</v>
      </c>
      <c r="D4" s="387" t="s">
        <v>23495</v>
      </c>
      <c r="E4" s="387" t="s">
        <v>25812</v>
      </c>
      <c r="F4" s="387" t="s">
        <v>24823</v>
      </c>
      <c r="G4" s="387" t="s">
        <v>1817</v>
      </c>
      <c r="H4" s="387" t="s">
        <v>24998</v>
      </c>
      <c r="I4" s="388" t="s">
        <v>3414</v>
      </c>
    </row>
    <row r="5" spans="1:9">
      <c r="A5" s="389" t="s">
        <v>25813</v>
      </c>
      <c r="B5" s="390" t="s">
        <v>25814</v>
      </c>
      <c r="C5" s="390" t="s">
        <v>25815</v>
      </c>
      <c r="D5" s="390" t="s">
        <v>25816</v>
      </c>
      <c r="E5" s="390" t="s">
        <v>25817</v>
      </c>
      <c r="F5" s="390" t="s">
        <v>24829</v>
      </c>
      <c r="G5" s="390" t="s">
        <v>25818</v>
      </c>
      <c r="H5" s="390" t="s">
        <v>1109</v>
      </c>
      <c r="I5" s="391" t="s">
        <v>24832</v>
      </c>
    </row>
    <row r="6" spans="1:9">
      <c r="A6" s="397" t="s">
        <v>25819</v>
      </c>
      <c r="B6" s="398" t="s">
        <v>25820</v>
      </c>
      <c r="C6" s="398" t="s">
        <v>25821</v>
      </c>
      <c r="D6" s="398" t="s">
        <v>25822</v>
      </c>
      <c r="E6" s="398" t="s">
        <v>25823</v>
      </c>
      <c r="F6" s="398" t="s">
        <v>24829</v>
      </c>
      <c r="G6" s="398" t="s">
        <v>25824</v>
      </c>
      <c r="H6" s="398" t="s">
        <v>1109</v>
      </c>
      <c r="I6" s="399" t="s">
        <v>24832</v>
      </c>
    </row>
    <row r="7" spans="1:9">
      <c r="A7" s="392" t="s">
        <v>25825</v>
      </c>
      <c r="B7" s="14" t="s">
        <v>25826</v>
      </c>
      <c r="C7" s="14" t="s">
        <v>25827</v>
      </c>
      <c r="D7" s="14" t="s">
        <v>25828</v>
      </c>
      <c r="E7" s="14" t="s">
        <v>25829</v>
      </c>
      <c r="F7" s="14" t="s">
        <v>24829</v>
      </c>
      <c r="G7" s="14" t="s">
        <v>851</v>
      </c>
      <c r="H7" s="14" t="s">
        <v>1238</v>
      </c>
      <c r="I7" s="393" t="s">
        <v>24832</v>
      </c>
    </row>
    <row r="8" spans="1:9">
      <c r="A8" s="397" t="s">
        <v>25830</v>
      </c>
      <c r="B8" s="398" t="s">
        <v>25831</v>
      </c>
      <c r="C8" s="398" t="s">
        <v>25832</v>
      </c>
      <c r="D8" s="398" t="s">
        <v>25833</v>
      </c>
      <c r="E8" s="398" t="s">
        <v>25834</v>
      </c>
      <c r="F8" s="398" t="s">
        <v>24829</v>
      </c>
      <c r="G8" s="398" t="s">
        <v>25835</v>
      </c>
      <c r="H8" s="398" t="s">
        <v>1238</v>
      </c>
      <c r="I8" s="399" t="s">
        <v>24832</v>
      </c>
    </row>
    <row r="9" spans="1:9">
      <c r="A9" s="392" t="s">
        <v>25836</v>
      </c>
      <c r="B9" s="14" t="s">
        <v>25837</v>
      </c>
      <c r="C9" s="14" t="s">
        <v>25838</v>
      </c>
      <c r="D9" s="14" t="s">
        <v>25839</v>
      </c>
      <c r="E9" s="14" t="s">
        <v>25840</v>
      </c>
      <c r="F9" s="14" t="s">
        <v>24829</v>
      </c>
      <c r="G9" s="14" t="s">
        <v>22861</v>
      </c>
      <c r="H9" s="14" t="s">
        <v>1238</v>
      </c>
      <c r="I9" s="393" t="s">
        <v>24832</v>
      </c>
    </row>
    <row r="10" spans="1:9">
      <c r="A10" s="397" t="s">
        <v>25841</v>
      </c>
      <c r="B10" s="398" t="s">
        <v>25842</v>
      </c>
      <c r="C10" s="398" t="s">
        <v>25843</v>
      </c>
      <c r="D10" s="398" t="s">
        <v>25844</v>
      </c>
      <c r="E10" s="398" t="s">
        <v>25845</v>
      </c>
      <c r="F10" s="398" t="s">
        <v>24829</v>
      </c>
      <c r="G10" s="398" t="s">
        <v>22226</v>
      </c>
      <c r="H10" s="398" t="s">
        <v>1238</v>
      </c>
      <c r="I10" s="399" t="s">
        <v>24832</v>
      </c>
    </row>
    <row r="11" spans="1:9">
      <c r="A11" s="392" t="s">
        <v>25846</v>
      </c>
      <c r="B11" s="14" t="s">
        <v>25847</v>
      </c>
      <c r="C11" s="14" t="s">
        <v>25848</v>
      </c>
      <c r="D11" s="14" t="s">
        <v>25849</v>
      </c>
      <c r="E11" s="14" t="s">
        <v>25850</v>
      </c>
      <c r="F11" s="14" t="s">
        <v>24829</v>
      </c>
      <c r="G11" s="14" t="s">
        <v>23832</v>
      </c>
      <c r="H11" s="14" t="s">
        <v>1238</v>
      </c>
      <c r="I11" s="393" t="s">
        <v>24832</v>
      </c>
    </row>
    <row r="12" spans="1:9">
      <c r="A12" s="397" t="s">
        <v>25851</v>
      </c>
      <c r="B12" s="398" t="s">
        <v>25852</v>
      </c>
      <c r="C12" s="398" t="s">
        <v>25853</v>
      </c>
      <c r="D12" s="398" t="s">
        <v>25854</v>
      </c>
      <c r="E12" s="398" t="s">
        <v>25855</v>
      </c>
      <c r="F12" s="398" t="s">
        <v>24829</v>
      </c>
      <c r="G12" s="398" t="s">
        <v>3765</v>
      </c>
      <c r="H12" s="398" t="s">
        <v>1238</v>
      </c>
      <c r="I12" s="399" t="s">
        <v>24832</v>
      </c>
    </row>
    <row r="13" spans="1:9">
      <c r="A13" s="392" t="s">
        <v>25856</v>
      </c>
      <c r="B13" s="14" t="s">
        <v>25857</v>
      </c>
      <c r="C13" s="14" t="s">
        <v>25858</v>
      </c>
      <c r="D13" s="14" t="s">
        <v>25859</v>
      </c>
      <c r="E13" s="14" t="s">
        <v>25860</v>
      </c>
      <c r="F13" s="14" t="s">
        <v>24829</v>
      </c>
      <c r="G13" s="14" t="s">
        <v>23389</v>
      </c>
      <c r="H13" s="14" t="s">
        <v>1238</v>
      </c>
      <c r="I13" s="393" t="s">
        <v>24832</v>
      </c>
    </row>
    <row r="14" spans="1:9">
      <c r="A14" s="400" t="s">
        <v>25861</v>
      </c>
      <c r="B14" s="401" t="s">
        <v>25862</v>
      </c>
      <c r="C14" s="401" t="s">
        <v>25863</v>
      </c>
      <c r="D14" s="401" t="s">
        <v>25864</v>
      </c>
      <c r="E14" s="401" t="s">
        <v>25865</v>
      </c>
      <c r="F14" s="401" t="s">
        <v>24829</v>
      </c>
      <c r="G14" s="401" t="s">
        <v>4071</v>
      </c>
      <c r="H14" s="401" t="s">
        <v>1109</v>
      </c>
      <c r="I14" s="402" t="s">
        <v>24832</v>
      </c>
    </row>
  </sheetData>
  <mergeCells count="2">
    <mergeCell ref="A1:I1"/>
    <mergeCell ref="A2:I2"/>
  </mergeCells>
  <dataValidations count="2">
    <dataValidation type="list" sqref="H5:H14" xr:uid="{00000000-0002-0000-D300-000000000000}">
      <formula1>"Critical,High,Medium,Low"</formula1>
    </dataValidation>
    <dataValidation type="list" sqref="I5:I14" xr:uid="{00000000-0002-0000-D300-000001000000}">
      <formula1>"Pending,Pass,Fail,Conditional"</formula1>
    </dataValidation>
  </dataValidations>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L13"/>
  <sheetViews>
    <sheetView workbookViewId="0">
      <pane ySplit="4" topLeftCell="A5" activePane="bottomLeft" state="frozen"/>
      <selection pane="bottomLeft"/>
    </sheetView>
  </sheetViews>
  <sheetFormatPr defaultRowHeight="14.15"/>
  <cols>
    <col min="1" max="1" width="14" customWidth="1"/>
    <col min="2" max="2" width="34" customWidth="1"/>
    <col min="3" max="3" width="44" customWidth="1"/>
    <col min="4" max="5" width="16" customWidth="1"/>
    <col min="6" max="6" width="18" customWidth="1"/>
    <col min="7" max="7" width="42" customWidth="1"/>
    <col min="8" max="8" width="28" customWidth="1"/>
    <col min="9" max="9" width="20" customWidth="1"/>
    <col min="11" max="11" width="28" customWidth="1"/>
    <col min="12" max="12" width="18" customWidth="1"/>
  </cols>
  <sheetData>
    <row r="1" spans="1:12" ht="17.149999999999999" customHeight="1">
      <c r="A1" s="622" t="s">
        <v>25866</v>
      </c>
      <c r="B1" s="622"/>
      <c r="C1" s="622"/>
      <c r="D1" s="622"/>
      <c r="E1" s="622"/>
      <c r="F1" s="622"/>
      <c r="G1" s="622"/>
      <c r="H1" s="622"/>
      <c r="I1" s="622"/>
    </row>
    <row r="2" spans="1:12" ht="22.85" customHeight="1">
      <c r="A2" s="623" t="s">
        <v>25867</v>
      </c>
      <c r="B2" s="623"/>
      <c r="C2" s="623"/>
      <c r="D2" s="623"/>
      <c r="E2" s="623"/>
      <c r="F2" s="623"/>
      <c r="G2" s="623"/>
      <c r="H2" s="623"/>
      <c r="I2" s="623"/>
    </row>
    <row r="4" spans="1:12" ht="17.149999999999999" customHeight="1">
      <c r="A4" s="386" t="s">
        <v>3410</v>
      </c>
      <c r="B4" s="387" t="s">
        <v>23755</v>
      </c>
      <c r="C4" s="387" t="s">
        <v>9119</v>
      </c>
      <c r="D4" s="387" t="s">
        <v>23756</v>
      </c>
      <c r="E4" s="387" t="s">
        <v>23757</v>
      </c>
      <c r="F4" s="387" t="s">
        <v>23758</v>
      </c>
      <c r="G4" s="387" t="s">
        <v>25868</v>
      </c>
      <c r="H4" s="387" t="s">
        <v>1817</v>
      </c>
      <c r="I4" s="388" t="s">
        <v>1818</v>
      </c>
      <c r="K4" s="386" t="s">
        <v>23762</v>
      </c>
      <c r="L4" s="388" t="s">
        <v>2484</v>
      </c>
    </row>
    <row r="5" spans="1:12">
      <c r="A5" s="389" t="s">
        <v>25869</v>
      </c>
      <c r="B5" s="390" t="s">
        <v>25870</v>
      </c>
      <c r="C5" s="390" t="s">
        <v>25871</v>
      </c>
      <c r="D5" s="403">
        <v>0</v>
      </c>
      <c r="E5" s="403">
        <v>0</v>
      </c>
      <c r="F5" s="403">
        <f t="shared" ref="F5:F13" si="0">D5*E5</f>
        <v>0</v>
      </c>
      <c r="G5" s="390" t="s">
        <v>25872</v>
      </c>
      <c r="H5" s="390" t="s">
        <v>25873</v>
      </c>
      <c r="I5" s="391" t="s">
        <v>25874</v>
      </c>
      <c r="K5" s="389" t="s">
        <v>25875</v>
      </c>
      <c r="L5" s="391">
        <v>1</v>
      </c>
    </row>
    <row r="6" spans="1:12">
      <c r="A6" s="397" t="s">
        <v>25876</v>
      </c>
      <c r="B6" s="398" t="s">
        <v>25877</v>
      </c>
      <c r="C6" s="398" t="s">
        <v>25878</v>
      </c>
      <c r="D6" s="404">
        <v>0</v>
      </c>
      <c r="E6" s="404">
        <v>0</v>
      </c>
      <c r="F6" s="404">
        <f t="shared" si="0"/>
        <v>0</v>
      </c>
      <c r="G6" s="398" t="s">
        <v>25879</v>
      </c>
      <c r="H6" s="398" t="s">
        <v>25873</v>
      </c>
      <c r="I6" s="399" t="s">
        <v>25874</v>
      </c>
      <c r="K6" s="392" t="s">
        <v>25880</v>
      </c>
      <c r="L6" s="393">
        <v>1</v>
      </c>
    </row>
    <row r="7" spans="1:12">
      <c r="A7" s="392" t="s">
        <v>25881</v>
      </c>
      <c r="B7" s="14" t="s">
        <v>25882</v>
      </c>
      <c r="C7" s="14" t="s">
        <v>25878</v>
      </c>
      <c r="D7" s="87">
        <v>0</v>
      </c>
      <c r="E7" s="87">
        <v>0</v>
      </c>
      <c r="F7" s="87">
        <f t="shared" si="0"/>
        <v>0</v>
      </c>
      <c r="G7" s="14" t="s">
        <v>25883</v>
      </c>
      <c r="H7" s="14" t="s">
        <v>25873</v>
      </c>
      <c r="I7" s="393" t="s">
        <v>25874</v>
      </c>
      <c r="K7" s="392" t="s">
        <v>25884</v>
      </c>
      <c r="L7" s="393">
        <v>1</v>
      </c>
    </row>
    <row r="8" spans="1:12">
      <c r="A8" s="397" t="s">
        <v>25885</v>
      </c>
      <c r="B8" s="398" t="s">
        <v>25886</v>
      </c>
      <c r="C8" s="398" t="s">
        <v>25887</v>
      </c>
      <c r="D8" s="404">
        <v>0</v>
      </c>
      <c r="E8" s="404">
        <v>0</v>
      </c>
      <c r="F8" s="404">
        <f t="shared" si="0"/>
        <v>0</v>
      </c>
      <c r="G8" s="398" t="s">
        <v>25888</v>
      </c>
      <c r="H8" s="398" t="s">
        <v>22537</v>
      </c>
      <c r="I8" s="399" t="s">
        <v>25874</v>
      </c>
      <c r="K8" s="392" t="s">
        <v>23773</v>
      </c>
      <c r="L8" s="406">
        <f>SUM(F5:F13)</f>
        <v>0</v>
      </c>
    </row>
    <row r="9" spans="1:12">
      <c r="A9" s="392" t="s">
        <v>25889</v>
      </c>
      <c r="B9" s="14" t="s">
        <v>23780</v>
      </c>
      <c r="C9" s="14" t="s">
        <v>25890</v>
      </c>
      <c r="D9" s="87">
        <v>0</v>
      </c>
      <c r="E9" s="87">
        <v>0</v>
      </c>
      <c r="F9" s="87">
        <f t="shared" si="0"/>
        <v>0</v>
      </c>
      <c r="G9" s="14" t="s">
        <v>25891</v>
      </c>
      <c r="H9" s="14" t="s">
        <v>23783</v>
      </c>
      <c r="I9" s="393" t="s">
        <v>25874</v>
      </c>
      <c r="K9" s="392" t="s">
        <v>25892</v>
      </c>
      <c r="L9" s="406">
        <f>IF(L5&gt;0,L8/L5,0)</f>
        <v>0</v>
      </c>
    </row>
    <row r="10" spans="1:12">
      <c r="A10" s="397" t="s">
        <v>25893</v>
      </c>
      <c r="B10" s="398" t="s">
        <v>25894</v>
      </c>
      <c r="C10" s="398" t="s">
        <v>25895</v>
      </c>
      <c r="D10" s="404">
        <v>0</v>
      </c>
      <c r="E10" s="404">
        <v>0</v>
      </c>
      <c r="F10" s="404">
        <f t="shared" si="0"/>
        <v>0</v>
      </c>
      <c r="G10" s="398" t="s">
        <v>25896</v>
      </c>
      <c r="H10" s="398" t="s">
        <v>12206</v>
      </c>
      <c r="I10" s="399" t="s">
        <v>25874</v>
      </c>
      <c r="K10" s="394" t="s">
        <v>25897</v>
      </c>
      <c r="L10" s="407">
        <f>IF(L6&gt;0,L8/L6,0)</f>
        <v>0</v>
      </c>
    </row>
    <row r="11" spans="1:12">
      <c r="A11" s="392" t="s">
        <v>25898</v>
      </c>
      <c r="B11" s="14" t="s">
        <v>22070</v>
      </c>
      <c r="C11" s="14" t="s">
        <v>25899</v>
      </c>
      <c r="D11" s="87">
        <v>0</v>
      </c>
      <c r="E11" s="87">
        <v>0</v>
      </c>
      <c r="F11" s="87">
        <f t="shared" si="0"/>
        <v>0</v>
      </c>
      <c r="G11" s="14" t="s">
        <v>25900</v>
      </c>
      <c r="H11" s="14" t="s">
        <v>23800</v>
      </c>
      <c r="I11" s="393" t="s">
        <v>25874</v>
      </c>
    </row>
    <row r="12" spans="1:12">
      <c r="A12" s="397" t="s">
        <v>25901</v>
      </c>
      <c r="B12" s="398" t="s">
        <v>3787</v>
      </c>
      <c r="C12" s="398" t="s">
        <v>25902</v>
      </c>
      <c r="D12" s="404">
        <v>0</v>
      </c>
      <c r="E12" s="404">
        <v>0</v>
      </c>
      <c r="F12" s="404">
        <f t="shared" si="0"/>
        <v>0</v>
      </c>
      <c r="G12" s="398" t="s">
        <v>25903</v>
      </c>
      <c r="H12" s="398" t="s">
        <v>25904</v>
      </c>
      <c r="I12" s="399" t="s">
        <v>25874</v>
      </c>
    </row>
    <row r="13" spans="1:12">
      <c r="A13" s="394" t="s">
        <v>25905</v>
      </c>
      <c r="B13" s="395" t="s">
        <v>25906</v>
      </c>
      <c r="C13" s="395" t="s">
        <v>25907</v>
      </c>
      <c r="D13" s="405">
        <v>0</v>
      </c>
      <c r="E13" s="405">
        <v>0</v>
      </c>
      <c r="F13" s="405">
        <f t="shared" si="0"/>
        <v>0</v>
      </c>
      <c r="G13" s="395" t="s">
        <v>25908</v>
      </c>
      <c r="H13" s="395" t="s">
        <v>25909</v>
      </c>
      <c r="I13" s="396" t="s">
        <v>25874</v>
      </c>
    </row>
  </sheetData>
  <mergeCells count="2">
    <mergeCell ref="A1:I1"/>
    <mergeCell ref="A2:I2"/>
  </mergeCells>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H16"/>
  <sheetViews>
    <sheetView workbookViewId="0">
      <pane ySplit="4" topLeftCell="A5" activePane="bottomLeft" state="frozen"/>
      <selection pane="bottomLeft"/>
    </sheetView>
  </sheetViews>
  <sheetFormatPr defaultRowHeight="14.15"/>
  <cols>
    <col min="1" max="1" width="12" customWidth="1"/>
    <col min="2" max="2" width="36" customWidth="1"/>
    <col min="3" max="3" width="24" customWidth="1"/>
    <col min="4" max="4" width="54" customWidth="1"/>
    <col min="5" max="5" width="62" customWidth="1"/>
    <col min="6" max="6" width="30" customWidth="1"/>
    <col min="7" max="7" width="12" customWidth="1"/>
    <col min="8" max="8" width="18" customWidth="1"/>
  </cols>
  <sheetData>
    <row r="1" spans="1:8" ht="17.149999999999999" customHeight="1">
      <c r="A1" s="622" t="s">
        <v>25910</v>
      </c>
      <c r="B1" s="622"/>
      <c r="C1" s="622"/>
      <c r="D1" s="622"/>
      <c r="E1" s="622"/>
      <c r="F1" s="622"/>
      <c r="G1" s="622"/>
      <c r="H1" s="622"/>
    </row>
    <row r="2" spans="1:8" ht="22.85" customHeight="1">
      <c r="A2" s="623" t="s">
        <v>25911</v>
      </c>
      <c r="B2" s="623"/>
      <c r="C2" s="623"/>
      <c r="D2" s="623"/>
      <c r="E2" s="623"/>
      <c r="F2" s="623"/>
      <c r="G2" s="623"/>
      <c r="H2" s="623"/>
    </row>
    <row r="4" spans="1:8" ht="17.149999999999999" customHeight="1">
      <c r="A4" s="386" t="s">
        <v>3410</v>
      </c>
      <c r="B4" s="387" t="s">
        <v>7460</v>
      </c>
      <c r="C4" s="387" t="s">
        <v>5703</v>
      </c>
      <c r="D4" s="387" t="s">
        <v>8854</v>
      </c>
      <c r="E4" s="387" t="s">
        <v>24935</v>
      </c>
      <c r="F4" s="387" t="s">
        <v>24823</v>
      </c>
      <c r="G4" s="387" t="s">
        <v>24998</v>
      </c>
      <c r="H4" s="388" t="s">
        <v>3414</v>
      </c>
    </row>
    <row r="5" spans="1:8">
      <c r="A5" s="389" t="s">
        <v>25912</v>
      </c>
      <c r="B5" s="390" t="s">
        <v>25913</v>
      </c>
      <c r="C5" s="390" t="s">
        <v>25914</v>
      </c>
      <c r="D5" s="390" t="s">
        <v>25915</v>
      </c>
      <c r="E5" s="390" t="s">
        <v>25916</v>
      </c>
      <c r="F5" s="390" t="s">
        <v>24829</v>
      </c>
      <c r="G5" s="390" t="s">
        <v>1238</v>
      </c>
      <c r="H5" s="391" t="s">
        <v>24832</v>
      </c>
    </row>
    <row r="6" spans="1:8">
      <c r="A6" s="397" t="s">
        <v>25917</v>
      </c>
      <c r="B6" s="398" t="s">
        <v>25918</v>
      </c>
      <c r="C6" s="398" t="s">
        <v>25914</v>
      </c>
      <c r="D6" s="398" t="s">
        <v>25919</v>
      </c>
      <c r="E6" s="398" t="s">
        <v>25920</v>
      </c>
      <c r="F6" s="398" t="s">
        <v>24829</v>
      </c>
      <c r="G6" s="398" t="s">
        <v>1238</v>
      </c>
      <c r="H6" s="399" t="s">
        <v>24832</v>
      </c>
    </row>
    <row r="7" spans="1:8">
      <c r="A7" s="392" t="s">
        <v>25921</v>
      </c>
      <c r="B7" s="14" t="s">
        <v>25922</v>
      </c>
      <c r="C7" s="14" t="s">
        <v>25914</v>
      </c>
      <c r="D7" s="14" t="s">
        <v>25923</v>
      </c>
      <c r="E7" s="14" t="s">
        <v>25924</v>
      </c>
      <c r="F7" s="14" t="s">
        <v>24829</v>
      </c>
      <c r="G7" s="14" t="s">
        <v>1109</v>
      </c>
      <c r="H7" s="393" t="s">
        <v>24832</v>
      </c>
    </row>
    <row r="8" spans="1:8">
      <c r="A8" s="397" t="s">
        <v>25925</v>
      </c>
      <c r="B8" s="398" t="s">
        <v>25926</v>
      </c>
      <c r="C8" s="398" t="s">
        <v>25927</v>
      </c>
      <c r="D8" s="398" t="s">
        <v>25928</v>
      </c>
      <c r="E8" s="398" t="s">
        <v>25929</v>
      </c>
      <c r="F8" s="398" t="s">
        <v>24829</v>
      </c>
      <c r="G8" s="398" t="s">
        <v>1238</v>
      </c>
      <c r="H8" s="399" t="s">
        <v>24832</v>
      </c>
    </row>
    <row r="9" spans="1:8">
      <c r="A9" s="392" t="s">
        <v>25930</v>
      </c>
      <c r="B9" s="14" t="s">
        <v>22182</v>
      </c>
      <c r="C9" s="14" t="s">
        <v>25927</v>
      </c>
      <c r="D9" s="14" t="s">
        <v>25931</v>
      </c>
      <c r="E9" s="14" t="s">
        <v>25932</v>
      </c>
      <c r="F9" s="14" t="s">
        <v>24829</v>
      </c>
      <c r="G9" s="14" t="s">
        <v>1238</v>
      </c>
      <c r="H9" s="393" t="s">
        <v>24832</v>
      </c>
    </row>
    <row r="10" spans="1:8">
      <c r="A10" s="397" t="s">
        <v>25933</v>
      </c>
      <c r="B10" s="398" t="s">
        <v>23710</v>
      </c>
      <c r="C10" s="398" t="s">
        <v>25927</v>
      </c>
      <c r="D10" s="398" t="s">
        <v>25934</v>
      </c>
      <c r="E10" s="398" t="s">
        <v>25935</v>
      </c>
      <c r="F10" s="398" t="s">
        <v>24829</v>
      </c>
      <c r="G10" s="398" t="s">
        <v>1238</v>
      </c>
      <c r="H10" s="399" t="s">
        <v>24832</v>
      </c>
    </row>
    <row r="11" spans="1:8">
      <c r="A11" s="392" t="s">
        <v>25936</v>
      </c>
      <c r="B11" s="14" t="s">
        <v>25937</v>
      </c>
      <c r="C11" s="14" t="s">
        <v>25938</v>
      </c>
      <c r="D11" s="14" t="s">
        <v>25939</v>
      </c>
      <c r="E11" s="14" t="s">
        <v>25940</v>
      </c>
      <c r="F11" s="14" t="s">
        <v>24829</v>
      </c>
      <c r="G11" s="14" t="s">
        <v>1238</v>
      </c>
      <c r="H11" s="393" t="s">
        <v>24832</v>
      </c>
    </row>
    <row r="12" spans="1:8">
      <c r="A12" s="397" t="s">
        <v>25941</v>
      </c>
      <c r="B12" s="398" t="s">
        <v>22140</v>
      </c>
      <c r="C12" s="398" t="s">
        <v>37</v>
      </c>
      <c r="D12" s="398" t="s">
        <v>25942</v>
      </c>
      <c r="E12" s="398" t="s">
        <v>25943</v>
      </c>
      <c r="F12" s="398" t="s">
        <v>24829</v>
      </c>
      <c r="G12" s="398" t="s">
        <v>1238</v>
      </c>
      <c r="H12" s="399" t="s">
        <v>24832</v>
      </c>
    </row>
    <row r="13" spans="1:8">
      <c r="A13" s="392" t="s">
        <v>25944</v>
      </c>
      <c r="B13" s="14" t="s">
        <v>25945</v>
      </c>
      <c r="C13" s="14" t="s">
        <v>25927</v>
      </c>
      <c r="D13" s="14" t="s">
        <v>25946</v>
      </c>
      <c r="E13" s="14" t="s">
        <v>25947</v>
      </c>
      <c r="F13" s="14" t="s">
        <v>24829</v>
      </c>
      <c r="G13" s="14" t="s">
        <v>1238</v>
      </c>
      <c r="H13" s="393" t="s">
        <v>24832</v>
      </c>
    </row>
    <row r="14" spans="1:8">
      <c r="A14" s="397" t="s">
        <v>25948</v>
      </c>
      <c r="B14" s="398" t="s">
        <v>25949</v>
      </c>
      <c r="C14" s="398" t="s">
        <v>25950</v>
      </c>
      <c r="D14" s="398" t="s">
        <v>25951</v>
      </c>
      <c r="E14" s="398" t="s">
        <v>25952</v>
      </c>
      <c r="F14" s="398" t="s">
        <v>24829</v>
      </c>
      <c r="G14" s="398" t="s">
        <v>1238</v>
      </c>
      <c r="H14" s="399" t="s">
        <v>24832</v>
      </c>
    </row>
    <row r="15" spans="1:8">
      <c r="A15" s="392" t="s">
        <v>25953</v>
      </c>
      <c r="B15" s="14" t="s">
        <v>25954</v>
      </c>
      <c r="C15" s="14" t="s">
        <v>5389</v>
      </c>
      <c r="D15" s="14" t="s">
        <v>25955</v>
      </c>
      <c r="E15" s="14" t="s">
        <v>25956</v>
      </c>
      <c r="F15" s="14" t="s">
        <v>24829</v>
      </c>
      <c r="G15" s="14" t="s">
        <v>1109</v>
      </c>
      <c r="H15" s="393" t="s">
        <v>24832</v>
      </c>
    </row>
    <row r="16" spans="1:8">
      <c r="A16" s="400" t="s">
        <v>25957</v>
      </c>
      <c r="B16" s="401" t="s">
        <v>25958</v>
      </c>
      <c r="C16" s="401" t="s">
        <v>5389</v>
      </c>
      <c r="D16" s="401" t="s">
        <v>25959</v>
      </c>
      <c r="E16" s="401" t="s">
        <v>25960</v>
      </c>
      <c r="F16" s="401" t="s">
        <v>24829</v>
      </c>
      <c r="G16" s="401" t="s">
        <v>1238</v>
      </c>
      <c r="H16" s="402" t="s">
        <v>24832</v>
      </c>
    </row>
  </sheetData>
  <mergeCells count="2">
    <mergeCell ref="A1:H1"/>
    <mergeCell ref="A2:H2"/>
  </mergeCells>
  <dataValidations count="2">
    <dataValidation type="list" sqref="G5:G16" xr:uid="{00000000-0002-0000-D500-000000000000}">
      <formula1>"Critical,High,Medium,Low"</formula1>
    </dataValidation>
    <dataValidation type="list" sqref="H5:H16" xr:uid="{00000000-0002-0000-D500-000001000000}">
      <formula1>"Pending,Pass,Fail,Conditional"</formula1>
    </dataValidation>
  </dataValidations>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I19"/>
  <sheetViews>
    <sheetView workbookViewId="0">
      <pane ySplit="4" topLeftCell="A5" activePane="bottomLeft" state="frozen"/>
      <selection pane="bottomLeft"/>
    </sheetView>
  </sheetViews>
  <sheetFormatPr defaultRowHeight="14.15"/>
  <cols>
    <col min="1" max="1" width="12" customWidth="1"/>
    <col min="2" max="2" width="32" customWidth="1"/>
    <col min="3" max="3" width="48" customWidth="1"/>
    <col min="4" max="4" width="44" customWidth="1"/>
    <col min="5" max="5" width="28" customWidth="1"/>
    <col min="6" max="6" width="12" customWidth="1"/>
    <col min="7" max="7" width="64" customWidth="1"/>
    <col min="8" max="8" width="30" customWidth="1"/>
    <col min="9" max="9" width="18" customWidth="1"/>
  </cols>
  <sheetData>
    <row r="1" spans="1:9" ht="17.149999999999999" customHeight="1">
      <c r="A1" s="622" t="s">
        <v>25961</v>
      </c>
      <c r="B1" s="622"/>
      <c r="C1" s="622"/>
      <c r="D1" s="622"/>
      <c r="E1" s="622"/>
      <c r="F1" s="622"/>
      <c r="G1" s="622"/>
      <c r="H1" s="622"/>
      <c r="I1" s="622"/>
    </row>
    <row r="2" spans="1:9" ht="22.85" customHeight="1">
      <c r="A2" s="623" t="s">
        <v>25962</v>
      </c>
      <c r="B2" s="623"/>
      <c r="C2" s="623"/>
      <c r="D2" s="623"/>
      <c r="E2" s="623"/>
      <c r="F2" s="623"/>
      <c r="G2" s="623"/>
      <c r="H2" s="623"/>
      <c r="I2" s="623"/>
    </row>
    <row r="4" spans="1:9" ht="17.149999999999999" customHeight="1">
      <c r="A4" s="386" t="s">
        <v>3410</v>
      </c>
      <c r="B4" s="387" t="s">
        <v>2121</v>
      </c>
      <c r="C4" s="387" t="s">
        <v>5703</v>
      </c>
      <c r="D4" s="387" t="s">
        <v>8854</v>
      </c>
      <c r="E4" s="387" t="s">
        <v>1817</v>
      </c>
      <c r="F4" s="387" t="s">
        <v>24998</v>
      </c>
      <c r="G4" s="387" t="s">
        <v>24935</v>
      </c>
      <c r="H4" s="387" t="s">
        <v>24823</v>
      </c>
      <c r="I4" s="388" t="s">
        <v>3414</v>
      </c>
    </row>
    <row r="5" spans="1:9">
      <c r="A5" s="435" t="s">
        <v>25963</v>
      </c>
      <c r="B5" s="436" t="s">
        <v>25964</v>
      </c>
      <c r="C5" s="436" t="s">
        <v>25965</v>
      </c>
      <c r="D5" s="436" t="s">
        <v>25966</v>
      </c>
      <c r="E5" s="436" t="s">
        <v>9057</v>
      </c>
      <c r="F5" s="436" t="s">
        <v>1238</v>
      </c>
      <c r="G5" s="436" t="s">
        <v>25967</v>
      </c>
      <c r="H5" s="436" t="s">
        <v>24829</v>
      </c>
      <c r="I5" s="437" t="s">
        <v>24832</v>
      </c>
    </row>
    <row r="6" spans="1:9">
      <c r="A6" s="455" t="s">
        <v>25968</v>
      </c>
      <c r="B6" s="20" t="s">
        <v>25969</v>
      </c>
      <c r="C6" s="20" t="s">
        <v>25970</v>
      </c>
      <c r="D6" s="20" t="s">
        <v>25971</v>
      </c>
      <c r="E6" s="20" t="s">
        <v>25972</v>
      </c>
      <c r="F6" s="20" t="s">
        <v>1238</v>
      </c>
      <c r="G6" s="20" t="s">
        <v>25973</v>
      </c>
      <c r="H6" s="20" t="s">
        <v>24829</v>
      </c>
      <c r="I6" s="456" t="s">
        <v>24832</v>
      </c>
    </row>
    <row r="7" spans="1:9" ht="46.3">
      <c r="A7" s="472" t="s">
        <v>25974</v>
      </c>
      <c r="B7" s="467" t="s">
        <v>25975</v>
      </c>
      <c r="C7" s="467" t="s">
        <v>25976</v>
      </c>
      <c r="D7" s="467" t="s">
        <v>25977</v>
      </c>
      <c r="E7" s="467" t="s">
        <v>25978</v>
      </c>
      <c r="F7" s="467" t="s">
        <v>1238</v>
      </c>
      <c r="G7" s="467" t="s">
        <v>25979</v>
      </c>
      <c r="H7" s="467" t="s">
        <v>25980</v>
      </c>
      <c r="I7" s="473" t="s">
        <v>24913</v>
      </c>
    </row>
    <row r="8" spans="1:9">
      <c r="A8" s="455" t="s">
        <v>25981</v>
      </c>
      <c r="B8" s="20" t="s">
        <v>25982</v>
      </c>
      <c r="C8" s="20" t="s">
        <v>25983</v>
      </c>
      <c r="D8" s="20" t="s">
        <v>25984</v>
      </c>
      <c r="E8" s="20" t="s">
        <v>21514</v>
      </c>
      <c r="F8" s="20" t="s">
        <v>1238</v>
      </c>
      <c r="G8" s="20" t="s">
        <v>25985</v>
      </c>
      <c r="H8" s="20" t="s">
        <v>24829</v>
      </c>
      <c r="I8" s="456" t="s">
        <v>24832</v>
      </c>
    </row>
    <row r="9" spans="1:9">
      <c r="A9" s="438" t="s">
        <v>25986</v>
      </c>
      <c r="B9" s="14" t="s">
        <v>25987</v>
      </c>
      <c r="C9" s="14" t="s">
        <v>25988</v>
      </c>
      <c r="D9" s="14" t="s">
        <v>25989</v>
      </c>
      <c r="E9" s="14" t="s">
        <v>3833</v>
      </c>
      <c r="F9" s="14" t="s">
        <v>1238</v>
      </c>
      <c r="G9" s="14" t="s">
        <v>25990</v>
      </c>
      <c r="H9" s="14" t="s">
        <v>24829</v>
      </c>
      <c r="I9" s="439" t="s">
        <v>24832</v>
      </c>
    </row>
    <row r="10" spans="1:9">
      <c r="A10" s="455" t="s">
        <v>25991</v>
      </c>
      <c r="B10" s="20" t="s">
        <v>25992</v>
      </c>
      <c r="C10" s="20" t="s">
        <v>25993</v>
      </c>
      <c r="D10" s="20" t="s">
        <v>25994</v>
      </c>
      <c r="E10" s="20" t="s">
        <v>25995</v>
      </c>
      <c r="F10" s="20" t="s">
        <v>1238</v>
      </c>
      <c r="G10" s="20" t="s">
        <v>25996</v>
      </c>
      <c r="H10" s="20" t="s">
        <v>24829</v>
      </c>
      <c r="I10" s="456" t="s">
        <v>24832</v>
      </c>
    </row>
    <row r="11" spans="1:9">
      <c r="A11" s="438" t="s">
        <v>25997</v>
      </c>
      <c r="B11" s="14" t="s">
        <v>25998</v>
      </c>
      <c r="C11" s="14" t="s">
        <v>25999</v>
      </c>
      <c r="D11" s="14" t="s">
        <v>26000</v>
      </c>
      <c r="E11" s="14" t="s">
        <v>26001</v>
      </c>
      <c r="F11" s="14" t="s">
        <v>1238</v>
      </c>
      <c r="G11" s="14" t="s">
        <v>26002</v>
      </c>
      <c r="H11" s="14" t="s">
        <v>24829</v>
      </c>
      <c r="I11" s="439" t="s">
        <v>24832</v>
      </c>
    </row>
    <row r="12" spans="1:9">
      <c r="A12" s="455" t="s">
        <v>26003</v>
      </c>
      <c r="B12" s="20" t="s">
        <v>26004</v>
      </c>
      <c r="C12" s="20" t="s">
        <v>26005</v>
      </c>
      <c r="D12" s="20" t="s">
        <v>26006</v>
      </c>
      <c r="E12" s="20" t="s">
        <v>26007</v>
      </c>
      <c r="F12" s="20" t="s">
        <v>1238</v>
      </c>
      <c r="G12" s="20" t="s">
        <v>26008</v>
      </c>
      <c r="H12" s="20" t="s">
        <v>24829</v>
      </c>
      <c r="I12" s="456" t="s">
        <v>24832</v>
      </c>
    </row>
    <row r="13" spans="1:9" ht="46.3">
      <c r="A13" s="474" t="s">
        <v>26009</v>
      </c>
      <c r="B13" s="468" t="s">
        <v>26010</v>
      </c>
      <c r="C13" s="468" t="s">
        <v>26011</v>
      </c>
      <c r="D13" s="468" t="s">
        <v>26012</v>
      </c>
      <c r="E13" s="468" t="s">
        <v>20200</v>
      </c>
      <c r="F13" s="468" t="s">
        <v>1238</v>
      </c>
      <c r="G13" s="468" t="s">
        <v>26013</v>
      </c>
      <c r="H13" s="468" t="s">
        <v>26014</v>
      </c>
      <c r="I13" s="475" t="s">
        <v>9861</v>
      </c>
    </row>
    <row r="14" spans="1:9">
      <c r="A14" s="455" t="s">
        <v>26015</v>
      </c>
      <c r="B14" s="20" t="s">
        <v>6231</v>
      </c>
      <c r="C14" s="20" t="s">
        <v>26016</v>
      </c>
      <c r="D14" s="20" t="s">
        <v>26017</v>
      </c>
      <c r="E14" s="20" t="s">
        <v>2297</v>
      </c>
      <c r="F14" s="20" t="s">
        <v>1238</v>
      </c>
      <c r="G14" s="20" t="s">
        <v>26018</v>
      </c>
      <c r="H14" s="20" t="s">
        <v>24829</v>
      </c>
      <c r="I14" s="456" t="s">
        <v>24832</v>
      </c>
    </row>
    <row r="15" spans="1:9">
      <c r="A15" s="438" t="s">
        <v>26019</v>
      </c>
      <c r="B15" s="14" t="s">
        <v>26020</v>
      </c>
      <c r="C15" s="14" t="s">
        <v>26021</v>
      </c>
      <c r="D15" s="14" t="s">
        <v>26022</v>
      </c>
      <c r="E15" s="14" t="s">
        <v>26023</v>
      </c>
      <c r="F15" s="14" t="s">
        <v>1238</v>
      </c>
      <c r="G15" s="14" t="s">
        <v>26024</v>
      </c>
      <c r="H15" s="14" t="s">
        <v>24829</v>
      </c>
      <c r="I15" s="439" t="s">
        <v>24832</v>
      </c>
    </row>
    <row r="16" spans="1:9">
      <c r="A16" s="455" t="s">
        <v>26025</v>
      </c>
      <c r="B16" s="20" t="s">
        <v>23375</v>
      </c>
      <c r="C16" s="20" t="s">
        <v>26026</v>
      </c>
      <c r="D16" s="20" t="s">
        <v>26027</v>
      </c>
      <c r="E16" s="20" t="s">
        <v>26028</v>
      </c>
      <c r="F16" s="20" t="s">
        <v>1238</v>
      </c>
      <c r="G16" s="20" t="s">
        <v>26029</v>
      </c>
      <c r="H16" s="20" t="s">
        <v>24829</v>
      </c>
      <c r="I16" s="456" t="s">
        <v>24832</v>
      </c>
    </row>
    <row r="17" spans="1:9">
      <c r="A17" s="438" t="s">
        <v>26030</v>
      </c>
      <c r="B17" s="14" t="s">
        <v>26031</v>
      </c>
      <c r="C17" s="14" t="s">
        <v>26032</v>
      </c>
      <c r="D17" s="14" t="s">
        <v>26033</v>
      </c>
      <c r="E17" s="14" t="s">
        <v>24985</v>
      </c>
      <c r="F17" s="14" t="s">
        <v>1238</v>
      </c>
      <c r="G17" s="14" t="s">
        <v>26034</v>
      </c>
      <c r="H17" s="14" t="s">
        <v>24829</v>
      </c>
      <c r="I17" s="439" t="s">
        <v>24832</v>
      </c>
    </row>
    <row r="18" spans="1:9">
      <c r="A18" s="455" t="s">
        <v>26035</v>
      </c>
      <c r="B18" s="20" t="s">
        <v>26036</v>
      </c>
      <c r="C18" s="20" t="s">
        <v>26037</v>
      </c>
      <c r="D18" s="20" t="s">
        <v>26038</v>
      </c>
      <c r="E18" s="20" t="s">
        <v>26039</v>
      </c>
      <c r="F18" s="20" t="s">
        <v>1238</v>
      </c>
      <c r="G18" s="20" t="s">
        <v>26040</v>
      </c>
      <c r="H18" s="20" t="s">
        <v>24829</v>
      </c>
      <c r="I18" s="456" t="s">
        <v>24832</v>
      </c>
    </row>
    <row r="19" spans="1:9" ht="34.75">
      <c r="A19" s="476" t="s">
        <v>26041</v>
      </c>
      <c r="B19" s="477" t="s">
        <v>26042</v>
      </c>
      <c r="C19" s="477" t="s">
        <v>26043</v>
      </c>
      <c r="D19" s="477" t="s">
        <v>26044</v>
      </c>
      <c r="E19" s="477" t="s">
        <v>26045</v>
      </c>
      <c r="F19" s="477" t="s">
        <v>1238</v>
      </c>
      <c r="G19" s="477" t="s">
        <v>26046</v>
      </c>
      <c r="H19" s="477" t="s">
        <v>26047</v>
      </c>
      <c r="I19" s="478" t="s">
        <v>24913</v>
      </c>
    </row>
  </sheetData>
  <mergeCells count="2">
    <mergeCell ref="A1:I1"/>
    <mergeCell ref="A2:I2"/>
  </mergeCells>
  <dataValidations count="2">
    <dataValidation type="list" sqref="F5:F19" xr:uid="{00000000-0002-0000-D600-000000000000}">
      <formula1>"Critical,High,Medium,Low"</formula1>
    </dataValidation>
    <dataValidation type="list" sqref="I5:I19" xr:uid="{00000000-0002-0000-D600-000001000000}">
      <formula1>"Pending,Pass,Fail,Conditional"</formula1>
    </dataValidation>
  </dataValidations>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I17"/>
  <sheetViews>
    <sheetView workbookViewId="0">
      <pane ySplit="4" topLeftCell="A5" activePane="bottomLeft" state="frozen"/>
      <selection pane="bottomLeft"/>
    </sheetView>
  </sheetViews>
  <sheetFormatPr defaultRowHeight="14.15"/>
  <cols>
    <col min="1" max="1" width="12" customWidth="1"/>
    <col min="2" max="2" width="58" customWidth="1"/>
    <col min="3" max="3" width="12" customWidth="1"/>
    <col min="4" max="4" width="18" customWidth="1"/>
    <col min="5" max="5" width="34" customWidth="1"/>
    <col min="6" max="6" width="28" customWidth="1"/>
    <col min="7" max="7" width="30" customWidth="1"/>
    <col min="8" max="8" width="18" customWidth="1"/>
    <col min="9" max="9" width="24" customWidth="1"/>
  </cols>
  <sheetData>
    <row r="1" spans="1:9" ht="17.149999999999999" customHeight="1">
      <c r="A1" s="622" t="s">
        <v>26048</v>
      </c>
      <c r="B1" s="622"/>
      <c r="C1" s="622"/>
      <c r="D1" s="622"/>
      <c r="E1" s="622"/>
      <c r="F1" s="622"/>
      <c r="G1" s="622"/>
      <c r="H1" s="622"/>
      <c r="I1" s="622"/>
    </row>
    <row r="2" spans="1:9" ht="22.85" customHeight="1">
      <c r="A2" s="623" t="s">
        <v>26049</v>
      </c>
      <c r="B2" s="623"/>
      <c r="C2" s="623"/>
      <c r="D2" s="623"/>
      <c r="E2" s="623"/>
      <c r="F2" s="623"/>
      <c r="G2" s="623"/>
      <c r="H2" s="623"/>
      <c r="I2" s="623"/>
    </row>
    <row r="4" spans="1:9" ht="17.149999999999999" customHeight="1">
      <c r="A4" s="386" t="s">
        <v>3410</v>
      </c>
      <c r="B4" s="387" t="s">
        <v>26050</v>
      </c>
      <c r="C4" s="387" t="s">
        <v>24998</v>
      </c>
      <c r="D4" s="387" t="s">
        <v>26051</v>
      </c>
      <c r="E4" s="387" t="s">
        <v>5068</v>
      </c>
      <c r="F4" s="387" t="s">
        <v>1817</v>
      </c>
      <c r="G4" s="387" t="s">
        <v>24823</v>
      </c>
      <c r="H4" s="387" t="s">
        <v>26052</v>
      </c>
      <c r="I4" s="388" t="s">
        <v>26053</v>
      </c>
    </row>
    <row r="5" spans="1:9">
      <c r="A5" s="389" t="s">
        <v>26054</v>
      </c>
      <c r="B5" s="390" t="s">
        <v>26055</v>
      </c>
      <c r="C5" s="390" t="s">
        <v>1238</v>
      </c>
      <c r="D5" s="390" t="s">
        <v>26056</v>
      </c>
      <c r="E5" s="390" t="s">
        <v>27</v>
      </c>
      <c r="F5" s="390" t="s">
        <v>23730</v>
      </c>
      <c r="G5" s="390" t="s">
        <v>24829</v>
      </c>
      <c r="H5" s="390" t="s">
        <v>2345</v>
      </c>
      <c r="I5" s="391" t="s">
        <v>26057</v>
      </c>
    </row>
    <row r="6" spans="1:9">
      <c r="A6" s="397" t="s">
        <v>26058</v>
      </c>
      <c r="B6" s="398" t="s">
        <v>26059</v>
      </c>
      <c r="C6" s="398" t="s">
        <v>1238</v>
      </c>
      <c r="D6" s="398" t="s">
        <v>26056</v>
      </c>
      <c r="E6" s="398" t="s">
        <v>27</v>
      </c>
      <c r="F6" s="398" t="s">
        <v>26060</v>
      </c>
      <c r="G6" s="398" t="s">
        <v>24829</v>
      </c>
      <c r="H6" s="398" t="s">
        <v>2345</v>
      </c>
      <c r="I6" s="399" t="s">
        <v>26057</v>
      </c>
    </row>
    <row r="7" spans="1:9">
      <c r="A7" s="392" t="s">
        <v>26061</v>
      </c>
      <c r="B7" s="14" t="s">
        <v>26062</v>
      </c>
      <c r="C7" s="14" t="s">
        <v>1238</v>
      </c>
      <c r="D7" s="14" t="s">
        <v>26056</v>
      </c>
      <c r="E7" s="14" t="s">
        <v>27</v>
      </c>
      <c r="F7" s="14" t="s">
        <v>26063</v>
      </c>
      <c r="G7" s="14" t="s">
        <v>24829</v>
      </c>
      <c r="H7" s="14" t="s">
        <v>2345</v>
      </c>
      <c r="I7" s="393" t="s">
        <v>26057</v>
      </c>
    </row>
    <row r="8" spans="1:9">
      <c r="A8" s="397" t="s">
        <v>26064</v>
      </c>
      <c r="B8" s="398" t="s">
        <v>26065</v>
      </c>
      <c r="C8" s="398" t="s">
        <v>1238</v>
      </c>
      <c r="D8" s="398" t="s">
        <v>26056</v>
      </c>
      <c r="E8" s="398" t="s">
        <v>27</v>
      </c>
      <c r="F8" s="398" t="s">
        <v>21833</v>
      </c>
      <c r="G8" s="398" t="s">
        <v>24829</v>
      </c>
      <c r="H8" s="398" t="s">
        <v>2345</v>
      </c>
      <c r="I8" s="399" t="s">
        <v>26057</v>
      </c>
    </row>
    <row r="9" spans="1:9">
      <c r="A9" s="392" t="s">
        <v>26066</v>
      </c>
      <c r="B9" s="14" t="s">
        <v>26067</v>
      </c>
      <c r="C9" s="14" t="s">
        <v>1238</v>
      </c>
      <c r="D9" s="14" t="s">
        <v>26056</v>
      </c>
      <c r="E9" s="14" t="s">
        <v>27</v>
      </c>
      <c r="F9" s="14" t="s">
        <v>2297</v>
      </c>
      <c r="G9" s="14" t="s">
        <v>24829</v>
      </c>
      <c r="H9" s="14" t="s">
        <v>2345</v>
      </c>
      <c r="I9" s="393" t="s">
        <v>26057</v>
      </c>
    </row>
    <row r="10" spans="1:9">
      <c r="A10" s="397" t="s">
        <v>26068</v>
      </c>
      <c r="B10" s="398" t="s">
        <v>26069</v>
      </c>
      <c r="C10" s="398" t="s">
        <v>1238</v>
      </c>
      <c r="D10" s="398" t="s">
        <v>26056</v>
      </c>
      <c r="E10" s="398" t="s">
        <v>27</v>
      </c>
      <c r="F10" s="398" t="s">
        <v>24985</v>
      </c>
      <c r="G10" s="398" t="s">
        <v>24829</v>
      </c>
      <c r="H10" s="398" t="s">
        <v>2345</v>
      </c>
      <c r="I10" s="399" t="s">
        <v>26057</v>
      </c>
    </row>
    <row r="11" spans="1:9">
      <c r="A11" s="392" t="s">
        <v>26070</v>
      </c>
      <c r="B11" s="14" t="s">
        <v>26071</v>
      </c>
      <c r="C11" s="14" t="s">
        <v>1109</v>
      </c>
      <c r="D11" s="14" t="s">
        <v>26056</v>
      </c>
      <c r="E11" s="14" t="s">
        <v>27</v>
      </c>
      <c r="F11" s="14" t="s">
        <v>26001</v>
      </c>
      <c r="G11" s="14" t="s">
        <v>24829</v>
      </c>
      <c r="H11" s="14" t="s">
        <v>2345</v>
      </c>
      <c r="I11" s="393" t="s">
        <v>24831</v>
      </c>
    </row>
    <row r="12" spans="1:9">
      <c r="A12" s="397" t="s">
        <v>26072</v>
      </c>
      <c r="B12" s="398" t="s">
        <v>26073</v>
      </c>
      <c r="C12" s="398" t="s">
        <v>1238</v>
      </c>
      <c r="D12" s="398" t="s">
        <v>26056</v>
      </c>
      <c r="E12" s="398" t="s">
        <v>27</v>
      </c>
      <c r="F12" s="398" t="s">
        <v>21514</v>
      </c>
      <c r="G12" s="398" t="s">
        <v>24829</v>
      </c>
      <c r="H12" s="398" t="s">
        <v>2345</v>
      </c>
      <c r="I12" s="399" t="s">
        <v>26057</v>
      </c>
    </row>
    <row r="13" spans="1:9">
      <c r="A13" s="392" t="s">
        <v>26074</v>
      </c>
      <c r="B13" s="14" t="s">
        <v>26075</v>
      </c>
      <c r="C13" s="14" t="s">
        <v>1238</v>
      </c>
      <c r="D13" s="14" t="s">
        <v>26056</v>
      </c>
      <c r="E13" s="14" t="s">
        <v>27</v>
      </c>
      <c r="F13" s="14" t="s">
        <v>23730</v>
      </c>
      <c r="G13" s="14" t="s">
        <v>24829</v>
      </c>
      <c r="H13" s="14" t="s">
        <v>2345</v>
      </c>
      <c r="I13" s="393" t="s">
        <v>26057</v>
      </c>
    </row>
    <row r="14" spans="1:9">
      <c r="A14" s="400" t="s">
        <v>26076</v>
      </c>
      <c r="B14" s="401" t="s">
        <v>26077</v>
      </c>
      <c r="C14" s="401" t="s">
        <v>1238</v>
      </c>
      <c r="D14" s="401" t="s">
        <v>26056</v>
      </c>
      <c r="E14" s="401" t="s">
        <v>27</v>
      </c>
      <c r="F14" s="401" t="s">
        <v>26045</v>
      </c>
      <c r="G14" s="401" t="s">
        <v>24829</v>
      </c>
      <c r="H14" s="401" t="s">
        <v>2345</v>
      </c>
      <c r="I14" s="402" t="s">
        <v>26057</v>
      </c>
    </row>
    <row r="15" spans="1:9" ht="69.45">
      <c r="A15" s="469" t="s">
        <v>26078</v>
      </c>
      <c r="B15" s="470" t="s">
        <v>26079</v>
      </c>
      <c r="C15" s="470" t="s">
        <v>1238</v>
      </c>
      <c r="D15" s="470" t="s">
        <v>26080</v>
      </c>
      <c r="E15" s="470" t="s">
        <v>3384</v>
      </c>
      <c r="F15" s="470" t="s">
        <v>26081</v>
      </c>
      <c r="G15" s="470" t="s">
        <v>26082</v>
      </c>
      <c r="H15" s="470" t="s">
        <v>2345</v>
      </c>
      <c r="I15" s="471" t="s">
        <v>26057</v>
      </c>
    </row>
    <row r="16" spans="1:9" ht="57.9">
      <c r="A16" s="472" t="s">
        <v>26083</v>
      </c>
      <c r="B16" s="467" t="s">
        <v>26084</v>
      </c>
      <c r="C16" s="467" t="s">
        <v>1141</v>
      </c>
      <c r="D16" s="467" t="s">
        <v>26080</v>
      </c>
      <c r="E16" s="467" t="s">
        <v>26085</v>
      </c>
      <c r="F16" s="467" t="s">
        <v>26086</v>
      </c>
      <c r="G16" s="467" t="s">
        <v>26087</v>
      </c>
      <c r="H16" s="467" t="s">
        <v>2345</v>
      </c>
      <c r="I16" s="473" t="s">
        <v>24831</v>
      </c>
    </row>
    <row r="17" spans="1:9" ht="57.9">
      <c r="A17" s="476" t="s">
        <v>26088</v>
      </c>
      <c r="B17" s="477" t="s">
        <v>26089</v>
      </c>
      <c r="C17" s="477" t="s">
        <v>1238</v>
      </c>
      <c r="D17" s="477" t="s">
        <v>26080</v>
      </c>
      <c r="E17" s="477" t="s">
        <v>3406</v>
      </c>
      <c r="F17" s="477" t="s">
        <v>26090</v>
      </c>
      <c r="G17" s="477" t="s">
        <v>26091</v>
      </c>
      <c r="H17" s="477" t="s">
        <v>2345</v>
      </c>
      <c r="I17" s="478" t="s">
        <v>26057</v>
      </c>
    </row>
  </sheetData>
  <mergeCells count="2">
    <mergeCell ref="A1:I1"/>
    <mergeCell ref="A2:I2"/>
  </mergeCells>
  <dataValidations count="4">
    <dataValidation type="list" sqref="C5:C14" xr:uid="{00000000-0002-0000-D700-000000000000}">
      <formula1>"Critical,High,Medium,Low"</formula1>
    </dataValidation>
    <dataValidation type="list" sqref="D5:D14" xr:uid="{00000000-0002-0000-D700-000001000000}">
      <formula1>"Not Tested,In Progress,Tested"</formula1>
    </dataValidation>
    <dataValidation type="list" sqref="H5:H14" xr:uid="{00000000-0002-0000-D700-000002000000}">
      <formula1>"Open,Remediating,Retest,Closed,Accepted"</formula1>
    </dataValidation>
    <dataValidation type="list" sqref="I5:I14" xr:uid="{00000000-0002-0000-D700-000003000000}">
      <formula1>"Stage 12A Blocker,Stage 12A,Advisory,None"</formula1>
    </dataValidation>
  </dataValidations>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I14"/>
  <sheetViews>
    <sheetView workbookViewId="0">
      <pane ySplit="4" topLeftCell="A5" activePane="bottomLeft" state="frozen"/>
      <selection pane="bottomLeft"/>
    </sheetView>
  </sheetViews>
  <sheetFormatPr defaultRowHeight="14.15"/>
  <cols>
    <col min="1" max="1" width="12" customWidth="1"/>
    <col min="2" max="2" width="34" customWidth="1"/>
    <col min="3" max="3" width="50" customWidth="1"/>
    <col min="4" max="4" width="28" customWidth="1"/>
    <col min="5" max="5" width="34" customWidth="1"/>
    <col min="6" max="6" width="60" customWidth="1"/>
    <col min="7" max="7" width="30" customWidth="1"/>
    <col min="8" max="8" width="12" customWidth="1"/>
    <col min="9" max="9" width="18" customWidth="1"/>
  </cols>
  <sheetData>
    <row r="1" spans="1:9" ht="17.149999999999999" customHeight="1">
      <c r="A1" s="622" t="s">
        <v>26092</v>
      </c>
      <c r="B1" s="622"/>
      <c r="C1" s="622"/>
      <c r="D1" s="622"/>
      <c r="E1" s="622"/>
      <c r="F1" s="622"/>
      <c r="G1" s="622"/>
      <c r="H1" s="622"/>
      <c r="I1" s="622"/>
    </row>
    <row r="2" spans="1:9" ht="22.85" customHeight="1">
      <c r="A2" s="623" t="s">
        <v>26093</v>
      </c>
      <c r="B2" s="623"/>
      <c r="C2" s="623"/>
      <c r="D2" s="623"/>
      <c r="E2" s="623"/>
      <c r="F2" s="623"/>
      <c r="G2" s="623"/>
      <c r="H2" s="623"/>
      <c r="I2" s="623"/>
    </row>
    <row r="4" spans="1:9" ht="17.149999999999999" customHeight="1">
      <c r="A4" s="386" t="s">
        <v>3410</v>
      </c>
      <c r="B4" s="387" t="s">
        <v>26094</v>
      </c>
      <c r="C4" s="387" t="s">
        <v>5703</v>
      </c>
      <c r="D4" s="387" t="s">
        <v>1817</v>
      </c>
      <c r="E4" s="387" t="s">
        <v>6</v>
      </c>
      <c r="F4" s="387" t="s">
        <v>24935</v>
      </c>
      <c r="G4" s="387" t="s">
        <v>24823</v>
      </c>
      <c r="H4" s="387" t="s">
        <v>24998</v>
      </c>
      <c r="I4" s="388" t="s">
        <v>3414</v>
      </c>
    </row>
    <row r="5" spans="1:9" ht="46.3">
      <c r="A5" s="482" t="s">
        <v>26095</v>
      </c>
      <c r="B5" s="483" t="s">
        <v>26096</v>
      </c>
      <c r="C5" s="483" t="s">
        <v>26097</v>
      </c>
      <c r="D5" s="483" t="s">
        <v>26098</v>
      </c>
      <c r="E5" s="483" t="s">
        <v>26099</v>
      </c>
      <c r="F5" s="483" t="s">
        <v>26100</v>
      </c>
      <c r="G5" s="483" t="s">
        <v>26101</v>
      </c>
      <c r="H5" s="483" t="s">
        <v>1238</v>
      </c>
      <c r="I5" s="484" t="s">
        <v>9861</v>
      </c>
    </row>
    <row r="6" spans="1:9">
      <c r="A6" s="455" t="s">
        <v>26102</v>
      </c>
      <c r="B6" s="20" t="s">
        <v>26103</v>
      </c>
      <c r="C6" s="20" t="s">
        <v>26104</v>
      </c>
      <c r="D6" s="20" t="s">
        <v>26105</v>
      </c>
      <c r="E6" s="20" t="s">
        <v>26106</v>
      </c>
      <c r="F6" s="20" t="s">
        <v>26107</v>
      </c>
      <c r="G6" s="20" t="s">
        <v>24829</v>
      </c>
      <c r="H6" s="20" t="s">
        <v>1238</v>
      </c>
      <c r="I6" s="456" t="s">
        <v>24832</v>
      </c>
    </row>
    <row r="7" spans="1:9">
      <c r="A7" s="438" t="s">
        <v>26108</v>
      </c>
      <c r="B7" s="14" t="s">
        <v>26109</v>
      </c>
      <c r="C7" s="14" t="s">
        <v>26110</v>
      </c>
      <c r="D7" s="14" t="s">
        <v>948</v>
      </c>
      <c r="E7" s="14" t="s">
        <v>24832</v>
      </c>
      <c r="F7" s="14" t="s">
        <v>26111</v>
      </c>
      <c r="G7" s="14" t="s">
        <v>24829</v>
      </c>
      <c r="H7" s="14" t="s">
        <v>1238</v>
      </c>
      <c r="I7" s="439" t="s">
        <v>24832</v>
      </c>
    </row>
    <row r="8" spans="1:9">
      <c r="A8" s="455" t="s">
        <v>26112</v>
      </c>
      <c r="B8" s="20" t="s">
        <v>26113</v>
      </c>
      <c r="C8" s="20" t="s">
        <v>26114</v>
      </c>
      <c r="D8" s="20" t="s">
        <v>26115</v>
      </c>
      <c r="E8" s="20" t="s">
        <v>26116</v>
      </c>
      <c r="F8" s="20" t="s">
        <v>26117</v>
      </c>
      <c r="G8" s="20" t="s">
        <v>24829</v>
      </c>
      <c r="H8" s="20" t="s">
        <v>1238</v>
      </c>
      <c r="I8" s="456" t="s">
        <v>24832</v>
      </c>
    </row>
    <row r="9" spans="1:9" ht="46.3">
      <c r="A9" s="472" t="s">
        <v>26118</v>
      </c>
      <c r="B9" s="467" t="s">
        <v>26119</v>
      </c>
      <c r="C9" s="467" t="s">
        <v>26120</v>
      </c>
      <c r="D9" s="467" t="s">
        <v>22903</v>
      </c>
      <c r="E9" s="467" t="s">
        <v>26121</v>
      </c>
      <c r="F9" s="467" t="s">
        <v>26122</v>
      </c>
      <c r="G9" s="467" t="s">
        <v>26123</v>
      </c>
      <c r="H9" s="467" t="s">
        <v>1238</v>
      </c>
      <c r="I9" s="473" t="s">
        <v>24909</v>
      </c>
    </row>
    <row r="10" spans="1:9">
      <c r="A10" s="455" t="s">
        <v>26124</v>
      </c>
      <c r="B10" s="20" t="s">
        <v>26125</v>
      </c>
      <c r="C10" s="20" t="s">
        <v>26126</v>
      </c>
      <c r="D10" s="20" t="s">
        <v>3765</v>
      </c>
      <c r="E10" s="20" t="s">
        <v>26127</v>
      </c>
      <c r="F10" s="20" t="s">
        <v>26128</v>
      </c>
      <c r="G10" s="20" t="s">
        <v>24829</v>
      </c>
      <c r="H10" s="20" t="s">
        <v>1238</v>
      </c>
      <c r="I10" s="456" t="s">
        <v>24832</v>
      </c>
    </row>
    <row r="11" spans="1:9" ht="46.3">
      <c r="A11" s="472" t="s">
        <v>26129</v>
      </c>
      <c r="B11" s="467" t="s">
        <v>26130</v>
      </c>
      <c r="C11" s="467" t="s">
        <v>26131</v>
      </c>
      <c r="D11" s="467" t="s">
        <v>3808</v>
      </c>
      <c r="E11" s="467" t="s">
        <v>26132</v>
      </c>
      <c r="F11" s="467" t="s">
        <v>26133</v>
      </c>
      <c r="G11" s="467" t="s">
        <v>26134</v>
      </c>
      <c r="H11" s="467" t="s">
        <v>1109</v>
      </c>
      <c r="I11" s="473" t="s">
        <v>24909</v>
      </c>
    </row>
    <row r="12" spans="1:9" ht="46.3">
      <c r="A12" s="474" t="s">
        <v>26135</v>
      </c>
      <c r="B12" s="468" t="s">
        <v>1065</v>
      </c>
      <c r="C12" s="468" t="s">
        <v>26136</v>
      </c>
      <c r="D12" s="468" t="s">
        <v>26137</v>
      </c>
      <c r="E12" s="468" t="s">
        <v>26138</v>
      </c>
      <c r="F12" s="468" t="s">
        <v>26139</v>
      </c>
      <c r="G12" s="468" t="s">
        <v>26140</v>
      </c>
      <c r="H12" s="468" t="s">
        <v>1238</v>
      </c>
      <c r="I12" s="475" t="s">
        <v>24832</v>
      </c>
    </row>
    <row r="13" spans="1:9">
      <c r="A13" s="438" t="s">
        <v>26141</v>
      </c>
      <c r="B13" s="14" t="s">
        <v>26142</v>
      </c>
      <c r="C13" s="14" t="s">
        <v>26143</v>
      </c>
      <c r="D13" s="14" t="s">
        <v>21784</v>
      </c>
      <c r="E13" s="14" t="s">
        <v>26138</v>
      </c>
      <c r="F13" s="14" t="s">
        <v>26144</v>
      </c>
      <c r="G13" s="14" t="s">
        <v>24829</v>
      </c>
      <c r="H13" s="14" t="s">
        <v>1238</v>
      </c>
      <c r="I13" s="439" t="s">
        <v>24832</v>
      </c>
    </row>
    <row r="14" spans="1:9">
      <c r="A14" s="457" t="s">
        <v>26145</v>
      </c>
      <c r="B14" s="458" t="s">
        <v>26146</v>
      </c>
      <c r="C14" s="458" t="s">
        <v>26147</v>
      </c>
      <c r="D14" s="458" t="s">
        <v>2159</v>
      </c>
      <c r="E14" s="458" t="s">
        <v>26148</v>
      </c>
      <c r="F14" s="458" t="s">
        <v>26149</v>
      </c>
      <c r="G14" s="458" t="s">
        <v>24829</v>
      </c>
      <c r="H14" s="458" t="s">
        <v>1238</v>
      </c>
      <c r="I14" s="459" t="s">
        <v>24832</v>
      </c>
    </row>
  </sheetData>
  <mergeCells count="2">
    <mergeCell ref="A1:I1"/>
    <mergeCell ref="A2:I2"/>
  </mergeCells>
  <dataValidations count="2">
    <dataValidation type="list" sqref="H5:H14" xr:uid="{00000000-0002-0000-D800-000000000000}">
      <formula1>"Critical,High,Medium,Low"</formula1>
    </dataValidation>
    <dataValidation type="list" sqref="I5:I14" xr:uid="{00000000-0002-0000-D800-000001000000}">
      <formula1>"Pending,Approved,Conditional,Objected,Blocked"</formula1>
    </dataValidation>
  </dataValidations>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H14"/>
  <sheetViews>
    <sheetView workbookViewId="0">
      <pane ySplit="4" topLeftCell="A5" activePane="bottomLeft" state="frozen"/>
      <selection pane="bottomLeft"/>
    </sheetView>
  </sheetViews>
  <sheetFormatPr defaultRowHeight="14.15"/>
  <cols>
    <col min="1" max="1" width="12" customWidth="1"/>
    <col min="2" max="2" width="36" customWidth="1"/>
    <col min="3" max="3" width="34" customWidth="1"/>
    <col min="4" max="4" width="30" customWidth="1"/>
    <col min="5" max="5" width="62" customWidth="1"/>
    <col min="6" max="6" width="30" customWidth="1"/>
    <col min="7" max="7" width="12" customWidth="1"/>
    <col min="8" max="8" width="18" customWidth="1"/>
  </cols>
  <sheetData>
    <row r="1" spans="1:8" ht="17.149999999999999" customHeight="1">
      <c r="A1" s="622" t="s">
        <v>26150</v>
      </c>
      <c r="B1" s="622"/>
      <c r="C1" s="622"/>
      <c r="D1" s="622"/>
      <c r="E1" s="622"/>
      <c r="F1" s="622"/>
      <c r="G1" s="622"/>
      <c r="H1" s="622"/>
    </row>
    <row r="2" spans="1:8" ht="22.85" customHeight="1">
      <c r="A2" s="623" t="s">
        <v>26151</v>
      </c>
      <c r="B2" s="623"/>
      <c r="C2" s="623"/>
      <c r="D2" s="623"/>
      <c r="E2" s="623"/>
      <c r="F2" s="623"/>
      <c r="G2" s="623"/>
      <c r="H2" s="623"/>
    </row>
    <row r="4" spans="1:8" ht="17.149999999999999" customHeight="1">
      <c r="A4" s="386" t="s">
        <v>3410</v>
      </c>
      <c r="B4" s="387" t="s">
        <v>26152</v>
      </c>
      <c r="C4" s="387" t="s">
        <v>5703</v>
      </c>
      <c r="D4" s="387" t="s">
        <v>1817</v>
      </c>
      <c r="E4" s="387" t="s">
        <v>2126</v>
      </c>
      <c r="F4" s="387" t="s">
        <v>24823</v>
      </c>
      <c r="G4" s="387" t="s">
        <v>24998</v>
      </c>
      <c r="H4" s="388" t="s">
        <v>3414</v>
      </c>
    </row>
    <row r="5" spans="1:8">
      <c r="A5" s="389" t="s">
        <v>26153</v>
      </c>
      <c r="B5" s="390" t="s">
        <v>26154</v>
      </c>
      <c r="C5" s="390" t="s">
        <v>26155</v>
      </c>
      <c r="D5" s="390" t="s">
        <v>26156</v>
      </c>
      <c r="E5" s="390" t="s">
        <v>26157</v>
      </c>
      <c r="F5" s="390" t="s">
        <v>24829</v>
      </c>
      <c r="G5" s="390" t="s">
        <v>1238</v>
      </c>
      <c r="H5" s="391" t="s">
        <v>24832</v>
      </c>
    </row>
    <row r="6" spans="1:8" ht="23.15">
      <c r="A6" s="397" t="s">
        <v>26158</v>
      </c>
      <c r="B6" s="398" t="s">
        <v>26159</v>
      </c>
      <c r="C6" s="398" t="s">
        <v>26160</v>
      </c>
      <c r="D6" s="398" t="s">
        <v>26161</v>
      </c>
      <c r="E6" s="398" t="s">
        <v>26162</v>
      </c>
      <c r="F6" s="398" t="s">
        <v>24829</v>
      </c>
      <c r="G6" s="398" t="s">
        <v>1238</v>
      </c>
      <c r="H6" s="399" t="s">
        <v>24832</v>
      </c>
    </row>
    <row r="7" spans="1:8">
      <c r="A7" s="392" t="s">
        <v>26163</v>
      </c>
      <c r="B7" s="14" t="s">
        <v>26164</v>
      </c>
      <c r="C7" s="14" t="s">
        <v>26165</v>
      </c>
      <c r="D7" s="14" t="s">
        <v>3774</v>
      </c>
      <c r="E7" s="14" t="s">
        <v>26166</v>
      </c>
      <c r="F7" s="14" t="s">
        <v>24829</v>
      </c>
      <c r="G7" s="14" t="s">
        <v>1238</v>
      </c>
      <c r="H7" s="393" t="s">
        <v>24832</v>
      </c>
    </row>
    <row r="8" spans="1:8">
      <c r="A8" s="397" t="s">
        <v>26167</v>
      </c>
      <c r="B8" s="398" t="s">
        <v>26168</v>
      </c>
      <c r="C8" s="398" t="s">
        <v>26169</v>
      </c>
      <c r="D8" s="398" t="s">
        <v>26170</v>
      </c>
      <c r="E8" s="398" t="s">
        <v>26171</v>
      </c>
      <c r="F8" s="398" t="s">
        <v>24829</v>
      </c>
      <c r="G8" s="398" t="s">
        <v>1238</v>
      </c>
      <c r="H8" s="399" t="s">
        <v>24832</v>
      </c>
    </row>
    <row r="9" spans="1:8">
      <c r="A9" s="392" t="s">
        <v>26172</v>
      </c>
      <c r="B9" s="14" t="s">
        <v>26173</v>
      </c>
      <c r="C9" s="14" t="s">
        <v>26174</v>
      </c>
      <c r="D9" s="14" t="s">
        <v>5981</v>
      </c>
      <c r="E9" s="14" t="s">
        <v>26175</v>
      </c>
      <c r="F9" s="14" t="s">
        <v>24829</v>
      </c>
      <c r="G9" s="14" t="s">
        <v>1238</v>
      </c>
      <c r="H9" s="393" t="s">
        <v>24832</v>
      </c>
    </row>
    <row r="10" spans="1:8">
      <c r="A10" s="397" t="s">
        <v>26176</v>
      </c>
      <c r="B10" s="398" t="s">
        <v>26177</v>
      </c>
      <c r="C10" s="398" t="s">
        <v>25751</v>
      </c>
      <c r="D10" s="398" t="s">
        <v>23658</v>
      </c>
      <c r="E10" s="398" t="s">
        <v>26178</v>
      </c>
      <c r="F10" s="398" t="s">
        <v>24829</v>
      </c>
      <c r="G10" s="398" t="s">
        <v>1238</v>
      </c>
      <c r="H10" s="399" t="s">
        <v>24832</v>
      </c>
    </row>
    <row r="11" spans="1:8">
      <c r="A11" s="392" t="s">
        <v>26179</v>
      </c>
      <c r="B11" s="14" t="s">
        <v>26180</v>
      </c>
      <c r="C11" s="14" t="s">
        <v>26181</v>
      </c>
      <c r="D11" s="14" t="s">
        <v>26182</v>
      </c>
      <c r="E11" s="14" t="s">
        <v>26183</v>
      </c>
      <c r="F11" s="14" t="s">
        <v>24829</v>
      </c>
      <c r="G11" s="14" t="s">
        <v>1238</v>
      </c>
      <c r="H11" s="393" t="s">
        <v>24832</v>
      </c>
    </row>
    <row r="12" spans="1:8">
      <c r="A12" s="397" t="s">
        <v>26184</v>
      </c>
      <c r="B12" s="398" t="s">
        <v>26185</v>
      </c>
      <c r="C12" s="398" t="s">
        <v>26186</v>
      </c>
      <c r="D12" s="398" t="s">
        <v>6329</v>
      </c>
      <c r="E12" s="398" t="s">
        <v>26187</v>
      </c>
      <c r="F12" s="398" t="s">
        <v>24829</v>
      </c>
      <c r="G12" s="398" t="s">
        <v>1238</v>
      </c>
      <c r="H12" s="399" t="s">
        <v>24832</v>
      </c>
    </row>
    <row r="13" spans="1:8">
      <c r="A13" s="392" t="s">
        <v>26188</v>
      </c>
      <c r="B13" s="14" t="s">
        <v>26189</v>
      </c>
      <c r="C13" s="14" t="s">
        <v>26190</v>
      </c>
      <c r="D13" s="14" t="s">
        <v>5976</v>
      </c>
      <c r="E13" s="14" t="s">
        <v>26191</v>
      </c>
      <c r="F13" s="14" t="s">
        <v>24829</v>
      </c>
      <c r="G13" s="14" t="s">
        <v>1109</v>
      </c>
      <c r="H13" s="393" t="s">
        <v>24832</v>
      </c>
    </row>
    <row r="14" spans="1:8">
      <c r="A14" s="400" t="s">
        <v>26192</v>
      </c>
      <c r="B14" s="401" t="s">
        <v>26193</v>
      </c>
      <c r="C14" s="401" t="s">
        <v>26194</v>
      </c>
      <c r="D14" s="401" t="s">
        <v>26195</v>
      </c>
      <c r="E14" s="401" t="s">
        <v>26196</v>
      </c>
      <c r="F14" s="401" t="s">
        <v>24829</v>
      </c>
      <c r="G14" s="401" t="s">
        <v>1109</v>
      </c>
      <c r="H14" s="402" t="s">
        <v>24832</v>
      </c>
    </row>
  </sheetData>
  <mergeCells count="2">
    <mergeCell ref="A1:H1"/>
    <mergeCell ref="A2:H2"/>
  </mergeCells>
  <dataValidations count="2">
    <dataValidation type="list" sqref="G5:G14" xr:uid="{00000000-0002-0000-D900-000000000000}">
      <formula1>"Critical,High,Medium,Low"</formula1>
    </dataValidation>
    <dataValidation type="list" sqref="H5:H14" xr:uid="{00000000-0002-0000-D900-000001000000}">
      <formula1>"Pending,Approved,Conditional,Objected,Blocked"</formula1>
    </dataValidation>
  </dataValidations>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H16"/>
  <sheetViews>
    <sheetView workbookViewId="0">
      <pane ySplit="4" topLeftCell="A5" activePane="bottomLeft" state="frozen"/>
      <selection pane="bottomLeft"/>
    </sheetView>
  </sheetViews>
  <sheetFormatPr defaultRowHeight="14.15"/>
  <cols>
    <col min="1" max="1" width="12" customWidth="1"/>
    <col min="2" max="2" width="34" customWidth="1"/>
    <col min="3" max="3" width="40" customWidth="1"/>
    <col min="4" max="4" width="28" customWidth="1"/>
    <col min="5" max="5" width="62" customWidth="1"/>
    <col min="6" max="6" width="30" customWidth="1"/>
    <col min="7" max="7" width="12" customWidth="1"/>
    <col min="8" max="8" width="18" customWidth="1"/>
  </cols>
  <sheetData>
    <row r="1" spans="1:8" ht="17.149999999999999" customHeight="1">
      <c r="A1" s="622" t="s">
        <v>26197</v>
      </c>
      <c r="B1" s="622"/>
      <c r="C1" s="622"/>
      <c r="D1" s="622"/>
      <c r="E1" s="622"/>
      <c r="F1" s="622"/>
      <c r="G1" s="622"/>
      <c r="H1" s="622"/>
    </row>
    <row r="2" spans="1:8" ht="22.85" customHeight="1">
      <c r="A2" s="623" t="s">
        <v>26198</v>
      </c>
      <c r="B2" s="623"/>
      <c r="C2" s="623"/>
      <c r="D2" s="623"/>
      <c r="E2" s="623"/>
      <c r="F2" s="623"/>
      <c r="G2" s="623"/>
      <c r="H2" s="623"/>
    </row>
    <row r="4" spans="1:8" ht="17.149999999999999" customHeight="1">
      <c r="A4" s="386" t="s">
        <v>3410</v>
      </c>
      <c r="B4" s="387" t="s">
        <v>25712</v>
      </c>
      <c r="C4" s="387" t="s">
        <v>5703</v>
      </c>
      <c r="D4" s="387" t="s">
        <v>1817</v>
      </c>
      <c r="E4" s="387" t="s">
        <v>24935</v>
      </c>
      <c r="F4" s="387" t="s">
        <v>24823</v>
      </c>
      <c r="G4" s="387" t="s">
        <v>24998</v>
      </c>
      <c r="H4" s="388" t="s">
        <v>3414</v>
      </c>
    </row>
    <row r="5" spans="1:8">
      <c r="A5" s="389" t="s">
        <v>26199</v>
      </c>
      <c r="B5" s="390" t="s">
        <v>26200</v>
      </c>
      <c r="C5" s="390" t="s">
        <v>26201</v>
      </c>
      <c r="D5" s="390" t="s">
        <v>9337</v>
      </c>
      <c r="E5" s="390" t="s">
        <v>26202</v>
      </c>
      <c r="F5" s="390" t="s">
        <v>24829</v>
      </c>
      <c r="G5" s="390" t="s">
        <v>1238</v>
      </c>
      <c r="H5" s="391" t="s">
        <v>24832</v>
      </c>
    </row>
    <row r="6" spans="1:8">
      <c r="A6" s="397" t="s">
        <v>26203</v>
      </c>
      <c r="B6" s="398" t="s">
        <v>26204</v>
      </c>
      <c r="C6" s="398" t="s">
        <v>26205</v>
      </c>
      <c r="D6" s="398" t="s">
        <v>9337</v>
      </c>
      <c r="E6" s="398" t="s">
        <v>26206</v>
      </c>
      <c r="F6" s="398" t="s">
        <v>24829</v>
      </c>
      <c r="G6" s="398" t="s">
        <v>1238</v>
      </c>
      <c r="H6" s="399" t="s">
        <v>24832</v>
      </c>
    </row>
    <row r="7" spans="1:8">
      <c r="A7" s="392" t="s">
        <v>26207</v>
      </c>
      <c r="B7" s="14" t="s">
        <v>26208</v>
      </c>
      <c r="C7" s="14" t="s">
        <v>26209</v>
      </c>
      <c r="D7" s="14" t="s">
        <v>26210</v>
      </c>
      <c r="E7" s="14" t="s">
        <v>26211</v>
      </c>
      <c r="F7" s="14" t="s">
        <v>24829</v>
      </c>
      <c r="G7" s="14" t="s">
        <v>1109</v>
      </c>
      <c r="H7" s="393" t="s">
        <v>24832</v>
      </c>
    </row>
    <row r="8" spans="1:8">
      <c r="A8" s="397" t="s">
        <v>26212</v>
      </c>
      <c r="B8" s="398" t="s">
        <v>8980</v>
      </c>
      <c r="C8" s="398" t="s">
        <v>26213</v>
      </c>
      <c r="D8" s="398" t="s">
        <v>26210</v>
      </c>
      <c r="E8" s="398" t="s">
        <v>26214</v>
      </c>
      <c r="F8" s="398" t="s">
        <v>24829</v>
      </c>
      <c r="G8" s="398" t="s">
        <v>1109</v>
      </c>
      <c r="H8" s="399" t="s">
        <v>24832</v>
      </c>
    </row>
    <row r="9" spans="1:8">
      <c r="A9" s="392" t="s">
        <v>26215</v>
      </c>
      <c r="B9" s="14" t="s">
        <v>26216</v>
      </c>
      <c r="C9" s="14" t="s">
        <v>26217</v>
      </c>
      <c r="D9" s="14" t="s">
        <v>26210</v>
      </c>
      <c r="E9" s="14" t="s">
        <v>26218</v>
      </c>
      <c r="F9" s="14" t="s">
        <v>24829</v>
      </c>
      <c r="G9" s="14" t="s">
        <v>1109</v>
      </c>
      <c r="H9" s="393" t="s">
        <v>24832</v>
      </c>
    </row>
    <row r="10" spans="1:8">
      <c r="A10" s="397" t="s">
        <v>26219</v>
      </c>
      <c r="B10" s="398" t="s">
        <v>8985</v>
      </c>
      <c r="C10" s="398" t="s">
        <v>26220</v>
      </c>
      <c r="D10" s="398" t="s">
        <v>6457</v>
      </c>
      <c r="E10" s="398" t="s">
        <v>26221</v>
      </c>
      <c r="F10" s="398" t="s">
        <v>24829</v>
      </c>
      <c r="G10" s="398" t="s">
        <v>1238</v>
      </c>
      <c r="H10" s="399" t="s">
        <v>24832</v>
      </c>
    </row>
    <row r="11" spans="1:8">
      <c r="A11" s="392" t="s">
        <v>26222</v>
      </c>
      <c r="B11" s="14" t="s">
        <v>26223</v>
      </c>
      <c r="C11" s="14" t="s">
        <v>26224</v>
      </c>
      <c r="D11" s="14" t="s">
        <v>258</v>
      </c>
      <c r="E11" s="14" t="s">
        <v>26225</v>
      </c>
      <c r="F11" s="14" t="s">
        <v>24829</v>
      </c>
      <c r="G11" s="14" t="s">
        <v>1109</v>
      </c>
      <c r="H11" s="393" t="s">
        <v>24832</v>
      </c>
    </row>
    <row r="12" spans="1:8">
      <c r="A12" s="397" t="s">
        <v>26226</v>
      </c>
      <c r="B12" s="398" t="s">
        <v>26227</v>
      </c>
      <c r="C12" s="398" t="s">
        <v>26228</v>
      </c>
      <c r="D12" s="398" t="s">
        <v>901</v>
      </c>
      <c r="E12" s="398" t="s">
        <v>26229</v>
      </c>
      <c r="F12" s="398" t="s">
        <v>24829</v>
      </c>
      <c r="G12" s="398" t="s">
        <v>1238</v>
      </c>
      <c r="H12" s="399" t="s">
        <v>24832</v>
      </c>
    </row>
    <row r="13" spans="1:8">
      <c r="A13" s="392" t="s">
        <v>26230</v>
      </c>
      <c r="B13" s="14" t="s">
        <v>26231</v>
      </c>
      <c r="C13" s="14" t="s">
        <v>26232</v>
      </c>
      <c r="D13" s="14" t="s">
        <v>901</v>
      </c>
      <c r="E13" s="14" t="s">
        <v>26233</v>
      </c>
      <c r="F13" s="14" t="s">
        <v>24829</v>
      </c>
      <c r="G13" s="14" t="s">
        <v>1109</v>
      </c>
      <c r="H13" s="393" t="s">
        <v>24832</v>
      </c>
    </row>
    <row r="14" spans="1:8">
      <c r="A14" s="397" t="s">
        <v>26234</v>
      </c>
      <c r="B14" s="398" t="s">
        <v>26235</v>
      </c>
      <c r="C14" s="398" t="s">
        <v>26236</v>
      </c>
      <c r="D14" s="398" t="s">
        <v>26237</v>
      </c>
      <c r="E14" s="398" t="s">
        <v>26238</v>
      </c>
      <c r="F14" s="398" t="s">
        <v>24829</v>
      </c>
      <c r="G14" s="398" t="s">
        <v>1109</v>
      </c>
      <c r="H14" s="399" t="s">
        <v>24832</v>
      </c>
    </row>
    <row r="15" spans="1:8">
      <c r="A15" s="392" t="s">
        <v>26239</v>
      </c>
      <c r="B15" s="14" t="s">
        <v>26240</v>
      </c>
      <c r="C15" s="14" t="s">
        <v>26241</v>
      </c>
      <c r="D15" s="14" t="s">
        <v>26242</v>
      </c>
      <c r="E15" s="14" t="s">
        <v>26243</v>
      </c>
      <c r="F15" s="14" t="s">
        <v>24829</v>
      </c>
      <c r="G15" s="14" t="s">
        <v>1238</v>
      </c>
      <c r="H15" s="393" t="s">
        <v>24832</v>
      </c>
    </row>
    <row r="16" spans="1:8">
      <c r="A16" s="400" t="s">
        <v>26244</v>
      </c>
      <c r="B16" s="401" t="s">
        <v>26245</v>
      </c>
      <c r="C16" s="401" t="s">
        <v>26246</v>
      </c>
      <c r="D16" s="401" t="s">
        <v>26247</v>
      </c>
      <c r="E16" s="401" t="s">
        <v>26248</v>
      </c>
      <c r="F16" s="401" t="s">
        <v>24829</v>
      </c>
      <c r="G16" s="401" t="s">
        <v>1109</v>
      </c>
      <c r="H16" s="402" t="s">
        <v>24832</v>
      </c>
    </row>
  </sheetData>
  <mergeCells count="2">
    <mergeCell ref="A1:H1"/>
    <mergeCell ref="A2:H2"/>
  </mergeCells>
  <dataValidations count="2">
    <dataValidation type="list" sqref="G5:G16" xr:uid="{00000000-0002-0000-DA00-000000000000}">
      <formula1>"Critical,High,Medium,Low"</formula1>
    </dataValidation>
    <dataValidation type="list" sqref="H5:H16" xr:uid="{00000000-0002-0000-DA00-000001000000}">
      <formula1>"Pending,Pass,Fail,Conditional"</formula1>
    </dataValidation>
  </dataValidations>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H16"/>
  <sheetViews>
    <sheetView workbookViewId="0">
      <pane ySplit="4" topLeftCell="A5" activePane="bottomLeft" state="frozen"/>
      <selection pane="bottomLeft"/>
    </sheetView>
  </sheetViews>
  <sheetFormatPr defaultRowHeight="14.15"/>
  <cols>
    <col min="1" max="1" width="12" customWidth="1"/>
    <col min="2" max="2" width="34" customWidth="1"/>
    <col min="3" max="3" width="46" customWidth="1"/>
    <col min="4" max="4" width="28" customWidth="1"/>
    <col min="5" max="5" width="64" customWidth="1"/>
    <col min="6" max="6" width="30" customWidth="1"/>
    <col min="7" max="7" width="12" customWidth="1"/>
    <col min="8" max="8" width="18" customWidth="1"/>
  </cols>
  <sheetData>
    <row r="1" spans="1:8" ht="17.149999999999999" customHeight="1">
      <c r="A1" s="622" t="s">
        <v>26249</v>
      </c>
      <c r="B1" s="622"/>
      <c r="C1" s="622"/>
      <c r="D1" s="622"/>
      <c r="E1" s="622"/>
      <c r="F1" s="622"/>
      <c r="G1" s="622"/>
      <c r="H1" s="622"/>
    </row>
    <row r="2" spans="1:8" ht="22.85" customHeight="1">
      <c r="A2" s="623" t="s">
        <v>26250</v>
      </c>
      <c r="B2" s="623"/>
      <c r="C2" s="623"/>
      <c r="D2" s="623"/>
      <c r="E2" s="623"/>
      <c r="F2" s="623"/>
      <c r="G2" s="623"/>
      <c r="H2" s="623"/>
    </row>
    <row r="4" spans="1:8" ht="17.149999999999999" customHeight="1">
      <c r="A4" s="386" t="s">
        <v>3410</v>
      </c>
      <c r="B4" s="387" t="s">
        <v>11658</v>
      </c>
      <c r="C4" s="387" t="s">
        <v>5703</v>
      </c>
      <c r="D4" s="387" t="s">
        <v>1817</v>
      </c>
      <c r="E4" s="387" t="s">
        <v>24935</v>
      </c>
      <c r="F4" s="387" t="s">
        <v>24823</v>
      </c>
      <c r="G4" s="387" t="s">
        <v>24998</v>
      </c>
      <c r="H4" s="388" t="s">
        <v>3414</v>
      </c>
    </row>
    <row r="5" spans="1:8">
      <c r="A5" s="435" t="s">
        <v>26251</v>
      </c>
      <c r="B5" s="436" t="s">
        <v>26252</v>
      </c>
      <c r="C5" s="436" t="s">
        <v>26253</v>
      </c>
      <c r="D5" s="436" t="s">
        <v>26001</v>
      </c>
      <c r="E5" s="436" t="s">
        <v>26254</v>
      </c>
      <c r="F5" s="436" t="s">
        <v>24829</v>
      </c>
      <c r="G5" s="436" t="s">
        <v>1238</v>
      </c>
      <c r="H5" s="437" t="s">
        <v>24832</v>
      </c>
    </row>
    <row r="6" spans="1:8">
      <c r="A6" s="455" t="s">
        <v>26255</v>
      </c>
      <c r="B6" s="20" t="s">
        <v>26256</v>
      </c>
      <c r="C6" s="20" t="s">
        <v>26257</v>
      </c>
      <c r="D6" s="20" t="s">
        <v>10589</v>
      </c>
      <c r="E6" s="20" t="s">
        <v>26258</v>
      </c>
      <c r="F6" s="20" t="s">
        <v>24829</v>
      </c>
      <c r="G6" s="20" t="s">
        <v>1238</v>
      </c>
      <c r="H6" s="456" t="s">
        <v>24832</v>
      </c>
    </row>
    <row r="7" spans="1:8">
      <c r="A7" s="438" t="s">
        <v>26259</v>
      </c>
      <c r="B7" s="14" t="s">
        <v>26260</v>
      </c>
      <c r="C7" s="14" t="s">
        <v>26261</v>
      </c>
      <c r="D7" s="14" t="s">
        <v>26262</v>
      </c>
      <c r="E7" s="14" t="s">
        <v>26263</v>
      </c>
      <c r="F7" s="14" t="s">
        <v>24829</v>
      </c>
      <c r="G7" s="14" t="s">
        <v>1238</v>
      </c>
      <c r="H7" s="439" t="s">
        <v>24832</v>
      </c>
    </row>
    <row r="8" spans="1:8">
      <c r="A8" s="455" t="s">
        <v>26264</v>
      </c>
      <c r="B8" s="20" t="s">
        <v>26265</v>
      </c>
      <c r="C8" s="20" t="s">
        <v>26266</v>
      </c>
      <c r="D8" s="20" t="s">
        <v>26267</v>
      </c>
      <c r="E8" s="20" t="s">
        <v>26268</v>
      </c>
      <c r="F8" s="20" t="s">
        <v>24829</v>
      </c>
      <c r="G8" s="20" t="s">
        <v>1109</v>
      </c>
      <c r="H8" s="456" t="s">
        <v>24832</v>
      </c>
    </row>
    <row r="9" spans="1:8">
      <c r="A9" s="438" t="s">
        <v>26269</v>
      </c>
      <c r="B9" s="14" t="s">
        <v>26270</v>
      </c>
      <c r="C9" s="14" t="s">
        <v>26271</v>
      </c>
      <c r="D9" s="14" t="s">
        <v>26272</v>
      </c>
      <c r="E9" s="14" t="s">
        <v>26273</v>
      </c>
      <c r="F9" s="14" t="s">
        <v>24829</v>
      </c>
      <c r="G9" s="14" t="s">
        <v>1238</v>
      </c>
      <c r="H9" s="439" t="s">
        <v>24832</v>
      </c>
    </row>
    <row r="10" spans="1:8" ht="34.75">
      <c r="A10" s="472" t="s">
        <v>26274</v>
      </c>
      <c r="B10" s="467" t="s">
        <v>26275</v>
      </c>
      <c r="C10" s="467" t="s">
        <v>26276</v>
      </c>
      <c r="D10" s="467" t="s">
        <v>26277</v>
      </c>
      <c r="E10" s="467" t="s">
        <v>26278</v>
      </c>
      <c r="F10" s="467" t="s">
        <v>26279</v>
      </c>
      <c r="G10" s="467" t="s">
        <v>1238</v>
      </c>
      <c r="H10" s="473" t="s">
        <v>24913</v>
      </c>
    </row>
    <row r="11" spans="1:8">
      <c r="A11" s="438" t="s">
        <v>26280</v>
      </c>
      <c r="B11" s="14" t="s">
        <v>26281</v>
      </c>
      <c r="C11" s="14" t="s">
        <v>26282</v>
      </c>
      <c r="D11" s="14" t="s">
        <v>20437</v>
      </c>
      <c r="E11" s="14" t="s">
        <v>26283</v>
      </c>
      <c r="F11" s="14" t="s">
        <v>24829</v>
      </c>
      <c r="G11" s="14" t="s">
        <v>1238</v>
      </c>
      <c r="H11" s="439" t="s">
        <v>24832</v>
      </c>
    </row>
    <row r="12" spans="1:8">
      <c r="A12" s="455" t="s">
        <v>26284</v>
      </c>
      <c r="B12" s="20" t="s">
        <v>26285</v>
      </c>
      <c r="C12" s="20" t="s">
        <v>26286</v>
      </c>
      <c r="D12" s="20" t="s">
        <v>20437</v>
      </c>
      <c r="E12" s="20" t="s">
        <v>26287</v>
      </c>
      <c r="F12" s="20" t="s">
        <v>24829</v>
      </c>
      <c r="G12" s="20" t="s">
        <v>1238</v>
      </c>
      <c r="H12" s="456" t="s">
        <v>24832</v>
      </c>
    </row>
    <row r="13" spans="1:8">
      <c r="A13" s="438" t="s">
        <v>26288</v>
      </c>
      <c r="B13" s="14" t="s">
        <v>26289</v>
      </c>
      <c r="C13" s="14" t="s">
        <v>26290</v>
      </c>
      <c r="D13" s="14" t="s">
        <v>26291</v>
      </c>
      <c r="E13" s="14" t="s">
        <v>26292</v>
      </c>
      <c r="F13" s="14" t="s">
        <v>24829</v>
      </c>
      <c r="G13" s="14" t="s">
        <v>1238</v>
      </c>
      <c r="H13" s="439" t="s">
        <v>24832</v>
      </c>
    </row>
    <row r="14" spans="1:8" ht="46.3">
      <c r="A14" s="474" t="s">
        <v>26293</v>
      </c>
      <c r="B14" s="468" t="s">
        <v>26294</v>
      </c>
      <c r="C14" s="468" t="s">
        <v>26295</v>
      </c>
      <c r="D14" s="468" t="s">
        <v>842</v>
      </c>
      <c r="E14" s="468" t="s">
        <v>26296</v>
      </c>
      <c r="F14" s="468" t="s">
        <v>26297</v>
      </c>
      <c r="G14" s="468" t="s">
        <v>1109</v>
      </c>
      <c r="H14" s="475" t="s">
        <v>9861</v>
      </c>
    </row>
    <row r="15" spans="1:8">
      <c r="A15" s="438" t="s">
        <v>26298</v>
      </c>
      <c r="B15" s="14" t="s">
        <v>26299</v>
      </c>
      <c r="C15" s="14" t="s">
        <v>26300</v>
      </c>
      <c r="D15" s="14" t="s">
        <v>11096</v>
      </c>
      <c r="E15" s="14" t="s">
        <v>26301</v>
      </c>
      <c r="F15" s="14" t="s">
        <v>24829</v>
      </c>
      <c r="G15" s="14" t="s">
        <v>1238</v>
      </c>
      <c r="H15" s="439" t="s">
        <v>24832</v>
      </c>
    </row>
    <row r="16" spans="1:8">
      <c r="A16" s="457" t="s">
        <v>26302</v>
      </c>
      <c r="B16" s="458" t="s">
        <v>26303</v>
      </c>
      <c r="C16" s="458" t="s">
        <v>26304</v>
      </c>
      <c r="D16" s="458" t="s">
        <v>26305</v>
      </c>
      <c r="E16" s="458" t="s">
        <v>26306</v>
      </c>
      <c r="F16" s="458" t="s">
        <v>24829</v>
      </c>
      <c r="G16" s="458" t="s">
        <v>1238</v>
      </c>
      <c r="H16" s="459" t="s">
        <v>24832</v>
      </c>
    </row>
  </sheetData>
  <mergeCells count="2">
    <mergeCell ref="A1:H1"/>
    <mergeCell ref="A2:H2"/>
  </mergeCells>
  <dataValidations count="2">
    <dataValidation type="list" sqref="G5:G16" xr:uid="{00000000-0002-0000-DB00-000000000000}">
      <formula1>"Critical,High,Medium,Low"</formula1>
    </dataValidation>
    <dataValidation type="list" sqref="H5:H16" xr:uid="{00000000-0002-0000-DB00-000001000000}">
      <formula1>"Pending,Pass,Fail,Conditional"</formula1>
    </dataValidation>
  </dataValidations>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I19"/>
  <sheetViews>
    <sheetView workbookViewId="0">
      <pane ySplit="4" topLeftCell="A5" activePane="bottomLeft" state="frozen"/>
      <selection pane="bottomLeft"/>
    </sheetView>
  </sheetViews>
  <sheetFormatPr defaultRowHeight="14.15"/>
  <cols>
    <col min="1" max="1" width="12" customWidth="1"/>
    <col min="2" max="2" width="34" customWidth="1"/>
    <col min="3" max="3" width="50" customWidth="1"/>
    <col min="4" max="4" width="46" customWidth="1"/>
    <col min="5" max="5" width="30" customWidth="1"/>
    <col min="6" max="6" width="56" customWidth="1"/>
    <col min="7" max="7" width="30" customWidth="1"/>
    <col min="8" max="8" width="12" customWidth="1"/>
    <col min="9" max="9" width="18" customWidth="1"/>
  </cols>
  <sheetData>
    <row r="1" spans="1:9" ht="17.149999999999999" customHeight="1">
      <c r="A1" s="622" t="s">
        <v>26307</v>
      </c>
      <c r="B1" s="622"/>
      <c r="C1" s="622"/>
      <c r="D1" s="622"/>
      <c r="E1" s="622"/>
      <c r="F1" s="622"/>
      <c r="G1" s="622"/>
      <c r="H1" s="622"/>
      <c r="I1" s="622"/>
    </row>
    <row r="2" spans="1:9" ht="22.85" customHeight="1">
      <c r="A2" s="623" t="s">
        <v>26308</v>
      </c>
      <c r="B2" s="623"/>
      <c r="C2" s="623"/>
      <c r="D2" s="623"/>
      <c r="E2" s="623"/>
      <c r="F2" s="623"/>
      <c r="G2" s="623"/>
      <c r="H2" s="623"/>
      <c r="I2" s="623"/>
    </row>
    <row r="4" spans="1:9" ht="17.149999999999999" customHeight="1">
      <c r="A4" s="386" t="s">
        <v>3410</v>
      </c>
      <c r="B4" s="387" t="s">
        <v>14659</v>
      </c>
      <c r="C4" s="387" t="s">
        <v>26309</v>
      </c>
      <c r="D4" s="387" t="s">
        <v>23284</v>
      </c>
      <c r="E4" s="387" t="s">
        <v>1817</v>
      </c>
      <c r="F4" s="387" t="s">
        <v>24935</v>
      </c>
      <c r="G4" s="387" t="s">
        <v>24823</v>
      </c>
      <c r="H4" s="387" t="s">
        <v>24998</v>
      </c>
      <c r="I4" s="388" t="s">
        <v>3414</v>
      </c>
    </row>
    <row r="5" spans="1:9">
      <c r="A5" s="389" t="s">
        <v>26310</v>
      </c>
      <c r="B5" s="390" t="s">
        <v>23298</v>
      </c>
      <c r="C5" s="390" t="s">
        <v>26311</v>
      </c>
      <c r="D5" s="390" t="s">
        <v>26312</v>
      </c>
      <c r="E5" s="390" t="s">
        <v>16563</v>
      </c>
      <c r="F5" s="390" t="s">
        <v>26313</v>
      </c>
      <c r="G5" s="390" t="s">
        <v>24829</v>
      </c>
      <c r="H5" s="390" t="s">
        <v>1238</v>
      </c>
      <c r="I5" s="391" t="s">
        <v>24832</v>
      </c>
    </row>
    <row r="6" spans="1:9">
      <c r="A6" s="397" t="s">
        <v>26314</v>
      </c>
      <c r="B6" s="398" t="s">
        <v>1888</v>
      </c>
      <c r="C6" s="398" t="s">
        <v>26315</v>
      </c>
      <c r="D6" s="398" t="s">
        <v>26316</v>
      </c>
      <c r="E6" s="398" t="s">
        <v>944</v>
      </c>
      <c r="F6" s="398" t="s">
        <v>26313</v>
      </c>
      <c r="G6" s="398" t="s">
        <v>24829</v>
      </c>
      <c r="H6" s="398" t="s">
        <v>1109</v>
      </c>
      <c r="I6" s="399" t="s">
        <v>24832</v>
      </c>
    </row>
    <row r="7" spans="1:9">
      <c r="A7" s="392" t="s">
        <v>26317</v>
      </c>
      <c r="B7" s="14" t="s">
        <v>6985</v>
      </c>
      <c r="C7" s="14" t="s">
        <v>26318</v>
      </c>
      <c r="D7" s="14" t="s">
        <v>26319</v>
      </c>
      <c r="E7" s="14" t="s">
        <v>6487</v>
      </c>
      <c r="F7" s="14" t="s">
        <v>26320</v>
      </c>
      <c r="G7" s="14" t="s">
        <v>24829</v>
      </c>
      <c r="H7" s="14" t="s">
        <v>1238</v>
      </c>
      <c r="I7" s="393" t="s">
        <v>24832</v>
      </c>
    </row>
    <row r="8" spans="1:9">
      <c r="A8" s="397" t="s">
        <v>26321</v>
      </c>
      <c r="B8" s="398" t="s">
        <v>23323</v>
      </c>
      <c r="C8" s="398" t="s">
        <v>26322</v>
      </c>
      <c r="D8" s="398" t="s">
        <v>26323</v>
      </c>
      <c r="E8" s="398" t="s">
        <v>190</v>
      </c>
      <c r="F8" s="398" t="s">
        <v>26324</v>
      </c>
      <c r="G8" s="398" t="s">
        <v>24829</v>
      </c>
      <c r="H8" s="398" t="s">
        <v>1238</v>
      </c>
      <c r="I8" s="399" t="s">
        <v>24832</v>
      </c>
    </row>
    <row r="9" spans="1:9">
      <c r="A9" s="392" t="s">
        <v>26325</v>
      </c>
      <c r="B9" s="14" t="s">
        <v>23329</v>
      </c>
      <c r="C9" s="14" t="s">
        <v>26326</v>
      </c>
      <c r="D9" s="14" t="s">
        <v>26327</v>
      </c>
      <c r="E9" s="14" t="s">
        <v>25574</v>
      </c>
      <c r="F9" s="14" t="s">
        <v>26328</v>
      </c>
      <c r="G9" s="14" t="s">
        <v>24829</v>
      </c>
      <c r="H9" s="14" t="s">
        <v>1238</v>
      </c>
      <c r="I9" s="393" t="s">
        <v>24832</v>
      </c>
    </row>
    <row r="10" spans="1:9">
      <c r="A10" s="397" t="s">
        <v>26329</v>
      </c>
      <c r="B10" s="398" t="s">
        <v>26330</v>
      </c>
      <c r="C10" s="398" t="s">
        <v>26331</v>
      </c>
      <c r="D10" s="398" t="s">
        <v>26332</v>
      </c>
      <c r="E10" s="398" t="s">
        <v>855</v>
      </c>
      <c r="F10" s="398" t="s">
        <v>26313</v>
      </c>
      <c r="G10" s="398" t="s">
        <v>24829</v>
      </c>
      <c r="H10" s="398" t="s">
        <v>1238</v>
      </c>
      <c r="I10" s="399" t="s">
        <v>24832</v>
      </c>
    </row>
    <row r="11" spans="1:9">
      <c r="A11" s="392" t="s">
        <v>26333</v>
      </c>
      <c r="B11" s="14" t="s">
        <v>26334</v>
      </c>
      <c r="C11" s="14" t="s">
        <v>26335</v>
      </c>
      <c r="D11" s="14" t="s">
        <v>26336</v>
      </c>
      <c r="E11" s="14" t="s">
        <v>190</v>
      </c>
      <c r="F11" s="14" t="s">
        <v>26337</v>
      </c>
      <c r="G11" s="14" t="s">
        <v>24829</v>
      </c>
      <c r="H11" s="14" t="s">
        <v>1238</v>
      </c>
      <c r="I11" s="393" t="s">
        <v>24832</v>
      </c>
    </row>
    <row r="12" spans="1:9">
      <c r="A12" s="397" t="s">
        <v>26338</v>
      </c>
      <c r="B12" s="398" t="s">
        <v>26339</v>
      </c>
      <c r="C12" s="398" t="s">
        <v>26340</v>
      </c>
      <c r="D12" s="398" t="s">
        <v>26341</v>
      </c>
      <c r="E12" s="398" t="s">
        <v>17398</v>
      </c>
      <c r="F12" s="398" t="s">
        <v>26342</v>
      </c>
      <c r="G12" s="398" t="s">
        <v>24829</v>
      </c>
      <c r="H12" s="398" t="s">
        <v>1238</v>
      </c>
      <c r="I12" s="399" t="s">
        <v>24832</v>
      </c>
    </row>
    <row r="13" spans="1:9">
      <c r="A13" s="392" t="s">
        <v>26343</v>
      </c>
      <c r="B13" s="14" t="s">
        <v>17599</v>
      </c>
      <c r="C13" s="14" t="s">
        <v>26344</v>
      </c>
      <c r="D13" s="14" t="s">
        <v>26345</v>
      </c>
      <c r="E13" s="14" t="s">
        <v>190</v>
      </c>
      <c r="F13" s="14" t="s">
        <v>26346</v>
      </c>
      <c r="G13" s="14" t="s">
        <v>24829</v>
      </c>
      <c r="H13" s="14" t="s">
        <v>1238</v>
      </c>
      <c r="I13" s="393" t="s">
        <v>24832</v>
      </c>
    </row>
    <row r="14" spans="1:9">
      <c r="A14" s="397" t="s">
        <v>26347</v>
      </c>
      <c r="B14" s="398" t="s">
        <v>26348</v>
      </c>
      <c r="C14" s="398" t="s">
        <v>26349</v>
      </c>
      <c r="D14" s="398" t="s">
        <v>26350</v>
      </c>
      <c r="E14" s="398" t="s">
        <v>26351</v>
      </c>
      <c r="F14" s="398" t="s">
        <v>26352</v>
      </c>
      <c r="G14" s="398" t="s">
        <v>24829</v>
      </c>
      <c r="H14" s="398" t="s">
        <v>1238</v>
      </c>
      <c r="I14" s="399" t="s">
        <v>24832</v>
      </c>
    </row>
    <row r="15" spans="1:9">
      <c r="A15" s="392" t="s">
        <v>26353</v>
      </c>
      <c r="B15" s="14" t="s">
        <v>7021</v>
      </c>
      <c r="C15" s="14" t="s">
        <v>26354</v>
      </c>
      <c r="D15" s="14" t="s">
        <v>26355</v>
      </c>
      <c r="E15" s="14" t="s">
        <v>6614</v>
      </c>
      <c r="F15" s="14" t="s">
        <v>26356</v>
      </c>
      <c r="G15" s="14" t="s">
        <v>24829</v>
      </c>
      <c r="H15" s="14" t="s">
        <v>1238</v>
      </c>
      <c r="I15" s="393" t="s">
        <v>24832</v>
      </c>
    </row>
    <row r="16" spans="1:9">
      <c r="A16" s="397" t="s">
        <v>26357</v>
      </c>
      <c r="B16" s="398" t="s">
        <v>26358</v>
      </c>
      <c r="C16" s="398" t="s">
        <v>26359</v>
      </c>
      <c r="D16" s="398" t="s">
        <v>26360</v>
      </c>
      <c r="E16" s="398" t="s">
        <v>23389</v>
      </c>
      <c r="F16" s="398" t="s">
        <v>26361</v>
      </c>
      <c r="G16" s="398" t="s">
        <v>24829</v>
      </c>
      <c r="H16" s="398" t="s">
        <v>1238</v>
      </c>
      <c r="I16" s="399" t="s">
        <v>24832</v>
      </c>
    </row>
    <row r="17" spans="1:9">
      <c r="A17" s="392" t="s">
        <v>26362</v>
      </c>
      <c r="B17" s="14" t="s">
        <v>26363</v>
      </c>
      <c r="C17" s="14" t="s">
        <v>26364</v>
      </c>
      <c r="D17" s="14" t="s">
        <v>26365</v>
      </c>
      <c r="E17" s="14" t="s">
        <v>851</v>
      </c>
      <c r="F17" s="14" t="s">
        <v>26366</v>
      </c>
      <c r="G17" s="14" t="s">
        <v>24829</v>
      </c>
      <c r="H17" s="14" t="s">
        <v>1238</v>
      </c>
      <c r="I17" s="393" t="s">
        <v>24832</v>
      </c>
    </row>
    <row r="18" spans="1:9">
      <c r="A18" s="397" t="s">
        <v>26367</v>
      </c>
      <c r="B18" s="398" t="s">
        <v>26368</v>
      </c>
      <c r="C18" s="398" t="s">
        <v>26369</v>
      </c>
      <c r="D18" s="398" t="s">
        <v>26370</v>
      </c>
      <c r="E18" s="398" t="s">
        <v>21919</v>
      </c>
      <c r="F18" s="398" t="s">
        <v>26371</v>
      </c>
      <c r="G18" s="398" t="s">
        <v>24829</v>
      </c>
      <c r="H18" s="398" t="s">
        <v>1109</v>
      </c>
      <c r="I18" s="399" t="s">
        <v>24832</v>
      </c>
    </row>
    <row r="19" spans="1:9">
      <c r="A19" s="394" t="s">
        <v>26372</v>
      </c>
      <c r="B19" s="395" t="s">
        <v>26373</v>
      </c>
      <c r="C19" s="395" t="s">
        <v>26374</v>
      </c>
      <c r="D19" s="395" t="s">
        <v>26375</v>
      </c>
      <c r="E19" s="395" t="s">
        <v>6434</v>
      </c>
      <c r="F19" s="395" t="s">
        <v>26376</v>
      </c>
      <c r="G19" s="395" t="s">
        <v>24829</v>
      </c>
      <c r="H19" s="395" t="s">
        <v>1238</v>
      </c>
      <c r="I19" s="396" t="s">
        <v>24832</v>
      </c>
    </row>
  </sheetData>
  <mergeCells count="2">
    <mergeCell ref="A1:I1"/>
    <mergeCell ref="A2:I2"/>
  </mergeCells>
  <dataValidations count="2">
    <dataValidation type="list" sqref="H5:H19" xr:uid="{00000000-0002-0000-DC00-000000000000}">
      <formula1>"Critical,High,Medium,Low"</formula1>
    </dataValidation>
    <dataValidation type="list" sqref="I5:I19" xr:uid="{00000000-0002-0000-DC00-000001000000}">
      <formula1>"Pending,Pass,Fail,Conditional"</formula1>
    </dataValidation>
  </dataValidations>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I14"/>
  <sheetViews>
    <sheetView workbookViewId="0">
      <pane ySplit="4" topLeftCell="A5" activePane="bottomLeft" state="frozen"/>
      <selection pane="bottomLeft"/>
    </sheetView>
  </sheetViews>
  <sheetFormatPr defaultRowHeight="14.15"/>
  <cols>
    <col min="1" max="1" width="12" customWidth="1"/>
    <col min="2" max="2" width="34" customWidth="1"/>
    <col min="3" max="3" width="46" customWidth="1"/>
    <col min="4" max="4" width="50" customWidth="1"/>
    <col min="5" max="5" width="30" customWidth="1"/>
    <col min="6" max="6" width="60" customWidth="1"/>
    <col min="7" max="7" width="30" customWidth="1"/>
    <col min="8" max="8" width="12" customWidth="1"/>
    <col min="9" max="9" width="18" customWidth="1"/>
  </cols>
  <sheetData>
    <row r="1" spans="1:9" ht="17.149999999999999" customHeight="1">
      <c r="A1" s="622" t="s">
        <v>26377</v>
      </c>
      <c r="B1" s="622"/>
      <c r="C1" s="622"/>
      <c r="D1" s="622"/>
      <c r="E1" s="622"/>
      <c r="F1" s="622"/>
      <c r="G1" s="622"/>
      <c r="H1" s="622"/>
      <c r="I1" s="622"/>
    </row>
    <row r="2" spans="1:9" ht="22.85" customHeight="1">
      <c r="A2" s="623" t="s">
        <v>26378</v>
      </c>
      <c r="B2" s="623"/>
      <c r="C2" s="623"/>
      <c r="D2" s="623"/>
      <c r="E2" s="623"/>
      <c r="F2" s="623"/>
      <c r="G2" s="623"/>
      <c r="H2" s="623"/>
      <c r="I2" s="623"/>
    </row>
    <row r="4" spans="1:9" ht="17.149999999999999" customHeight="1">
      <c r="A4" s="386" t="s">
        <v>3410</v>
      </c>
      <c r="B4" s="387" t="s">
        <v>23283</v>
      </c>
      <c r="C4" s="387" t="s">
        <v>5703</v>
      </c>
      <c r="D4" s="387" t="s">
        <v>8854</v>
      </c>
      <c r="E4" s="387" t="s">
        <v>1817</v>
      </c>
      <c r="F4" s="387" t="s">
        <v>24935</v>
      </c>
      <c r="G4" s="387" t="s">
        <v>24823</v>
      </c>
      <c r="H4" s="387" t="s">
        <v>24998</v>
      </c>
      <c r="I4" s="388" t="s">
        <v>3414</v>
      </c>
    </row>
    <row r="5" spans="1:9">
      <c r="A5" s="389" t="s">
        <v>26379</v>
      </c>
      <c r="B5" s="390" t="s">
        <v>26380</v>
      </c>
      <c r="C5" s="390" t="s">
        <v>26381</v>
      </c>
      <c r="D5" s="390" t="s">
        <v>26382</v>
      </c>
      <c r="E5" s="390" t="s">
        <v>26383</v>
      </c>
      <c r="F5" s="390" t="s">
        <v>26384</v>
      </c>
      <c r="G5" s="390" t="s">
        <v>24829</v>
      </c>
      <c r="H5" s="390" t="s">
        <v>1238</v>
      </c>
      <c r="I5" s="391" t="s">
        <v>24832</v>
      </c>
    </row>
    <row r="6" spans="1:9">
      <c r="A6" s="397" t="s">
        <v>26385</v>
      </c>
      <c r="B6" s="398" t="s">
        <v>26386</v>
      </c>
      <c r="C6" s="398" t="s">
        <v>26387</v>
      </c>
      <c r="D6" s="398" t="s">
        <v>26388</v>
      </c>
      <c r="E6" s="398" t="s">
        <v>3652</v>
      </c>
      <c r="F6" s="398" t="s">
        <v>26389</v>
      </c>
      <c r="G6" s="398" t="s">
        <v>24829</v>
      </c>
      <c r="H6" s="398" t="s">
        <v>1238</v>
      </c>
      <c r="I6" s="399" t="s">
        <v>24832</v>
      </c>
    </row>
    <row r="7" spans="1:9">
      <c r="A7" s="392" t="s">
        <v>26390</v>
      </c>
      <c r="B7" s="14" t="s">
        <v>26391</v>
      </c>
      <c r="C7" s="14" t="s">
        <v>26392</v>
      </c>
      <c r="D7" s="14" t="s">
        <v>26393</v>
      </c>
      <c r="E7" s="14" t="s">
        <v>6487</v>
      </c>
      <c r="F7" s="14" t="s">
        <v>26394</v>
      </c>
      <c r="G7" s="14" t="s">
        <v>24829</v>
      </c>
      <c r="H7" s="14" t="s">
        <v>1238</v>
      </c>
      <c r="I7" s="393" t="s">
        <v>24832</v>
      </c>
    </row>
    <row r="8" spans="1:9">
      <c r="A8" s="397" t="s">
        <v>26395</v>
      </c>
      <c r="B8" s="398" t="s">
        <v>26396</v>
      </c>
      <c r="C8" s="398" t="s">
        <v>26397</v>
      </c>
      <c r="D8" s="398" t="s">
        <v>26398</v>
      </c>
      <c r="E8" s="398" t="s">
        <v>22414</v>
      </c>
      <c r="F8" s="398" t="s">
        <v>26399</v>
      </c>
      <c r="G8" s="398" t="s">
        <v>24829</v>
      </c>
      <c r="H8" s="398" t="s">
        <v>1109</v>
      </c>
      <c r="I8" s="399" t="s">
        <v>24832</v>
      </c>
    </row>
    <row r="9" spans="1:9">
      <c r="A9" s="392" t="s">
        <v>26400</v>
      </c>
      <c r="B9" s="14" t="s">
        <v>26401</v>
      </c>
      <c r="C9" s="14" t="s">
        <v>26402</v>
      </c>
      <c r="D9" s="14" t="s">
        <v>26403</v>
      </c>
      <c r="E9" s="14" t="s">
        <v>23969</v>
      </c>
      <c r="F9" s="14" t="s">
        <v>26404</v>
      </c>
      <c r="G9" s="14" t="s">
        <v>24829</v>
      </c>
      <c r="H9" s="14" t="s">
        <v>1238</v>
      </c>
      <c r="I9" s="393" t="s">
        <v>24832</v>
      </c>
    </row>
    <row r="10" spans="1:9">
      <c r="A10" s="397" t="s">
        <v>26405</v>
      </c>
      <c r="B10" s="398" t="s">
        <v>26406</v>
      </c>
      <c r="C10" s="398" t="s">
        <v>26407</v>
      </c>
      <c r="D10" s="398" t="s">
        <v>26408</v>
      </c>
      <c r="E10" s="398" t="s">
        <v>23108</v>
      </c>
      <c r="F10" s="398" t="s">
        <v>26409</v>
      </c>
      <c r="G10" s="398" t="s">
        <v>24829</v>
      </c>
      <c r="H10" s="398" t="s">
        <v>1238</v>
      </c>
      <c r="I10" s="399" t="s">
        <v>24832</v>
      </c>
    </row>
    <row r="11" spans="1:9">
      <c r="A11" s="392" t="s">
        <v>26410</v>
      </c>
      <c r="B11" s="14" t="s">
        <v>26411</v>
      </c>
      <c r="C11" s="14" t="s">
        <v>26412</v>
      </c>
      <c r="D11" s="14" t="s">
        <v>26413</v>
      </c>
      <c r="E11" s="14" t="s">
        <v>851</v>
      </c>
      <c r="F11" s="14" t="s">
        <v>26414</v>
      </c>
      <c r="G11" s="14" t="s">
        <v>24829</v>
      </c>
      <c r="H11" s="14" t="s">
        <v>1109</v>
      </c>
      <c r="I11" s="393" t="s">
        <v>24832</v>
      </c>
    </row>
    <row r="12" spans="1:9">
      <c r="A12" s="397" t="s">
        <v>26415</v>
      </c>
      <c r="B12" s="398" t="s">
        <v>26416</v>
      </c>
      <c r="C12" s="398" t="s">
        <v>26417</v>
      </c>
      <c r="D12" s="398" t="s">
        <v>26418</v>
      </c>
      <c r="E12" s="398" t="s">
        <v>948</v>
      </c>
      <c r="F12" s="398" t="s">
        <v>26419</v>
      </c>
      <c r="G12" s="398" t="s">
        <v>24829</v>
      </c>
      <c r="H12" s="398" t="s">
        <v>1238</v>
      </c>
      <c r="I12" s="399" t="s">
        <v>24832</v>
      </c>
    </row>
    <row r="13" spans="1:9">
      <c r="A13" s="392" t="s">
        <v>26420</v>
      </c>
      <c r="B13" s="14" t="s">
        <v>26421</v>
      </c>
      <c r="C13" s="14" t="s">
        <v>26422</v>
      </c>
      <c r="D13" s="14" t="s">
        <v>26423</v>
      </c>
      <c r="E13" s="14" t="s">
        <v>12112</v>
      </c>
      <c r="F13" s="14" t="s">
        <v>26424</v>
      </c>
      <c r="G13" s="14" t="s">
        <v>24829</v>
      </c>
      <c r="H13" s="14" t="s">
        <v>1238</v>
      </c>
      <c r="I13" s="393" t="s">
        <v>24832</v>
      </c>
    </row>
    <row r="14" spans="1:9">
      <c r="A14" s="400" t="s">
        <v>26425</v>
      </c>
      <c r="B14" s="401" t="s">
        <v>26426</v>
      </c>
      <c r="C14" s="401" t="s">
        <v>26427</v>
      </c>
      <c r="D14" s="401" t="s">
        <v>26428</v>
      </c>
      <c r="E14" s="401" t="s">
        <v>26429</v>
      </c>
      <c r="F14" s="401" t="s">
        <v>26430</v>
      </c>
      <c r="G14" s="401" t="s">
        <v>24829</v>
      </c>
      <c r="H14" s="401" t="s">
        <v>1238</v>
      </c>
      <c r="I14" s="402" t="s">
        <v>24832</v>
      </c>
    </row>
  </sheetData>
  <mergeCells count="2">
    <mergeCell ref="A1:I1"/>
    <mergeCell ref="A2:I2"/>
  </mergeCells>
  <dataValidations count="2">
    <dataValidation type="list" sqref="H5:H14" xr:uid="{00000000-0002-0000-DD00-000000000000}">
      <formula1>"Critical,High,Medium,Low"</formula1>
    </dataValidation>
    <dataValidation type="list" sqref="I5:I14" xr:uid="{00000000-0002-0000-DD00-000001000000}">
      <formula1>"Pending,Pass,Fail,Conditional"</formula1>
    </dataValidation>
  </dataValidations>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H19"/>
  <sheetViews>
    <sheetView workbookViewId="0">
      <pane ySplit="4" topLeftCell="A5" activePane="bottomLeft" state="frozen"/>
      <selection pane="bottomLeft"/>
    </sheetView>
  </sheetViews>
  <sheetFormatPr defaultRowHeight="14.15"/>
  <cols>
    <col min="1" max="1" width="12" customWidth="1"/>
    <col min="2" max="2" width="38" customWidth="1"/>
    <col min="3" max="3" width="28" customWidth="1"/>
    <col min="4" max="4" width="42" customWidth="1"/>
    <col min="5" max="5" width="62" customWidth="1"/>
    <col min="6" max="6" width="30" customWidth="1"/>
    <col min="7" max="7" width="12" customWidth="1"/>
    <col min="8" max="8" width="18" customWidth="1"/>
  </cols>
  <sheetData>
    <row r="1" spans="1:8" ht="17.149999999999999" customHeight="1">
      <c r="A1" s="622" t="s">
        <v>26431</v>
      </c>
      <c r="B1" s="622"/>
      <c r="C1" s="622"/>
      <c r="D1" s="622"/>
      <c r="E1" s="622"/>
      <c r="F1" s="622"/>
      <c r="G1" s="622"/>
      <c r="H1" s="622"/>
    </row>
    <row r="2" spans="1:8" ht="22.85" customHeight="1">
      <c r="A2" s="623" t="s">
        <v>26432</v>
      </c>
      <c r="B2" s="623"/>
      <c r="C2" s="623"/>
      <c r="D2" s="623"/>
      <c r="E2" s="623"/>
      <c r="F2" s="623"/>
      <c r="G2" s="623"/>
      <c r="H2" s="623"/>
    </row>
    <row r="4" spans="1:8" ht="17.149999999999999" customHeight="1">
      <c r="A4" s="386" t="s">
        <v>3410</v>
      </c>
      <c r="B4" s="387" t="s">
        <v>19215</v>
      </c>
      <c r="C4" s="387" t="s">
        <v>19216</v>
      </c>
      <c r="D4" s="387" t="s">
        <v>8854</v>
      </c>
      <c r="E4" s="387" t="s">
        <v>24935</v>
      </c>
      <c r="F4" s="387" t="s">
        <v>24823</v>
      </c>
      <c r="G4" s="387" t="s">
        <v>24998</v>
      </c>
      <c r="H4" s="388" t="s">
        <v>3414</v>
      </c>
    </row>
    <row r="5" spans="1:8">
      <c r="A5" s="389" t="s">
        <v>26433</v>
      </c>
      <c r="B5" s="390" t="s">
        <v>26434</v>
      </c>
      <c r="C5" s="390" t="s">
        <v>16914</v>
      </c>
      <c r="D5" s="390" t="s">
        <v>26435</v>
      </c>
      <c r="E5" s="390" t="s">
        <v>26436</v>
      </c>
      <c r="F5" s="390" t="s">
        <v>24829</v>
      </c>
      <c r="G5" s="390" t="s">
        <v>1238</v>
      </c>
      <c r="H5" s="391" t="s">
        <v>24832</v>
      </c>
    </row>
    <row r="6" spans="1:8">
      <c r="A6" s="397" t="s">
        <v>26437</v>
      </c>
      <c r="B6" s="398" t="s">
        <v>26438</v>
      </c>
      <c r="C6" s="398" t="s">
        <v>16914</v>
      </c>
      <c r="D6" s="398" t="s">
        <v>26439</v>
      </c>
      <c r="E6" s="398" t="s">
        <v>26440</v>
      </c>
      <c r="F6" s="398" t="s">
        <v>24829</v>
      </c>
      <c r="G6" s="398" t="s">
        <v>1238</v>
      </c>
      <c r="H6" s="399" t="s">
        <v>24832</v>
      </c>
    </row>
    <row r="7" spans="1:8">
      <c r="A7" s="392" t="s">
        <v>26441</v>
      </c>
      <c r="B7" s="14" t="s">
        <v>19236</v>
      </c>
      <c r="C7" s="14" t="s">
        <v>10329</v>
      </c>
      <c r="D7" s="14" t="s">
        <v>26442</v>
      </c>
      <c r="E7" s="14" t="s">
        <v>26443</v>
      </c>
      <c r="F7" s="14" t="s">
        <v>24829</v>
      </c>
      <c r="G7" s="14" t="s">
        <v>1238</v>
      </c>
      <c r="H7" s="393" t="s">
        <v>24832</v>
      </c>
    </row>
    <row r="8" spans="1:8">
      <c r="A8" s="397" t="s">
        <v>26444</v>
      </c>
      <c r="B8" s="398" t="s">
        <v>19243</v>
      </c>
      <c r="C8" s="398" t="s">
        <v>10329</v>
      </c>
      <c r="D8" s="398" t="s">
        <v>26445</v>
      </c>
      <c r="E8" s="398" t="s">
        <v>26446</v>
      </c>
      <c r="F8" s="398" t="s">
        <v>24829</v>
      </c>
      <c r="G8" s="398" t="s">
        <v>1238</v>
      </c>
      <c r="H8" s="399" t="s">
        <v>24832</v>
      </c>
    </row>
    <row r="9" spans="1:8">
      <c r="A9" s="392" t="s">
        <v>26447</v>
      </c>
      <c r="B9" s="14" t="s">
        <v>26448</v>
      </c>
      <c r="C9" s="14" t="s">
        <v>26449</v>
      </c>
      <c r="D9" s="14" t="s">
        <v>26450</v>
      </c>
      <c r="E9" s="14" t="s">
        <v>26451</v>
      </c>
      <c r="F9" s="14" t="s">
        <v>24829</v>
      </c>
      <c r="G9" s="14" t="s">
        <v>1109</v>
      </c>
      <c r="H9" s="393" t="s">
        <v>24832</v>
      </c>
    </row>
    <row r="10" spans="1:8">
      <c r="A10" s="397" t="s">
        <v>26452</v>
      </c>
      <c r="B10" s="398" t="s">
        <v>26453</v>
      </c>
      <c r="C10" s="398" t="s">
        <v>26454</v>
      </c>
      <c r="D10" s="398" t="s">
        <v>26455</v>
      </c>
      <c r="E10" s="398" t="s">
        <v>26456</v>
      </c>
      <c r="F10" s="398" t="s">
        <v>24829</v>
      </c>
      <c r="G10" s="398" t="s">
        <v>1238</v>
      </c>
      <c r="H10" s="399" t="s">
        <v>24832</v>
      </c>
    </row>
    <row r="11" spans="1:8">
      <c r="A11" s="392" t="s">
        <v>26457</v>
      </c>
      <c r="B11" s="14" t="s">
        <v>26458</v>
      </c>
      <c r="C11" s="14" t="s">
        <v>16914</v>
      </c>
      <c r="D11" s="14" t="s">
        <v>26459</v>
      </c>
      <c r="E11" s="14" t="s">
        <v>26460</v>
      </c>
      <c r="F11" s="14" t="s">
        <v>24829</v>
      </c>
      <c r="G11" s="14" t="s">
        <v>1238</v>
      </c>
      <c r="H11" s="393" t="s">
        <v>24832</v>
      </c>
    </row>
    <row r="12" spans="1:8">
      <c r="A12" s="397" t="s">
        <v>26461</v>
      </c>
      <c r="B12" s="398" t="s">
        <v>26462</v>
      </c>
      <c r="C12" s="398" t="s">
        <v>19279</v>
      </c>
      <c r="D12" s="398" t="s">
        <v>26463</v>
      </c>
      <c r="E12" s="398" t="s">
        <v>26464</v>
      </c>
      <c r="F12" s="398" t="s">
        <v>24829</v>
      </c>
      <c r="G12" s="398" t="s">
        <v>1238</v>
      </c>
      <c r="H12" s="399" t="s">
        <v>24832</v>
      </c>
    </row>
    <row r="13" spans="1:8">
      <c r="A13" s="392" t="s">
        <v>26465</v>
      </c>
      <c r="B13" s="14" t="s">
        <v>19286</v>
      </c>
      <c r="C13" s="14" t="s">
        <v>19287</v>
      </c>
      <c r="D13" s="14" t="s">
        <v>20811</v>
      </c>
      <c r="E13" s="14" t="s">
        <v>26466</v>
      </c>
      <c r="F13" s="14" t="s">
        <v>24829</v>
      </c>
      <c r="G13" s="14" t="s">
        <v>1238</v>
      </c>
      <c r="H13" s="393" t="s">
        <v>24832</v>
      </c>
    </row>
    <row r="14" spans="1:8">
      <c r="A14" s="397" t="s">
        <v>26467</v>
      </c>
      <c r="B14" s="398" t="s">
        <v>19294</v>
      </c>
      <c r="C14" s="398" t="s">
        <v>18335</v>
      </c>
      <c r="D14" s="398" t="s">
        <v>14195</v>
      </c>
      <c r="E14" s="398" t="s">
        <v>26468</v>
      </c>
      <c r="F14" s="398" t="s">
        <v>24829</v>
      </c>
      <c r="G14" s="398" t="s">
        <v>1238</v>
      </c>
      <c r="H14" s="399" t="s">
        <v>24832</v>
      </c>
    </row>
    <row r="15" spans="1:8">
      <c r="A15" s="392" t="s">
        <v>26469</v>
      </c>
      <c r="B15" s="14" t="s">
        <v>26470</v>
      </c>
      <c r="C15" s="14" t="s">
        <v>2159</v>
      </c>
      <c r="D15" s="14" t="s">
        <v>26471</v>
      </c>
      <c r="E15" s="14" t="s">
        <v>26472</v>
      </c>
      <c r="F15" s="14" t="s">
        <v>24829</v>
      </c>
      <c r="G15" s="14" t="s">
        <v>1238</v>
      </c>
      <c r="H15" s="393" t="s">
        <v>24832</v>
      </c>
    </row>
    <row r="16" spans="1:8">
      <c r="A16" s="397" t="s">
        <v>26473</v>
      </c>
      <c r="B16" s="398" t="s">
        <v>26474</v>
      </c>
      <c r="C16" s="398" t="s">
        <v>16914</v>
      </c>
      <c r="D16" s="398" t="s">
        <v>26475</v>
      </c>
      <c r="E16" s="398" t="s">
        <v>26476</v>
      </c>
      <c r="F16" s="398" t="s">
        <v>24829</v>
      </c>
      <c r="G16" s="398" t="s">
        <v>1109</v>
      </c>
      <c r="H16" s="399" t="s">
        <v>24832</v>
      </c>
    </row>
    <row r="17" spans="1:8">
      <c r="A17" s="392" t="s">
        <v>26477</v>
      </c>
      <c r="B17" s="14" t="s">
        <v>26478</v>
      </c>
      <c r="C17" s="14" t="s">
        <v>26479</v>
      </c>
      <c r="D17" s="14" t="s">
        <v>26480</v>
      </c>
      <c r="E17" s="14" t="s">
        <v>26481</v>
      </c>
      <c r="F17" s="14" t="s">
        <v>24829</v>
      </c>
      <c r="G17" s="14" t="s">
        <v>1238</v>
      </c>
      <c r="H17" s="393" t="s">
        <v>24832</v>
      </c>
    </row>
    <row r="18" spans="1:8" ht="23.15">
      <c r="A18" s="397" t="s">
        <v>26482</v>
      </c>
      <c r="B18" s="398" t="s">
        <v>26483</v>
      </c>
      <c r="C18" s="398" t="s">
        <v>26484</v>
      </c>
      <c r="D18" s="398" t="s">
        <v>26485</v>
      </c>
      <c r="E18" s="398" t="s">
        <v>26486</v>
      </c>
      <c r="F18" s="398" t="s">
        <v>24829</v>
      </c>
      <c r="G18" s="398" t="s">
        <v>1238</v>
      </c>
      <c r="H18" s="399" t="s">
        <v>24832</v>
      </c>
    </row>
    <row r="19" spans="1:8">
      <c r="A19" s="394" t="s">
        <v>26487</v>
      </c>
      <c r="B19" s="395" t="s">
        <v>26488</v>
      </c>
      <c r="C19" s="395" t="s">
        <v>26489</v>
      </c>
      <c r="D19" s="395" t="s">
        <v>26490</v>
      </c>
      <c r="E19" s="395" t="s">
        <v>26491</v>
      </c>
      <c r="F19" s="395" t="s">
        <v>24829</v>
      </c>
      <c r="G19" s="395" t="s">
        <v>1109</v>
      </c>
      <c r="H19" s="396" t="s">
        <v>24832</v>
      </c>
    </row>
  </sheetData>
  <mergeCells count="2">
    <mergeCell ref="A1:H1"/>
    <mergeCell ref="A2:H2"/>
  </mergeCells>
  <dataValidations count="2">
    <dataValidation type="list" sqref="G5:G19" xr:uid="{00000000-0002-0000-DE00-000000000000}">
      <formula1>"Critical,High,Medium,Low"</formula1>
    </dataValidation>
    <dataValidation type="list" sqref="H5:H19" xr:uid="{00000000-0002-0000-DE00-000001000000}">
      <formula1>"Pending,Pass,Fail,Conditional"</formula1>
    </dataValidation>
  </dataValidations>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H16"/>
  <sheetViews>
    <sheetView workbookViewId="0">
      <pane ySplit="4" topLeftCell="A5" activePane="bottomLeft" state="frozen"/>
      <selection pane="bottomLeft"/>
    </sheetView>
  </sheetViews>
  <sheetFormatPr defaultRowHeight="14.15"/>
  <cols>
    <col min="1" max="1" width="12" customWidth="1"/>
    <col min="2" max="2" width="34" customWidth="1"/>
    <col min="3" max="3" width="60" customWidth="1"/>
    <col min="4" max="4" width="30" customWidth="1"/>
    <col min="5" max="5" width="58" customWidth="1"/>
    <col min="6" max="6" width="30" customWidth="1"/>
    <col min="7" max="7" width="12" customWidth="1"/>
    <col min="8" max="8" width="18" customWidth="1"/>
  </cols>
  <sheetData>
    <row r="1" spans="1:8" ht="17.149999999999999" customHeight="1">
      <c r="A1" s="622" t="s">
        <v>26492</v>
      </c>
      <c r="B1" s="622"/>
      <c r="C1" s="622"/>
      <c r="D1" s="622"/>
      <c r="E1" s="622"/>
      <c r="F1" s="622"/>
      <c r="G1" s="622"/>
      <c r="H1" s="622"/>
    </row>
    <row r="2" spans="1:8" ht="22.85" customHeight="1">
      <c r="A2" s="623" t="s">
        <v>26493</v>
      </c>
      <c r="B2" s="623"/>
      <c r="C2" s="623"/>
      <c r="D2" s="623"/>
      <c r="E2" s="623"/>
      <c r="F2" s="623"/>
      <c r="G2" s="623"/>
      <c r="H2" s="623"/>
    </row>
    <row r="4" spans="1:8" ht="17.149999999999999" customHeight="1">
      <c r="A4" s="386" t="s">
        <v>3410</v>
      </c>
      <c r="B4" s="387" t="s">
        <v>26494</v>
      </c>
      <c r="C4" s="387" t="s">
        <v>5684</v>
      </c>
      <c r="D4" s="387" t="s">
        <v>1817</v>
      </c>
      <c r="E4" s="387" t="s">
        <v>24935</v>
      </c>
      <c r="F4" s="387" t="s">
        <v>24823</v>
      </c>
      <c r="G4" s="387" t="s">
        <v>24998</v>
      </c>
      <c r="H4" s="388" t="s">
        <v>3414</v>
      </c>
    </row>
    <row r="5" spans="1:8">
      <c r="A5" s="389" t="s">
        <v>26495</v>
      </c>
      <c r="B5" s="390" t="s">
        <v>26496</v>
      </c>
      <c r="C5" s="390" t="s">
        <v>26497</v>
      </c>
      <c r="D5" s="390" t="s">
        <v>26498</v>
      </c>
      <c r="E5" s="390" t="s">
        <v>26499</v>
      </c>
      <c r="F5" s="390" t="s">
        <v>24829</v>
      </c>
      <c r="G5" s="390" t="s">
        <v>1238</v>
      </c>
      <c r="H5" s="391" t="s">
        <v>24832</v>
      </c>
    </row>
    <row r="6" spans="1:8">
      <c r="A6" s="397" t="s">
        <v>26500</v>
      </c>
      <c r="B6" s="398" t="s">
        <v>26501</v>
      </c>
      <c r="C6" s="398" t="s">
        <v>26502</v>
      </c>
      <c r="D6" s="398" t="s">
        <v>26503</v>
      </c>
      <c r="E6" s="398" t="s">
        <v>26504</v>
      </c>
      <c r="F6" s="398" t="s">
        <v>24829</v>
      </c>
      <c r="G6" s="398" t="s">
        <v>1238</v>
      </c>
      <c r="H6" s="399" t="s">
        <v>24832</v>
      </c>
    </row>
    <row r="7" spans="1:8">
      <c r="A7" s="392" t="s">
        <v>26505</v>
      </c>
      <c r="B7" s="14" t="s">
        <v>26506</v>
      </c>
      <c r="C7" s="14" t="s">
        <v>26507</v>
      </c>
      <c r="D7" s="14" t="s">
        <v>26508</v>
      </c>
      <c r="E7" s="14" t="s">
        <v>26509</v>
      </c>
      <c r="F7" s="14" t="s">
        <v>24829</v>
      </c>
      <c r="G7" s="14" t="s">
        <v>1238</v>
      </c>
      <c r="H7" s="393" t="s">
        <v>24832</v>
      </c>
    </row>
    <row r="8" spans="1:8">
      <c r="A8" s="397" t="s">
        <v>26510</v>
      </c>
      <c r="B8" s="398" t="s">
        <v>26511</v>
      </c>
      <c r="C8" s="398" t="s">
        <v>26512</v>
      </c>
      <c r="D8" s="398" t="s">
        <v>20425</v>
      </c>
      <c r="E8" s="398" t="s">
        <v>26513</v>
      </c>
      <c r="F8" s="398" t="s">
        <v>24829</v>
      </c>
      <c r="G8" s="398" t="s">
        <v>1238</v>
      </c>
      <c r="H8" s="399" t="s">
        <v>24832</v>
      </c>
    </row>
    <row r="9" spans="1:8">
      <c r="A9" s="392" t="s">
        <v>26514</v>
      </c>
      <c r="B9" s="14" t="s">
        <v>26515</v>
      </c>
      <c r="C9" s="14" t="s">
        <v>26516</v>
      </c>
      <c r="D9" s="14" t="s">
        <v>26517</v>
      </c>
      <c r="E9" s="14" t="s">
        <v>26518</v>
      </c>
      <c r="F9" s="14" t="s">
        <v>24829</v>
      </c>
      <c r="G9" s="14" t="s">
        <v>1109</v>
      </c>
      <c r="H9" s="393" t="s">
        <v>24832</v>
      </c>
    </row>
    <row r="10" spans="1:8">
      <c r="A10" s="397" t="s">
        <v>26519</v>
      </c>
      <c r="B10" s="398" t="s">
        <v>26520</v>
      </c>
      <c r="C10" s="398" t="s">
        <v>26521</v>
      </c>
      <c r="D10" s="398" t="s">
        <v>26522</v>
      </c>
      <c r="E10" s="398" t="s">
        <v>26523</v>
      </c>
      <c r="F10" s="398" t="s">
        <v>24829</v>
      </c>
      <c r="G10" s="398" t="s">
        <v>1238</v>
      </c>
      <c r="H10" s="399" t="s">
        <v>24832</v>
      </c>
    </row>
    <row r="11" spans="1:8">
      <c r="A11" s="392" t="s">
        <v>26524</v>
      </c>
      <c r="B11" s="14" t="s">
        <v>26189</v>
      </c>
      <c r="C11" s="14" t="s">
        <v>26525</v>
      </c>
      <c r="D11" s="14" t="s">
        <v>5976</v>
      </c>
      <c r="E11" s="14" t="s">
        <v>26526</v>
      </c>
      <c r="F11" s="14" t="s">
        <v>24829</v>
      </c>
      <c r="G11" s="14" t="s">
        <v>1238</v>
      </c>
      <c r="H11" s="393" t="s">
        <v>24832</v>
      </c>
    </row>
    <row r="12" spans="1:8">
      <c r="A12" s="397" t="s">
        <v>26527</v>
      </c>
      <c r="B12" s="398" t="s">
        <v>26528</v>
      </c>
      <c r="C12" s="398" t="s">
        <v>26529</v>
      </c>
      <c r="D12" s="398" t="s">
        <v>26530</v>
      </c>
      <c r="E12" s="398" t="s">
        <v>26531</v>
      </c>
      <c r="F12" s="398" t="s">
        <v>24829</v>
      </c>
      <c r="G12" s="398" t="s">
        <v>1109</v>
      </c>
      <c r="H12" s="399" t="s">
        <v>24832</v>
      </c>
    </row>
    <row r="13" spans="1:8">
      <c r="A13" s="392" t="s">
        <v>26532</v>
      </c>
      <c r="B13" s="14" t="s">
        <v>26533</v>
      </c>
      <c r="C13" s="14" t="s">
        <v>26534</v>
      </c>
      <c r="D13" s="14" t="s">
        <v>6132</v>
      </c>
      <c r="E13" s="14" t="s">
        <v>26535</v>
      </c>
      <c r="F13" s="14" t="s">
        <v>24829</v>
      </c>
      <c r="G13" s="14" t="s">
        <v>1109</v>
      </c>
      <c r="H13" s="393" t="s">
        <v>24832</v>
      </c>
    </row>
    <row r="14" spans="1:8">
      <c r="A14" s="397" t="s">
        <v>26536</v>
      </c>
      <c r="B14" s="398" t="s">
        <v>26537</v>
      </c>
      <c r="C14" s="398" t="s">
        <v>26538</v>
      </c>
      <c r="D14" s="398" t="s">
        <v>24969</v>
      </c>
      <c r="E14" s="398" t="s">
        <v>26539</v>
      </c>
      <c r="F14" s="398" t="s">
        <v>24829</v>
      </c>
      <c r="G14" s="398" t="s">
        <v>1109</v>
      </c>
      <c r="H14" s="399" t="s">
        <v>24832</v>
      </c>
    </row>
    <row r="15" spans="1:8">
      <c r="A15" s="392" t="s">
        <v>26540</v>
      </c>
      <c r="B15" s="14" t="s">
        <v>26541</v>
      </c>
      <c r="C15" s="14" t="s">
        <v>26542</v>
      </c>
      <c r="D15" s="14" t="s">
        <v>26543</v>
      </c>
      <c r="E15" s="14" t="s">
        <v>26544</v>
      </c>
      <c r="F15" s="14" t="s">
        <v>24829</v>
      </c>
      <c r="G15" s="14" t="s">
        <v>1238</v>
      </c>
      <c r="H15" s="393" t="s">
        <v>24832</v>
      </c>
    </row>
    <row r="16" spans="1:8">
      <c r="A16" s="400" t="s">
        <v>26545</v>
      </c>
      <c r="B16" s="401" t="s">
        <v>26303</v>
      </c>
      <c r="C16" s="401" t="s">
        <v>26546</v>
      </c>
      <c r="D16" s="401" t="s">
        <v>26305</v>
      </c>
      <c r="E16" s="401" t="s">
        <v>26547</v>
      </c>
      <c r="F16" s="401" t="s">
        <v>24829</v>
      </c>
      <c r="G16" s="401" t="s">
        <v>1238</v>
      </c>
      <c r="H16" s="402" t="s">
        <v>24832</v>
      </c>
    </row>
  </sheetData>
  <mergeCells count="2">
    <mergeCell ref="A1:H1"/>
    <mergeCell ref="A2:H2"/>
  </mergeCells>
  <dataValidations count="2">
    <dataValidation type="list" sqref="G5:G16" xr:uid="{00000000-0002-0000-DF00-000000000000}">
      <formula1>"Critical,High,Medium,Low"</formula1>
    </dataValidation>
    <dataValidation type="list" sqref="H5:H16" xr:uid="{00000000-0002-0000-DF00-000001000000}">
      <formula1>"Pending,Pass,Fail,Conditional"</formula1>
    </dataValidation>
  </dataValidations>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H16"/>
  <sheetViews>
    <sheetView workbookViewId="0">
      <pane ySplit="4" topLeftCell="A5" activePane="bottomLeft" state="frozen"/>
      <selection pane="bottomLeft"/>
    </sheetView>
  </sheetViews>
  <sheetFormatPr defaultRowHeight="14.15"/>
  <cols>
    <col min="1" max="1" width="12" customWidth="1"/>
    <col min="2" max="2" width="48" customWidth="1"/>
    <col min="3" max="3" width="50" customWidth="1"/>
    <col min="4" max="4" width="28" customWidth="1"/>
    <col min="5" max="5" width="12" customWidth="1"/>
    <col min="6" max="6" width="48" customWidth="1"/>
    <col min="7" max="7" width="18" customWidth="1"/>
    <col min="8" max="8" width="24" customWidth="1"/>
  </cols>
  <sheetData>
    <row r="1" spans="1:8" ht="17.149999999999999" customHeight="1">
      <c r="A1" s="622" t="s">
        <v>26548</v>
      </c>
      <c r="B1" s="622"/>
      <c r="C1" s="622"/>
      <c r="D1" s="622"/>
      <c r="E1" s="622"/>
      <c r="F1" s="622"/>
      <c r="G1" s="622"/>
      <c r="H1" s="622"/>
    </row>
    <row r="2" spans="1:8" ht="22.85" customHeight="1">
      <c r="A2" s="623" t="s">
        <v>26549</v>
      </c>
      <c r="B2" s="623"/>
      <c r="C2" s="623"/>
      <c r="D2" s="623"/>
      <c r="E2" s="623"/>
      <c r="F2" s="623"/>
      <c r="G2" s="623"/>
      <c r="H2" s="623"/>
    </row>
    <row r="4" spans="1:8" ht="17.149999999999999" customHeight="1">
      <c r="A4" s="386" t="s">
        <v>3410</v>
      </c>
      <c r="B4" s="387" t="s">
        <v>26550</v>
      </c>
      <c r="C4" s="387" t="s">
        <v>15407</v>
      </c>
      <c r="D4" s="387" t="s">
        <v>7917</v>
      </c>
      <c r="E4" s="387" t="s">
        <v>24998</v>
      </c>
      <c r="F4" s="387" t="s">
        <v>8476</v>
      </c>
      <c r="G4" s="387" t="s">
        <v>26051</v>
      </c>
      <c r="H4" s="388" t="s">
        <v>26053</v>
      </c>
    </row>
    <row r="5" spans="1:8">
      <c r="A5" s="389" t="s">
        <v>26551</v>
      </c>
      <c r="B5" s="390" t="s">
        <v>26552</v>
      </c>
      <c r="C5" s="390" t="s">
        <v>26553</v>
      </c>
      <c r="D5" s="390" t="s">
        <v>3833</v>
      </c>
      <c r="E5" s="390" t="s">
        <v>1238</v>
      </c>
      <c r="F5" s="390" t="s">
        <v>26554</v>
      </c>
      <c r="G5" s="390" t="s">
        <v>26056</v>
      </c>
      <c r="H5" s="391" t="s">
        <v>26555</v>
      </c>
    </row>
    <row r="6" spans="1:8">
      <c r="A6" s="397" t="s">
        <v>26556</v>
      </c>
      <c r="B6" s="398" t="s">
        <v>26557</v>
      </c>
      <c r="C6" s="398" t="s">
        <v>26558</v>
      </c>
      <c r="D6" s="398" t="s">
        <v>8672</v>
      </c>
      <c r="E6" s="398" t="s">
        <v>1238</v>
      </c>
      <c r="F6" s="398" t="s">
        <v>26559</v>
      </c>
      <c r="G6" s="398" t="s">
        <v>26056</v>
      </c>
      <c r="H6" s="399" t="s">
        <v>26555</v>
      </c>
    </row>
    <row r="7" spans="1:8">
      <c r="A7" s="392" t="s">
        <v>26560</v>
      </c>
      <c r="B7" s="14" t="s">
        <v>26561</v>
      </c>
      <c r="C7" s="14" t="s">
        <v>26562</v>
      </c>
      <c r="D7" s="14" t="s">
        <v>26563</v>
      </c>
      <c r="E7" s="14" t="s">
        <v>1238</v>
      </c>
      <c r="F7" s="14" t="s">
        <v>26564</v>
      </c>
      <c r="G7" s="14" t="s">
        <v>26056</v>
      </c>
      <c r="H7" s="393" t="s">
        <v>26555</v>
      </c>
    </row>
    <row r="8" spans="1:8">
      <c r="A8" s="397" t="s">
        <v>26565</v>
      </c>
      <c r="B8" s="398" t="s">
        <v>26566</v>
      </c>
      <c r="C8" s="398" t="s">
        <v>26567</v>
      </c>
      <c r="D8" s="398" t="s">
        <v>21573</v>
      </c>
      <c r="E8" s="398" t="s">
        <v>1238</v>
      </c>
      <c r="F8" s="398" t="s">
        <v>26568</v>
      </c>
      <c r="G8" s="398" t="s">
        <v>26056</v>
      </c>
      <c r="H8" s="399" t="s">
        <v>26555</v>
      </c>
    </row>
    <row r="9" spans="1:8">
      <c r="A9" s="392" t="s">
        <v>26569</v>
      </c>
      <c r="B9" s="14" t="s">
        <v>26570</v>
      </c>
      <c r="C9" s="14" t="s">
        <v>26571</v>
      </c>
      <c r="D9" s="14" t="s">
        <v>22650</v>
      </c>
      <c r="E9" s="14" t="s">
        <v>1238</v>
      </c>
      <c r="F9" s="14" t="s">
        <v>26572</v>
      </c>
      <c r="G9" s="14" t="s">
        <v>26056</v>
      </c>
      <c r="H9" s="393" t="s">
        <v>26555</v>
      </c>
    </row>
    <row r="10" spans="1:8">
      <c r="A10" s="397" t="s">
        <v>26573</v>
      </c>
      <c r="B10" s="398" t="s">
        <v>26574</v>
      </c>
      <c r="C10" s="398" t="s">
        <v>26575</v>
      </c>
      <c r="D10" s="398" t="s">
        <v>3833</v>
      </c>
      <c r="E10" s="398" t="s">
        <v>1238</v>
      </c>
      <c r="F10" s="398" t="s">
        <v>26576</v>
      </c>
      <c r="G10" s="398" t="s">
        <v>26056</v>
      </c>
      <c r="H10" s="399" t="s">
        <v>26555</v>
      </c>
    </row>
    <row r="11" spans="1:8">
      <c r="A11" s="392" t="s">
        <v>26577</v>
      </c>
      <c r="B11" s="14" t="s">
        <v>26578</v>
      </c>
      <c r="C11" s="14" t="s">
        <v>26579</v>
      </c>
      <c r="D11" s="14" t="s">
        <v>20756</v>
      </c>
      <c r="E11" s="14" t="s">
        <v>1238</v>
      </c>
      <c r="F11" s="14" t="s">
        <v>26580</v>
      </c>
      <c r="G11" s="14" t="s">
        <v>26056</v>
      </c>
      <c r="H11" s="393" t="s">
        <v>26555</v>
      </c>
    </row>
    <row r="12" spans="1:8">
      <c r="A12" s="397" t="s">
        <v>26581</v>
      </c>
      <c r="B12" s="398" t="s">
        <v>26582</v>
      </c>
      <c r="C12" s="398" t="s">
        <v>26583</v>
      </c>
      <c r="D12" s="398" t="s">
        <v>17429</v>
      </c>
      <c r="E12" s="398" t="s">
        <v>1238</v>
      </c>
      <c r="F12" s="398" t="s">
        <v>26584</v>
      </c>
      <c r="G12" s="398" t="s">
        <v>26056</v>
      </c>
      <c r="H12" s="399" t="s">
        <v>26585</v>
      </c>
    </row>
    <row r="13" spans="1:8">
      <c r="A13" s="392" t="s">
        <v>26586</v>
      </c>
      <c r="B13" s="14" t="s">
        <v>26587</v>
      </c>
      <c r="C13" s="14" t="s">
        <v>26588</v>
      </c>
      <c r="D13" s="14" t="s">
        <v>21500</v>
      </c>
      <c r="E13" s="14" t="s">
        <v>1238</v>
      </c>
      <c r="F13" s="14" t="s">
        <v>26589</v>
      </c>
      <c r="G13" s="14" t="s">
        <v>26056</v>
      </c>
      <c r="H13" s="393" t="s">
        <v>26585</v>
      </c>
    </row>
    <row r="14" spans="1:8">
      <c r="A14" s="397" t="s">
        <v>26590</v>
      </c>
      <c r="B14" s="398" t="s">
        <v>26591</v>
      </c>
      <c r="C14" s="398" t="s">
        <v>26592</v>
      </c>
      <c r="D14" s="398" t="s">
        <v>948</v>
      </c>
      <c r="E14" s="398" t="s">
        <v>1238</v>
      </c>
      <c r="F14" s="398" t="s">
        <v>26593</v>
      </c>
      <c r="G14" s="398" t="s">
        <v>26056</v>
      </c>
      <c r="H14" s="399" t="s">
        <v>26585</v>
      </c>
    </row>
    <row r="15" spans="1:8">
      <c r="A15" s="392" t="s">
        <v>26594</v>
      </c>
      <c r="B15" s="14" t="s">
        <v>26595</v>
      </c>
      <c r="C15" s="14" t="s">
        <v>26596</v>
      </c>
      <c r="D15" s="14" t="s">
        <v>901</v>
      </c>
      <c r="E15" s="14" t="s">
        <v>1109</v>
      </c>
      <c r="F15" s="14" t="s">
        <v>26597</v>
      </c>
      <c r="G15" s="14" t="s">
        <v>26056</v>
      </c>
      <c r="H15" s="393" t="s">
        <v>26598</v>
      </c>
    </row>
    <row r="16" spans="1:8">
      <c r="A16" s="400" t="s">
        <v>26599</v>
      </c>
      <c r="B16" s="401" t="s">
        <v>26600</v>
      </c>
      <c r="C16" s="401" t="s">
        <v>26601</v>
      </c>
      <c r="D16" s="401" t="s">
        <v>4910</v>
      </c>
      <c r="E16" s="401" t="s">
        <v>1238</v>
      </c>
      <c r="F16" s="401" t="s">
        <v>26602</v>
      </c>
      <c r="G16" s="401" t="s">
        <v>26056</v>
      </c>
      <c r="H16" s="402" t="s">
        <v>26555</v>
      </c>
    </row>
  </sheetData>
  <mergeCells count="2">
    <mergeCell ref="A1:H1"/>
    <mergeCell ref="A2:H2"/>
  </mergeCells>
  <dataValidations count="2">
    <dataValidation type="list" sqref="E5:E16" xr:uid="{00000000-0002-0000-E000-000000000000}">
      <formula1>"Critical,High,Medium,Low"</formula1>
    </dataValidation>
    <dataValidation type="list" sqref="G5:G16" xr:uid="{00000000-0002-0000-E000-000001000000}">
      <formula1>"Not Tested,Passed,Failed,Blocked"</formula1>
    </dataValidation>
  </dataValidations>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F22"/>
  <sheetViews>
    <sheetView workbookViewId="0">
      <pane ySplit="4" topLeftCell="A5" activePane="bottomLeft" state="frozen"/>
      <selection pane="bottomLeft"/>
    </sheetView>
  </sheetViews>
  <sheetFormatPr defaultRowHeight="14.15"/>
  <cols>
    <col min="1" max="1" width="12" customWidth="1"/>
    <col min="2" max="2" width="30" customWidth="1"/>
    <col min="3" max="3" width="68" customWidth="1"/>
    <col min="4" max="4" width="32" customWidth="1"/>
    <col min="5" max="5" width="64" customWidth="1"/>
    <col min="6" max="6" width="18" customWidth="1"/>
  </cols>
  <sheetData>
    <row r="1" spans="1:6" ht="17.149999999999999" customHeight="1">
      <c r="A1" s="622" t="s">
        <v>26603</v>
      </c>
      <c r="B1" s="622"/>
      <c r="C1" s="622"/>
      <c r="D1" s="622"/>
      <c r="E1" s="622"/>
      <c r="F1" s="622"/>
    </row>
    <row r="2" spans="1:6" ht="22.85" customHeight="1">
      <c r="A2" s="623" t="s">
        <v>26604</v>
      </c>
      <c r="B2" s="623"/>
      <c r="C2" s="623"/>
      <c r="D2" s="623"/>
      <c r="E2" s="623"/>
      <c r="F2" s="623"/>
    </row>
    <row r="4" spans="1:6" ht="17.149999999999999" customHeight="1">
      <c r="A4" s="386" t="s">
        <v>3410</v>
      </c>
      <c r="B4" s="387" t="s">
        <v>26605</v>
      </c>
      <c r="C4" s="387" t="s">
        <v>6546</v>
      </c>
      <c r="D4" s="387" t="s">
        <v>1817</v>
      </c>
      <c r="E4" s="387" t="s">
        <v>26606</v>
      </c>
      <c r="F4" s="388" t="s">
        <v>1818</v>
      </c>
    </row>
    <row r="5" spans="1:6" ht="23.15">
      <c r="A5" s="389" t="s">
        <v>6304</v>
      </c>
      <c r="B5" s="390" t="s">
        <v>3</v>
      </c>
      <c r="C5" s="390" t="s">
        <v>26607</v>
      </c>
      <c r="D5" s="390" t="s">
        <v>26608</v>
      </c>
      <c r="E5" s="390" t="s">
        <v>26609</v>
      </c>
      <c r="F5" s="391" t="s">
        <v>3637</v>
      </c>
    </row>
    <row r="6" spans="1:6" ht="23.15">
      <c r="A6" s="397" t="s">
        <v>6309</v>
      </c>
      <c r="B6" s="398" t="s">
        <v>11781</v>
      </c>
      <c r="C6" s="398" t="s">
        <v>26610</v>
      </c>
      <c r="D6" s="398" t="s">
        <v>9032</v>
      </c>
      <c r="E6" s="398" t="s">
        <v>26611</v>
      </c>
      <c r="F6" s="399" t="s">
        <v>3637</v>
      </c>
    </row>
    <row r="7" spans="1:6" ht="23.15">
      <c r="A7" s="392" t="s">
        <v>6314</v>
      </c>
      <c r="B7" s="14" t="s">
        <v>26612</v>
      </c>
      <c r="C7" s="14" t="s">
        <v>26613</v>
      </c>
      <c r="D7" s="14" t="s">
        <v>934</v>
      </c>
      <c r="E7" s="14" t="s">
        <v>26614</v>
      </c>
      <c r="F7" s="393" t="s">
        <v>3637</v>
      </c>
    </row>
    <row r="8" spans="1:6">
      <c r="A8" s="397" t="s">
        <v>6320</v>
      </c>
      <c r="B8" s="398" t="s">
        <v>6326</v>
      </c>
      <c r="C8" s="398" t="s">
        <v>26615</v>
      </c>
      <c r="D8" s="398" t="s">
        <v>26616</v>
      </c>
      <c r="E8" s="398" t="s">
        <v>26617</v>
      </c>
      <c r="F8" s="399" t="s">
        <v>3637</v>
      </c>
    </row>
    <row r="9" spans="1:6">
      <c r="A9" s="392" t="s">
        <v>6325</v>
      </c>
      <c r="B9" s="14" t="s">
        <v>6339</v>
      </c>
      <c r="C9" s="14" t="s">
        <v>26618</v>
      </c>
      <c r="D9" s="14" t="s">
        <v>3849</v>
      </c>
      <c r="E9" s="14" t="s">
        <v>26619</v>
      </c>
      <c r="F9" s="393" t="s">
        <v>3637</v>
      </c>
    </row>
    <row r="10" spans="1:6">
      <c r="A10" s="397" t="s">
        <v>6332</v>
      </c>
      <c r="B10" s="398" t="s">
        <v>6333</v>
      </c>
      <c r="C10" s="398" t="s">
        <v>26620</v>
      </c>
      <c r="D10" s="398" t="s">
        <v>9337</v>
      </c>
      <c r="E10" s="398" t="s">
        <v>26621</v>
      </c>
      <c r="F10" s="399" t="s">
        <v>3637</v>
      </c>
    </row>
    <row r="11" spans="1:6">
      <c r="A11" s="392" t="s">
        <v>6338</v>
      </c>
      <c r="B11" s="14" t="s">
        <v>26622</v>
      </c>
      <c r="C11" s="14" t="s">
        <v>26623</v>
      </c>
      <c r="D11" s="14" t="s">
        <v>26624</v>
      </c>
      <c r="E11" s="14" t="s">
        <v>26625</v>
      </c>
      <c r="F11" s="393" t="s">
        <v>3637</v>
      </c>
    </row>
    <row r="12" spans="1:6">
      <c r="A12" s="397" t="s">
        <v>6344</v>
      </c>
      <c r="B12" s="398" t="s">
        <v>26626</v>
      </c>
      <c r="C12" s="398" t="s">
        <v>26627</v>
      </c>
      <c r="D12" s="398" t="s">
        <v>26628</v>
      </c>
      <c r="E12" s="398" t="s">
        <v>26629</v>
      </c>
      <c r="F12" s="399" t="s">
        <v>3637</v>
      </c>
    </row>
    <row r="13" spans="1:6">
      <c r="A13" s="392" t="s">
        <v>6349</v>
      </c>
      <c r="B13" s="14" t="s">
        <v>17135</v>
      </c>
      <c r="C13" s="14" t="s">
        <v>26630</v>
      </c>
      <c r="D13" s="14" t="s">
        <v>944</v>
      </c>
      <c r="E13" s="14" t="s">
        <v>26631</v>
      </c>
      <c r="F13" s="393" t="s">
        <v>3637</v>
      </c>
    </row>
    <row r="14" spans="1:6" ht="23.15">
      <c r="A14" s="397" t="s">
        <v>6356</v>
      </c>
      <c r="B14" s="398" t="s">
        <v>26632</v>
      </c>
      <c r="C14" s="398" t="s">
        <v>26633</v>
      </c>
      <c r="D14" s="398" t="s">
        <v>24969</v>
      </c>
      <c r="E14" s="398" t="s">
        <v>26634</v>
      </c>
      <c r="F14" s="399" t="s">
        <v>3637</v>
      </c>
    </row>
    <row r="15" spans="1:6">
      <c r="A15" s="392" t="s">
        <v>6362</v>
      </c>
      <c r="B15" s="14" t="s">
        <v>10722</v>
      </c>
      <c r="C15" s="14" t="s">
        <v>26635</v>
      </c>
      <c r="D15" s="14" t="s">
        <v>3808</v>
      </c>
      <c r="E15" s="14" t="s">
        <v>26636</v>
      </c>
      <c r="F15" s="393" t="s">
        <v>3637</v>
      </c>
    </row>
    <row r="16" spans="1:6" ht="23.15">
      <c r="A16" s="397" t="s">
        <v>6367</v>
      </c>
      <c r="B16" s="398" t="s">
        <v>26637</v>
      </c>
      <c r="C16" s="398" t="s">
        <v>26638</v>
      </c>
      <c r="D16" s="398" t="s">
        <v>948</v>
      </c>
      <c r="E16" s="398" t="s">
        <v>26639</v>
      </c>
      <c r="F16" s="399" t="s">
        <v>3637</v>
      </c>
    </row>
    <row r="17" spans="1:6">
      <c r="A17" s="392" t="s">
        <v>6372</v>
      </c>
      <c r="B17" s="14" t="s">
        <v>26640</v>
      </c>
      <c r="C17" s="14" t="s">
        <v>26641</v>
      </c>
      <c r="D17" s="14" t="s">
        <v>6404</v>
      </c>
      <c r="E17" s="14" t="s">
        <v>26642</v>
      </c>
      <c r="F17" s="393" t="s">
        <v>3637</v>
      </c>
    </row>
    <row r="18" spans="1:6" ht="23.15">
      <c r="A18" s="397" t="s">
        <v>6378</v>
      </c>
      <c r="B18" s="398" t="s">
        <v>26643</v>
      </c>
      <c r="C18" s="398" t="s">
        <v>26644</v>
      </c>
      <c r="D18" s="398" t="s">
        <v>23585</v>
      </c>
      <c r="E18" s="398" t="s">
        <v>26645</v>
      </c>
      <c r="F18" s="399" t="s">
        <v>3637</v>
      </c>
    </row>
    <row r="19" spans="1:6">
      <c r="A19" s="392" t="s">
        <v>6385</v>
      </c>
      <c r="B19" s="14" t="s">
        <v>26646</v>
      </c>
      <c r="C19" s="14" t="s">
        <v>26647</v>
      </c>
      <c r="D19" s="14" t="s">
        <v>26648</v>
      </c>
      <c r="E19" s="14" t="s">
        <v>26649</v>
      </c>
      <c r="F19" s="393" t="s">
        <v>3637</v>
      </c>
    </row>
    <row r="20" spans="1:6">
      <c r="A20" s="397" t="s">
        <v>6390</v>
      </c>
      <c r="B20" s="398" t="s">
        <v>1934</v>
      </c>
      <c r="C20" s="398" t="s">
        <v>26650</v>
      </c>
      <c r="D20" s="398" t="s">
        <v>6242</v>
      </c>
      <c r="E20" s="398" t="s">
        <v>26651</v>
      </c>
      <c r="F20" s="399" t="s">
        <v>3637</v>
      </c>
    </row>
    <row r="21" spans="1:6">
      <c r="A21" s="392" t="s">
        <v>6395</v>
      </c>
      <c r="B21" s="14" t="s">
        <v>26652</v>
      </c>
      <c r="C21" s="14" t="s">
        <v>26653</v>
      </c>
      <c r="D21" s="14" t="s">
        <v>26654</v>
      </c>
      <c r="E21" s="14" t="s">
        <v>26655</v>
      </c>
      <c r="F21" s="393" t="s">
        <v>3637</v>
      </c>
    </row>
    <row r="22" spans="1:6" ht="23.15">
      <c r="A22" s="400" t="s">
        <v>6400</v>
      </c>
      <c r="B22" s="401" t="s">
        <v>26656</v>
      </c>
      <c r="C22" s="401" t="s">
        <v>26657</v>
      </c>
      <c r="D22" s="401" t="s">
        <v>26658</v>
      </c>
      <c r="E22" s="401" t="s">
        <v>26659</v>
      </c>
      <c r="F22" s="402" t="s">
        <v>3637</v>
      </c>
    </row>
  </sheetData>
  <mergeCells count="2">
    <mergeCell ref="A1:F1"/>
    <mergeCell ref="A2:F2"/>
  </mergeCells>
  <dataValidations count="1">
    <dataValidation type="list" sqref="F5:F22" xr:uid="{00000000-0002-0000-E100-000000000000}">
      <formula1>"Draft Complete,Needs Review,Approved,Blocked"</formula1>
    </dataValidation>
  </dataValidations>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J12"/>
  <sheetViews>
    <sheetView workbookViewId="0">
      <pane ySplit="4" topLeftCell="A5" activePane="bottomLeft" state="frozen"/>
      <selection pane="bottomLeft"/>
    </sheetView>
  </sheetViews>
  <sheetFormatPr defaultRowHeight="14.15"/>
  <cols>
    <col min="1" max="1" width="12" customWidth="1"/>
    <col min="2" max="2" width="30" customWidth="1"/>
    <col min="3" max="3" width="48" customWidth="1"/>
    <col min="4" max="4" width="16" customWidth="1"/>
    <col min="5" max="5" width="24" customWidth="1"/>
    <col min="6" max="6" width="28" customWidth="1"/>
    <col min="7" max="7" width="42" customWidth="1"/>
    <col min="8" max="8" width="54" customWidth="1"/>
    <col min="9" max="9" width="50" customWidth="1"/>
    <col min="10" max="10" width="24" customWidth="1"/>
  </cols>
  <sheetData>
    <row r="1" spans="1:10" ht="17.149999999999999" customHeight="1">
      <c r="A1" s="622" t="s">
        <v>26660</v>
      </c>
      <c r="B1" s="622"/>
      <c r="C1" s="622"/>
      <c r="D1" s="622"/>
      <c r="E1" s="622"/>
      <c r="F1" s="622"/>
      <c r="G1" s="622"/>
      <c r="H1" s="622"/>
      <c r="I1" s="622"/>
      <c r="J1" s="622"/>
    </row>
    <row r="2" spans="1:10" ht="22.85" customHeight="1">
      <c r="A2" s="623" t="s">
        <v>26661</v>
      </c>
      <c r="B2" s="623"/>
      <c r="C2" s="623"/>
      <c r="D2" s="623"/>
      <c r="E2" s="623"/>
      <c r="F2" s="623"/>
      <c r="G2" s="623"/>
      <c r="H2" s="623"/>
      <c r="I2" s="623"/>
      <c r="J2" s="623"/>
    </row>
    <row r="4" spans="1:10" ht="17.149999999999999" customHeight="1">
      <c r="A4" s="386" t="s">
        <v>3410</v>
      </c>
      <c r="B4" s="387" t="s">
        <v>20045</v>
      </c>
      <c r="C4" s="387" t="s">
        <v>26662</v>
      </c>
      <c r="D4" s="387" t="s">
        <v>26663</v>
      </c>
      <c r="E4" s="387" t="s">
        <v>26664</v>
      </c>
      <c r="F4" s="387" t="s">
        <v>26665</v>
      </c>
      <c r="G4" s="387" t="s">
        <v>26666</v>
      </c>
      <c r="H4" s="387" t="s">
        <v>26667</v>
      </c>
      <c r="I4" s="387" t="s">
        <v>15404</v>
      </c>
      <c r="J4" s="388" t="s">
        <v>1818</v>
      </c>
    </row>
    <row r="5" spans="1:10">
      <c r="A5" s="389" t="s">
        <v>26668</v>
      </c>
      <c r="B5" s="390" t="s">
        <v>26669</v>
      </c>
      <c r="C5" s="390" t="s">
        <v>26670</v>
      </c>
      <c r="D5" s="390">
        <v>5</v>
      </c>
      <c r="E5" s="390" t="s">
        <v>26671</v>
      </c>
      <c r="F5" s="390" t="s">
        <v>26672</v>
      </c>
      <c r="G5" s="390" t="s">
        <v>26673</v>
      </c>
      <c r="H5" s="390" t="s">
        <v>26674</v>
      </c>
      <c r="I5" s="390" t="s">
        <v>26675</v>
      </c>
      <c r="J5" s="391" t="s">
        <v>1825</v>
      </c>
    </row>
    <row r="6" spans="1:10">
      <c r="A6" s="397" t="s">
        <v>26676</v>
      </c>
      <c r="B6" s="398" t="s">
        <v>26677</v>
      </c>
      <c r="C6" s="398" t="s">
        <v>26678</v>
      </c>
      <c r="D6" s="398">
        <v>5</v>
      </c>
      <c r="E6" s="398" t="s">
        <v>23670</v>
      </c>
      <c r="F6" s="398" t="s">
        <v>26679</v>
      </c>
      <c r="G6" s="398" t="s">
        <v>26680</v>
      </c>
      <c r="H6" s="398" t="s">
        <v>26681</v>
      </c>
      <c r="I6" s="398" t="s">
        <v>26682</v>
      </c>
      <c r="J6" s="399" t="s">
        <v>1825</v>
      </c>
    </row>
    <row r="7" spans="1:10">
      <c r="A7" s="392" t="s">
        <v>26683</v>
      </c>
      <c r="B7" s="14" t="s">
        <v>26684</v>
      </c>
      <c r="C7" s="14" t="s">
        <v>26685</v>
      </c>
      <c r="D7" s="14">
        <v>10</v>
      </c>
      <c r="E7" s="14" t="s">
        <v>23670</v>
      </c>
      <c r="F7" s="14" t="s">
        <v>26686</v>
      </c>
      <c r="G7" s="14" t="s">
        <v>26687</v>
      </c>
      <c r="H7" s="14" t="s">
        <v>26688</v>
      </c>
      <c r="I7" s="14" t="s">
        <v>26689</v>
      </c>
      <c r="J7" s="393" t="s">
        <v>1825</v>
      </c>
    </row>
    <row r="8" spans="1:10" ht="23.15">
      <c r="A8" s="397" t="s">
        <v>26690</v>
      </c>
      <c r="B8" s="398" t="s">
        <v>26691</v>
      </c>
      <c r="C8" s="398" t="s">
        <v>26692</v>
      </c>
      <c r="D8" s="398">
        <v>15</v>
      </c>
      <c r="E8" s="398" t="s">
        <v>23670</v>
      </c>
      <c r="F8" s="398" t="s">
        <v>26686</v>
      </c>
      <c r="G8" s="398" t="s">
        <v>26687</v>
      </c>
      <c r="H8" s="398" t="s">
        <v>26693</v>
      </c>
      <c r="I8" s="398" t="s">
        <v>26694</v>
      </c>
      <c r="J8" s="399" t="s">
        <v>1825</v>
      </c>
    </row>
    <row r="9" spans="1:10">
      <c r="A9" s="392" t="s">
        <v>26695</v>
      </c>
      <c r="B9" s="14" t="s">
        <v>26696</v>
      </c>
      <c r="C9" s="14" t="s">
        <v>26697</v>
      </c>
      <c r="D9" s="14">
        <v>7</v>
      </c>
      <c r="E9" s="14" t="s">
        <v>23670</v>
      </c>
      <c r="F9" s="14" t="s">
        <v>26698</v>
      </c>
      <c r="G9" s="14" t="s">
        <v>26699</v>
      </c>
      <c r="H9" s="14" t="s">
        <v>26700</v>
      </c>
      <c r="I9" s="14" t="s">
        <v>26701</v>
      </c>
      <c r="J9" s="393" t="s">
        <v>1825</v>
      </c>
    </row>
    <row r="10" spans="1:10">
      <c r="A10" s="397" t="s">
        <v>26702</v>
      </c>
      <c r="B10" s="398" t="s">
        <v>26703</v>
      </c>
      <c r="C10" s="398" t="s">
        <v>26704</v>
      </c>
      <c r="D10" s="398">
        <v>10</v>
      </c>
      <c r="E10" s="398" t="s">
        <v>23670</v>
      </c>
      <c r="F10" s="398" t="s">
        <v>26705</v>
      </c>
      <c r="G10" s="398" t="s">
        <v>26706</v>
      </c>
      <c r="H10" s="398" t="s">
        <v>26707</v>
      </c>
      <c r="I10" s="398" t="s">
        <v>26708</v>
      </c>
      <c r="J10" s="399" t="s">
        <v>1825</v>
      </c>
    </row>
    <row r="11" spans="1:10">
      <c r="A11" s="392" t="s">
        <v>26709</v>
      </c>
      <c r="B11" s="14" t="s">
        <v>26710</v>
      </c>
      <c r="C11" s="14" t="s">
        <v>26711</v>
      </c>
      <c r="D11" s="14">
        <v>10</v>
      </c>
      <c r="E11" s="14" t="s">
        <v>26712</v>
      </c>
      <c r="F11" s="14" t="s">
        <v>26686</v>
      </c>
      <c r="G11" s="14" t="s">
        <v>26687</v>
      </c>
      <c r="H11" s="14" t="s">
        <v>26713</v>
      </c>
      <c r="I11" s="14" t="s">
        <v>26714</v>
      </c>
      <c r="J11" s="393" t="s">
        <v>26715</v>
      </c>
    </row>
    <row r="12" spans="1:10">
      <c r="A12" s="400" t="s">
        <v>26716</v>
      </c>
      <c r="B12" s="401" t="s">
        <v>26717</v>
      </c>
      <c r="C12" s="401" t="s">
        <v>26718</v>
      </c>
      <c r="D12" s="401">
        <v>5</v>
      </c>
      <c r="E12" s="401" t="s">
        <v>26719</v>
      </c>
      <c r="F12" s="401" t="s">
        <v>27</v>
      </c>
      <c r="G12" s="401" t="s">
        <v>26720</v>
      </c>
      <c r="H12" s="401" t="s">
        <v>26721</v>
      </c>
      <c r="I12" s="401" t="s">
        <v>26722</v>
      </c>
      <c r="J12" s="402" t="s">
        <v>1825</v>
      </c>
    </row>
  </sheetData>
  <mergeCells count="2">
    <mergeCell ref="A1:J1"/>
    <mergeCell ref="A2:J2"/>
  </mergeCells>
  <dataValidations count="1">
    <dataValidation type="list" sqref="J5:J12" xr:uid="{00000000-0002-0000-E200-000000000000}">
      <formula1>"Not Started,In Progress,Completed,Blocked Pending Approval,Stopped"</formula1>
    </dataValidation>
  </dataValidations>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L29"/>
  <sheetViews>
    <sheetView workbookViewId="0">
      <pane ySplit="4" topLeftCell="A5" activePane="bottomLeft" state="frozen"/>
      <selection pane="bottomLeft"/>
    </sheetView>
  </sheetViews>
  <sheetFormatPr defaultRowHeight="14.15"/>
  <cols>
    <col min="1" max="1" width="12" customWidth="1"/>
    <col min="2" max="2" width="34" customWidth="1"/>
    <col min="3" max="3" width="54" customWidth="1"/>
    <col min="4" max="4" width="32" customWidth="1"/>
    <col min="5" max="9" width="14" customWidth="1"/>
    <col min="10" max="10" width="50" customWidth="1"/>
    <col min="11" max="11" width="30" customWidth="1"/>
    <col min="12" max="12" width="18" customWidth="1"/>
  </cols>
  <sheetData>
    <row r="1" spans="1:12" ht="17.149999999999999" customHeight="1">
      <c r="A1" s="622" t="s">
        <v>26723</v>
      </c>
      <c r="B1" s="622"/>
      <c r="C1" s="622"/>
      <c r="D1" s="622"/>
      <c r="E1" s="622"/>
      <c r="F1" s="622"/>
      <c r="G1" s="622"/>
      <c r="H1" s="622"/>
      <c r="I1" s="622"/>
      <c r="J1" s="622"/>
      <c r="K1" s="622"/>
      <c r="L1" s="622"/>
    </row>
    <row r="2" spans="1:12" ht="22.85" customHeight="1">
      <c r="A2" s="623" t="s">
        <v>26724</v>
      </c>
      <c r="B2" s="623"/>
      <c r="C2" s="623"/>
      <c r="D2" s="623"/>
      <c r="E2" s="623"/>
      <c r="F2" s="623"/>
      <c r="G2" s="623"/>
      <c r="H2" s="623"/>
      <c r="I2" s="623"/>
      <c r="J2" s="623"/>
      <c r="K2" s="623"/>
      <c r="L2" s="623"/>
    </row>
    <row r="4" spans="1:12" ht="17.149999999999999" customHeight="1">
      <c r="A4" s="386" t="s">
        <v>3410</v>
      </c>
      <c r="B4" s="387" t="s">
        <v>5695</v>
      </c>
      <c r="C4" s="387" t="s">
        <v>6546</v>
      </c>
      <c r="D4" s="387" t="s">
        <v>7852</v>
      </c>
      <c r="E4" s="387" t="s">
        <v>8967</v>
      </c>
      <c r="F4" s="387" t="s">
        <v>26725</v>
      </c>
      <c r="G4" s="387" t="s">
        <v>26726</v>
      </c>
      <c r="H4" s="387" t="s">
        <v>26727</v>
      </c>
      <c r="I4" s="387" t="s">
        <v>26728</v>
      </c>
      <c r="J4" s="387" t="s">
        <v>26729</v>
      </c>
      <c r="K4" s="387" t="s">
        <v>1817</v>
      </c>
      <c r="L4" s="388" t="s">
        <v>1818</v>
      </c>
    </row>
    <row r="5" spans="1:12">
      <c r="A5" s="389" t="s">
        <v>26730</v>
      </c>
      <c r="B5" s="390" t="s">
        <v>26731</v>
      </c>
      <c r="C5" s="390" t="s">
        <v>26732</v>
      </c>
      <c r="D5" s="390" t="s">
        <v>26733</v>
      </c>
      <c r="E5" s="403">
        <v>0.95</v>
      </c>
      <c r="F5" s="403">
        <v>0.9</v>
      </c>
      <c r="G5" s="403">
        <v>0.8</v>
      </c>
      <c r="H5" s="403"/>
      <c r="I5" s="390" t="s">
        <v>26734</v>
      </c>
      <c r="J5" s="390" t="s">
        <v>26735</v>
      </c>
      <c r="K5" s="390" t="s">
        <v>26736</v>
      </c>
      <c r="L5" s="391" t="str">
        <f>IF(H5="","Not Executed",IF(H5&lt;G5,"STOP",IF(H5&lt;F5,"Warning",IF(H5&gt;=E5,"Pass","Monitor"))))</f>
        <v>Not Executed</v>
      </c>
    </row>
    <row r="6" spans="1:12">
      <c r="A6" s="397" t="s">
        <v>26737</v>
      </c>
      <c r="B6" s="398" t="s">
        <v>26738</v>
      </c>
      <c r="C6" s="398" t="s">
        <v>26739</v>
      </c>
      <c r="D6" s="398" t="s">
        <v>26740</v>
      </c>
      <c r="E6" s="404">
        <v>0</v>
      </c>
      <c r="F6" s="404">
        <v>0</v>
      </c>
      <c r="G6" s="404">
        <v>1</v>
      </c>
      <c r="H6" s="404"/>
      <c r="I6" s="398" t="s">
        <v>26741</v>
      </c>
      <c r="J6" s="398" t="s">
        <v>26742</v>
      </c>
      <c r="K6" s="398" t="s">
        <v>3833</v>
      </c>
      <c r="L6" s="399" t="str">
        <f>IF(H6="","Not Executed",IF(H6&gt;0,"STOP","Pass"))</f>
        <v>Not Executed</v>
      </c>
    </row>
    <row r="7" spans="1:12">
      <c r="A7" s="392" t="s">
        <v>26743</v>
      </c>
      <c r="B7" s="14" t="s">
        <v>26744</v>
      </c>
      <c r="C7" s="14" t="s">
        <v>26745</v>
      </c>
      <c r="D7" s="14" t="s">
        <v>26746</v>
      </c>
      <c r="E7" s="87">
        <v>0</v>
      </c>
      <c r="F7" s="87">
        <v>0</v>
      </c>
      <c r="G7" s="87">
        <v>1</v>
      </c>
      <c r="H7" s="87"/>
      <c r="I7" s="14" t="s">
        <v>26741</v>
      </c>
      <c r="J7" s="14" t="s">
        <v>26747</v>
      </c>
      <c r="K7" s="14" t="s">
        <v>3833</v>
      </c>
      <c r="L7" s="393" t="str">
        <f>IF(H7="","Not Executed",IF(H7&gt;0,"STOP","Pass"))</f>
        <v>Not Executed</v>
      </c>
    </row>
    <row r="8" spans="1:12">
      <c r="A8" s="397" t="s">
        <v>26748</v>
      </c>
      <c r="B8" s="398" t="s">
        <v>26749</v>
      </c>
      <c r="C8" s="398" t="s">
        <v>26750</v>
      </c>
      <c r="D8" s="398" t="s">
        <v>26751</v>
      </c>
      <c r="E8" s="404">
        <v>0</v>
      </c>
      <c r="F8" s="404">
        <v>0</v>
      </c>
      <c r="G8" s="404">
        <v>1</v>
      </c>
      <c r="H8" s="404"/>
      <c r="I8" s="398" t="s">
        <v>26741</v>
      </c>
      <c r="J8" s="398" t="s">
        <v>26752</v>
      </c>
      <c r="K8" s="398" t="s">
        <v>21573</v>
      </c>
      <c r="L8" s="399" t="str">
        <f>IF(H8="","Not Executed",IF(H8&gt;0,"STOP","Pass"))</f>
        <v>Not Executed</v>
      </c>
    </row>
    <row r="9" spans="1:12">
      <c r="A9" s="392" t="s">
        <v>26753</v>
      </c>
      <c r="B9" s="14" t="s">
        <v>26754</v>
      </c>
      <c r="C9" s="14" t="s">
        <v>26755</v>
      </c>
      <c r="D9" s="14" t="s">
        <v>26756</v>
      </c>
      <c r="E9" s="87">
        <v>0.85</v>
      </c>
      <c r="F9" s="87">
        <v>0.75</v>
      </c>
      <c r="G9" s="87">
        <v>0.65</v>
      </c>
      <c r="H9" s="87"/>
      <c r="I9" s="14" t="s">
        <v>26734</v>
      </c>
      <c r="J9" s="14" t="s">
        <v>26757</v>
      </c>
      <c r="K9" s="14" t="s">
        <v>851</v>
      </c>
      <c r="L9" s="393" t="str">
        <f>IF(H9="","Not Executed",IF(H9&lt;G9,"STOP",IF(H9&lt;F9,"Warning",IF(H9&gt;=E9,"Pass","Monitor"))))</f>
        <v>Not Executed</v>
      </c>
    </row>
    <row r="10" spans="1:12">
      <c r="A10" s="397" t="s">
        <v>26758</v>
      </c>
      <c r="B10" s="398" t="s">
        <v>26759</v>
      </c>
      <c r="C10" s="398" t="s">
        <v>26760</v>
      </c>
      <c r="D10" s="398" t="s">
        <v>26761</v>
      </c>
      <c r="E10" s="404">
        <v>0.95</v>
      </c>
      <c r="F10" s="404">
        <v>0.85</v>
      </c>
      <c r="G10" s="404">
        <v>0.75</v>
      </c>
      <c r="H10" s="404"/>
      <c r="I10" s="398" t="s">
        <v>26734</v>
      </c>
      <c r="J10" s="398" t="s">
        <v>26762</v>
      </c>
      <c r="K10" s="398" t="s">
        <v>25644</v>
      </c>
      <c r="L10" s="399" t="str">
        <f>IF(H10="","Not Executed",IF(H10&lt;G10,"STOP",IF(H10&lt;F10,"Warning",IF(H10&gt;=E10,"Pass","Monitor"))))</f>
        <v>Not Executed</v>
      </c>
    </row>
    <row r="11" spans="1:12">
      <c r="A11" s="392" t="s">
        <v>26763</v>
      </c>
      <c r="B11" s="14" t="s">
        <v>26764</v>
      </c>
      <c r="C11" s="14" t="s">
        <v>26765</v>
      </c>
      <c r="D11" s="14" t="s">
        <v>26766</v>
      </c>
      <c r="E11" s="87">
        <v>0.05</v>
      </c>
      <c r="F11" s="87">
        <v>0.1</v>
      </c>
      <c r="G11" s="87">
        <v>0.15</v>
      </c>
      <c r="H11" s="87"/>
      <c r="I11" s="14" t="s">
        <v>26767</v>
      </c>
      <c r="J11" s="14" t="s">
        <v>26768</v>
      </c>
      <c r="K11" s="14" t="s">
        <v>190</v>
      </c>
      <c r="L11" s="393" t="str">
        <f>IF(H11="","Not Executed",IF(H11&gt;G11,"STOP",IF(H11&gt;F11,"Warning",IF(H11&lt;=E11,"Pass","Monitor"))))</f>
        <v>Not Executed</v>
      </c>
    </row>
    <row r="12" spans="1:12">
      <c r="A12" s="397" t="s">
        <v>26769</v>
      </c>
      <c r="B12" s="398" t="s">
        <v>26770</v>
      </c>
      <c r="C12" s="398" t="s">
        <v>26771</v>
      </c>
      <c r="D12" s="398" t="s">
        <v>26772</v>
      </c>
      <c r="E12" s="404">
        <v>0.9</v>
      </c>
      <c r="F12" s="404">
        <v>0.8</v>
      </c>
      <c r="G12" s="404">
        <v>0.7</v>
      </c>
      <c r="H12" s="404"/>
      <c r="I12" s="398" t="s">
        <v>26734</v>
      </c>
      <c r="J12" s="398" t="s">
        <v>26773</v>
      </c>
      <c r="K12" s="398" t="s">
        <v>2007</v>
      </c>
      <c r="L12" s="399" t="str">
        <f>IF(H12="","Not Executed",IF(H12&lt;G12,"STOP",IF(H12&lt;F12,"Warning",IF(H12&gt;=E12,"Pass","Monitor"))))</f>
        <v>Not Executed</v>
      </c>
    </row>
    <row r="13" spans="1:12">
      <c r="A13" s="392" t="s">
        <v>26774</v>
      </c>
      <c r="B13" s="14" t="s">
        <v>26775</v>
      </c>
      <c r="C13" s="14" t="s">
        <v>26776</v>
      </c>
      <c r="D13" s="14" t="s">
        <v>26761</v>
      </c>
      <c r="E13" s="87">
        <v>0.85</v>
      </c>
      <c r="F13" s="87">
        <v>0.75</v>
      </c>
      <c r="G13" s="87">
        <v>0.65</v>
      </c>
      <c r="H13" s="87"/>
      <c r="I13" s="14" t="s">
        <v>26734</v>
      </c>
      <c r="J13" s="14" t="s">
        <v>26777</v>
      </c>
      <c r="K13" s="14" t="s">
        <v>14509</v>
      </c>
      <c r="L13" s="393" t="str">
        <f>IF(H13="","Not Executed",IF(H13&lt;G13,"STOP",IF(H13&lt;F13,"Warning",IF(H13&gt;=E13,"Pass","Monitor"))))</f>
        <v>Not Executed</v>
      </c>
    </row>
    <row r="14" spans="1:12">
      <c r="A14" s="397" t="s">
        <v>26778</v>
      </c>
      <c r="B14" s="398" t="s">
        <v>26779</v>
      </c>
      <c r="C14" s="398" t="s">
        <v>26780</v>
      </c>
      <c r="D14" s="398" t="s">
        <v>26781</v>
      </c>
      <c r="E14" s="404">
        <v>0.8</v>
      </c>
      <c r="F14" s="404">
        <v>0.7</v>
      </c>
      <c r="G14" s="404">
        <v>0.6</v>
      </c>
      <c r="H14" s="404"/>
      <c r="I14" s="398" t="s">
        <v>26734</v>
      </c>
      <c r="J14" s="398" t="s">
        <v>26782</v>
      </c>
      <c r="K14" s="398" t="s">
        <v>15625</v>
      </c>
      <c r="L14" s="399" t="str">
        <f>IF(H14="","Not Executed",IF(H14&lt;G14,"STOP",IF(H14&lt;F14,"Warning",IF(H14&gt;=E14,"Pass","Monitor"))))</f>
        <v>Not Executed</v>
      </c>
    </row>
    <row r="15" spans="1:12">
      <c r="A15" s="392" t="s">
        <v>26783</v>
      </c>
      <c r="B15" s="14" t="s">
        <v>26784</v>
      </c>
      <c r="C15" s="14" t="s">
        <v>26785</v>
      </c>
      <c r="D15" s="14" t="s">
        <v>16241</v>
      </c>
      <c r="E15" s="87">
        <v>0.7</v>
      </c>
      <c r="F15" s="87">
        <v>0.55000000000000004</v>
      </c>
      <c r="G15" s="87">
        <v>0.4</v>
      </c>
      <c r="H15" s="87"/>
      <c r="I15" s="14" t="s">
        <v>26734</v>
      </c>
      <c r="J15" s="14" t="s">
        <v>26786</v>
      </c>
      <c r="K15" s="14" t="s">
        <v>26787</v>
      </c>
      <c r="L15" s="393" t="str">
        <f>IF(H15="","Not Executed",IF(H15&lt;G15,"STOP",IF(H15&lt;F15,"Warning",IF(H15&gt;=E15,"Pass","Monitor"))))</f>
        <v>Not Executed</v>
      </c>
    </row>
    <row r="16" spans="1:12">
      <c r="A16" s="397" t="s">
        <v>26788</v>
      </c>
      <c r="B16" s="398" t="s">
        <v>26789</v>
      </c>
      <c r="C16" s="398" t="s">
        <v>26790</v>
      </c>
      <c r="D16" s="398" t="s">
        <v>26791</v>
      </c>
      <c r="E16" s="404">
        <v>0.1</v>
      </c>
      <c r="F16" s="404">
        <v>0.2</v>
      </c>
      <c r="G16" s="404">
        <v>0.3</v>
      </c>
      <c r="H16" s="404"/>
      <c r="I16" s="398" t="s">
        <v>26767</v>
      </c>
      <c r="J16" s="398" t="s">
        <v>26792</v>
      </c>
      <c r="K16" s="398" t="s">
        <v>944</v>
      </c>
      <c r="L16" s="399" t="str">
        <f>IF(H16="","Not Executed",IF(H16&gt;G16,"STOP",IF(H16&gt;F16,"Warning",IF(H16&lt;=E16,"Pass","Monitor"))))</f>
        <v>Not Executed</v>
      </c>
    </row>
    <row r="17" spans="1:12">
      <c r="A17" s="392" t="s">
        <v>26793</v>
      </c>
      <c r="B17" s="14" t="s">
        <v>26794</v>
      </c>
      <c r="C17" s="14" t="s">
        <v>26795</v>
      </c>
      <c r="D17" s="14" t="s">
        <v>26796</v>
      </c>
      <c r="E17" s="87">
        <v>0.95</v>
      </c>
      <c r="F17" s="87">
        <v>0.9</v>
      </c>
      <c r="G17" s="87">
        <v>0.8</v>
      </c>
      <c r="H17" s="87"/>
      <c r="I17" s="14" t="s">
        <v>26734</v>
      </c>
      <c r="J17" s="14" t="s">
        <v>26797</v>
      </c>
      <c r="K17" s="14" t="s">
        <v>893</v>
      </c>
      <c r="L17" s="393" t="str">
        <f>IF(H17="","Not Executed",IF(H17&lt;G17,"STOP",IF(H17&lt;F17,"Warning",IF(H17&gt;=E17,"Pass","Monitor"))))</f>
        <v>Not Executed</v>
      </c>
    </row>
    <row r="18" spans="1:12">
      <c r="A18" s="397" t="s">
        <v>26798</v>
      </c>
      <c r="B18" s="398" t="s">
        <v>26799</v>
      </c>
      <c r="C18" s="398" t="s">
        <v>26800</v>
      </c>
      <c r="D18" s="398" t="s">
        <v>26801</v>
      </c>
      <c r="E18" s="404">
        <v>0.8</v>
      </c>
      <c r="F18" s="404">
        <v>0.65</v>
      </c>
      <c r="G18" s="404">
        <v>0.5</v>
      </c>
      <c r="H18" s="404"/>
      <c r="I18" s="398" t="s">
        <v>26734</v>
      </c>
      <c r="J18" s="398" t="s">
        <v>26802</v>
      </c>
      <c r="K18" s="398" t="s">
        <v>26803</v>
      </c>
      <c r="L18" s="399" t="str">
        <f>IF(H18="","Not Executed",IF(H18&lt;G18,"STOP",IF(H18&lt;F18,"Warning",IF(H18&gt;=E18,"Pass","Monitor"))))</f>
        <v>Not Executed</v>
      </c>
    </row>
    <row r="19" spans="1:12">
      <c r="A19" s="392" t="s">
        <v>26804</v>
      </c>
      <c r="B19" s="14" t="s">
        <v>6501</v>
      </c>
      <c r="C19" s="14" t="s">
        <v>26805</v>
      </c>
      <c r="D19" s="14" t="s">
        <v>26806</v>
      </c>
      <c r="E19" s="87">
        <v>0.8</v>
      </c>
      <c r="F19" s="87">
        <v>0.65</v>
      </c>
      <c r="G19" s="87">
        <v>0.5</v>
      </c>
      <c r="H19" s="87"/>
      <c r="I19" s="14" t="s">
        <v>26734</v>
      </c>
      <c r="J19" s="14" t="s">
        <v>26807</v>
      </c>
      <c r="K19" s="14" t="s">
        <v>4211</v>
      </c>
      <c r="L19" s="393" t="str">
        <f>IF(H19="","Not Executed",IF(H19&lt;G19,"STOP",IF(H19&lt;F19,"Warning",IF(H19&gt;=E19,"Pass","Monitor"))))</f>
        <v>Not Executed</v>
      </c>
    </row>
    <row r="20" spans="1:12">
      <c r="A20" s="397" t="s">
        <v>26808</v>
      </c>
      <c r="B20" s="398" t="s">
        <v>14025</v>
      </c>
      <c r="C20" s="398" t="s">
        <v>26809</v>
      </c>
      <c r="D20" s="398" t="s">
        <v>6639</v>
      </c>
      <c r="E20" s="404">
        <v>0.8</v>
      </c>
      <c r="F20" s="404">
        <v>0.7</v>
      </c>
      <c r="G20" s="404">
        <v>0.6</v>
      </c>
      <c r="H20" s="404"/>
      <c r="I20" s="398" t="s">
        <v>26734</v>
      </c>
      <c r="J20" s="398" t="s">
        <v>26810</v>
      </c>
      <c r="K20" s="398" t="s">
        <v>21919</v>
      </c>
      <c r="L20" s="399" t="str">
        <f>IF(H20="","Not Executed",IF(H20&lt;G20,"STOP",IF(H20&lt;F20,"Warning",IF(H20&gt;=E20,"Pass","Monitor"))))</f>
        <v>Not Executed</v>
      </c>
    </row>
    <row r="21" spans="1:12">
      <c r="A21" s="392" t="s">
        <v>26811</v>
      </c>
      <c r="B21" s="14" t="s">
        <v>26812</v>
      </c>
      <c r="C21" s="14" t="s">
        <v>26813</v>
      </c>
      <c r="D21" s="14" t="s">
        <v>26814</v>
      </c>
      <c r="E21" s="87">
        <v>0.85</v>
      </c>
      <c r="F21" s="87">
        <v>0.7</v>
      </c>
      <c r="G21" s="87">
        <v>0.55000000000000004</v>
      </c>
      <c r="H21" s="87"/>
      <c r="I21" s="14" t="s">
        <v>26734</v>
      </c>
      <c r="J21" s="14" t="s">
        <v>26815</v>
      </c>
      <c r="K21" s="14" t="s">
        <v>26816</v>
      </c>
      <c r="L21" s="393" t="str">
        <f>IF(H21="","Not Executed",IF(H21&lt;G21,"STOP",IF(H21&lt;F21,"Warning",IF(H21&gt;=E21,"Pass","Monitor"))))</f>
        <v>Not Executed</v>
      </c>
    </row>
    <row r="22" spans="1:12">
      <c r="A22" s="397" t="s">
        <v>26817</v>
      </c>
      <c r="B22" s="398" t="s">
        <v>26818</v>
      </c>
      <c r="C22" s="398" t="s">
        <v>26819</v>
      </c>
      <c r="D22" s="398" t="s">
        <v>15795</v>
      </c>
      <c r="E22" s="404">
        <v>0.2</v>
      </c>
      <c r="F22" s="404">
        <v>0.35</v>
      </c>
      <c r="G22" s="404">
        <v>0.5</v>
      </c>
      <c r="H22" s="404"/>
      <c r="I22" s="398" t="s">
        <v>26767</v>
      </c>
      <c r="J22" s="398" t="s">
        <v>26820</v>
      </c>
      <c r="K22" s="398" t="s">
        <v>25477</v>
      </c>
      <c r="L22" s="399" t="str">
        <f>IF(H22="","Not Executed",IF(H22&gt;G22,"STOP",IF(H22&gt;F22,"Warning",IF(H22&lt;=E22,"Pass","Monitor"))))</f>
        <v>Not Executed</v>
      </c>
    </row>
    <row r="23" spans="1:12">
      <c r="A23" s="392" t="s">
        <v>26821</v>
      </c>
      <c r="B23" s="14" t="s">
        <v>26822</v>
      </c>
      <c r="C23" s="14" t="s">
        <v>26823</v>
      </c>
      <c r="D23" s="14" t="s">
        <v>26824</v>
      </c>
      <c r="E23" s="87">
        <v>1</v>
      </c>
      <c r="F23" s="87">
        <v>0.95</v>
      </c>
      <c r="G23" s="87">
        <v>0.9</v>
      </c>
      <c r="H23" s="87"/>
      <c r="I23" s="14" t="s">
        <v>26734</v>
      </c>
      <c r="J23" s="14" t="s">
        <v>26825</v>
      </c>
      <c r="K23" s="14" t="s">
        <v>12112</v>
      </c>
      <c r="L23" s="393" t="str">
        <f>IF(H23="","Not Executed",IF(H23&lt;G23,"STOP",IF(H23&lt;F23,"Warning",IF(H23&gt;=E23,"Pass","Monitor"))))</f>
        <v>Not Executed</v>
      </c>
    </row>
    <row r="24" spans="1:12">
      <c r="A24" s="397" t="s">
        <v>26826</v>
      </c>
      <c r="B24" s="398" t="s">
        <v>26827</v>
      </c>
      <c r="C24" s="398" t="s">
        <v>26828</v>
      </c>
      <c r="D24" s="398" t="s">
        <v>26829</v>
      </c>
      <c r="E24" s="404">
        <v>5</v>
      </c>
      <c r="F24" s="404">
        <v>8</v>
      </c>
      <c r="G24" s="404">
        <v>12</v>
      </c>
      <c r="H24" s="404"/>
      <c r="I24" s="398" t="s">
        <v>26767</v>
      </c>
      <c r="J24" s="398" t="s">
        <v>26830</v>
      </c>
      <c r="K24" s="398" t="s">
        <v>26210</v>
      </c>
      <c r="L24" s="399" t="str">
        <f>IF(H24="","Not Executed",IF(H24&gt;G24,"STOP",IF(H24&gt;F24,"Warning",IF(H24&lt;=E24,"Pass","Monitor"))))</f>
        <v>Not Executed</v>
      </c>
    </row>
    <row r="25" spans="1:12">
      <c r="A25" s="392" t="s">
        <v>26831</v>
      </c>
      <c r="B25" s="14" t="s">
        <v>26832</v>
      </c>
      <c r="C25" s="14" t="s">
        <v>26833</v>
      </c>
      <c r="D25" s="14" t="s">
        <v>26829</v>
      </c>
      <c r="E25" s="87">
        <v>400</v>
      </c>
      <c r="F25" s="87">
        <v>650</v>
      </c>
      <c r="G25" s="87">
        <v>1000</v>
      </c>
      <c r="H25" s="87"/>
      <c r="I25" s="14" t="s">
        <v>26767</v>
      </c>
      <c r="J25" s="14" t="s">
        <v>26834</v>
      </c>
      <c r="K25" s="14" t="s">
        <v>26210</v>
      </c>
      <c r="L25" s="393" t="str">
        <f>IF(H25="","Not Executed",IF(H25&gt;G25,"STOP",IF(H25&gt;F25,"Warning",IF(H25&lt;=E25,"Pass","Monitor"))))</f>
        <v>Not Executed</v>
      </c>
    </row>
    <row r="26" spans="1:12">
      <c r="A26" s="397" t="s">
        <v>26835</v>
      </c>
      <c r="B26" s="398" t="s">
        <v>26836</v>
      </c>
      <c r="C26" s="398" t="s">
        <v>26837</v>
      </c>
      <c r="D26" s="398" t="s">
        <v>26838</v>
      </c>
      <c r="E26" s="404">
        <v>5</v>
      </c>
      <c r="F26" s="404">
        <v>10</v>
      </c>
      <c r="G26" s="404">
        <v>25</v>
      </c>
      <c r="H26" s="404"/>
      <c r="I26" s="398" t="s">
        <v>26767</v>
      </c>
      <c r="J26" s="398" t="s">
        <v>26839</v>
      </c>
      <c r="K26" s="398" t="s">
        <v>8989</v>
      </c>
      <c r="L26" s="399" t="str">
        <f>IF(H26="","Not Executed",IF(H26&gt;G26,"STOP",IF(H26&gt;F26,"Warning",IF(H26&lt;=E26,"Pass","Monitor"))))</f>
        <v>Not Executed</v>
      </c>
    </row>
    <row r="27" spans="1:12">
      <c r="A27" s="392" t="s">
        <v>26840</v>
      </c>
      <c r="B27" s="14" t="s">
        <v>26841</v>
      </c>
      <c r="C27" s="14" t="s">
        <v>26842</v>
      </c>
      <c r="D27" s="14" t="s">
        <v>26843</v>
      </c>
      <c r="E27" s="87">
        <v>0.995</v>
      </c>
      <c r="F27" s="87">
        <v>0.99</v>
      </c>
      <c r="G27" s="87">
        <v>0.98</v>
      </c>
      <c r="H27" s="87"/>
      <c r="I27" s="14" t="s">
        <v>26734</v>
      </c>
      <c r="J27" s="14" t="s">
        <v>26844</v>
      </c>
      <c r="K27" s="14" t="s">
        <v>20648</v>
      </c>
      <c r="L27" s="393" t="str">
        <f>IF(H27="","Not Executed",IF(H27&lt;G27,"STOP",IF(H27&lt;F27,"Warning",IF(H27&gt;=E27,"Pass","Monitor"))))</f>
        <v>Not Executed</v>
      </c>
    </row>
    <row r="28" spans="1:12">
      <c r="A28" s="397" t="s">
        <v>26845</v>
      </c>
      <c r="B28" s="398" t="s">
        <v>26846</v>
      </c>
      <c r="C28" s="398" t="s">
        <v>26847</v>
      </c>
      <c r="D28" s="398" t="s">
        <v>26848</v>
      </c>
      <c r="E28" s="404">
        <v>2</v>
      </c>
      <c r="F28" s="404">
        <v>4</v>
      </c>
      <c r="G28" s="404">
        <v>8</v>
      </c>
      <c r="H28" s="404"/>
      <c r="I28" s="398" t="s">
        <v>26767</v>
      </c>
      <c r="J28" s="398" t="s">
        <v>26849</v>
      </c>
      <c r="K28" s="398" t="s">
        <v>26850</v>
      </c>
      <c r="L28" s="399" t="str">
        <f>IF(H28="","Not Executed",IF(H28&gt;G28,"STOP",IF(H28&gt;F28,"Warning",IF(H28&lt;=E28,"Pass","Monitor"))))</f>
        <v>Not Executed</v>
      </c>
    </row>
    <row r="29" spans="1:12">
      <c r="A29" s="394" t="s">
        <v>26851</v>
      </c>
      <c r="B29" s="395" t="s">
        <v>26852</v>
      </c>
      <c r="C29" s="395" t="s">
        <v>26853</v>
      </c>
      <c r="D29" s="395" t="s">
        <v>23767</v>
      </c>
      <c r="E29" s="405">
        <v>0</v>
      </c>
      <c r="F29" s="405">
        <v>0</v>
      </c>
      <c r="G29" s="405">
        <v>0</v>
      </c>
      <c r="H29" s="405"/>
      <c r="I29" s="395" t="s">
        <v>26854</v>
      </c>
      <c r="J29" s="395" t="s">
        <v>26855</v>
      </c>
      <c r="K29" s="395" t="s">
        <v>23767</v>
      </c>
      <c r="L29" s="396" t="str">
        <f>IF(H29="","Target Pending","Monitor")</f>
        <v>Target Pending</v>
      </c>
    </row>
  </sheetData>
  <mergeCells count="2">
    <mergeCell ref="A1:L1"/>
    <mergeCell ref="A2:L2"/>
  </mergeCells>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H14"/>
  <sheetViews>
    <sheetView workbookViewId="0">
      <pane ySplit="4" topLeftCell="A5" activePane="bottomLeft" state="frozen"/>
      <selection pane="bottomLeft"/>
    </sheetView>
  </sheetViews>
  <sheetFormatPr defaultRowHeight="14.15"/>
  <cols>
    <col min="1" max="1" width="12" customWidth="1"/>
    <col min="2" max="2" width="38" customWidth="1"/>
    <col min="3" max="3" width="58" customWidth="1"/>
    <col min="4" max="4" width="46" customWidth="1"/>
    <col min="5" max="5" width="28" customWidth="1"/>
    <col min="6" max="6" width="60" customWidth="1"/>
    <col min="7" max="7" width="18" customWidth="1"/>
    <col min="8" max="8" width="28" customWidth="1"/>
  </cols>
  <sheetData>
    <row r="1" spans="1:8" ht="17.149999999999999" customHeight="1">
      <c r="A1" s="622" t="s">
        <v>26856</v>
      </c>
      <c r="B1" s="622"/>
      <c r="C1" s="622"/>
      <c r="D1" s="622"/>
      <c r="E1" s="622"/>
      <c r="F1" s="622"/>
      <c r="G1" s="622"/>
      <c r="H1" s="622"/>
    </row>
    <row r="2" spans="1:8" ht="22.85" customHeight="1">
      <c r="A2" s="623" t="s">
        <v>26857</v>
      </c>
      <c r="B2" s="623"/>
      <c r="C2" s="623"/>
      <c r="D2" s="623"/>
      <c r="E2" s="623"/>
      <c r="F2" s="623"/>
      <c r="G2" s="623"/>
      <c r="H2" s="623"/>
    </row>
    <row r="4" spans="1:8" ht="17.149999999999999" customHeight="1">
      <c r="A4" s="386" t="s">
        <v>3410</v>
      </c>
      <c r="B4" s="387" t="s">
        <v>26858</v>
      </c>
      <c r="C4" s="387" t="s">
        <v>26859</v>
      </c>
      <c r="D4" s="387" t="s">
        <v>26860</v>
      </c>
      <c r="E4" s="387" t="s">
        <v>5703</v>
      </c>
      <c r="F4" s="387" t="s">
        <v>26861</v>
      </c>
      <c r="G4" s="387" t="s">
        <v>1818</v>
      </c>
      <c r="H4" s="388" t="s">
        <v>1817</v>
      </c>
    </row>
    <row r="5" spans="1:8">
      <c r="A5" s="389" t="s">
        <v>26862</v>
      </c>
      <c r="B5" s="390" t="s">
        <v>26863</v>
      </c>
      <c r="C5" s="390" t="s">
        <v>26864</v>
      </c>
      <c r="D5" s="390" t="s">
        <v>26865</v>
      </c>
      <c r="E5" s="390" t="s">
        <v>26866</v>
      </c>
      <c r="F5" s="390" t="s">
        <v>26867</v>
      </c>
      <c r="G5" s="390" t="s">
        <v>1825</v>
      </c>
      <c r="H5" s="391" t="s">
        <v>944</v>
      </c>
    </row>
    <row r="6" spans="1:8" ht="23.15">
      <c r="A6" s="397" t="s">
        <v>26868</v>
      </c>
      <c r="B6" s="398" t="s">
        <v>26869</v>
      </c>
      <c r="C6" s="398" t="s">
        <v>26870</v>
      </c>
      <c r="D6" s="398" t="s">
        <v>26871</v>
      </c>
      <c r="E6" s="398" t="s">
        <v>26632</v>
      </c>
      <c r="F6" s="398" t="s">
        <v>26872</v>
      </c>
      <c r="G6" s="398" t="s">
        <v>1825</v>
      </c>
      <c r="H6" s="399" t="s">
        <v>23343</v>
      </c>
    </row>
    <row r="7" spans="1:8">
      <c r="A7" s="392" t="s">
        <v>26873</v>
      </c>
      <c r="B7" s="14" t="s">
        <v>26874</v>
      </c>
      <c r="C7" s="14" t="s">
        <v>26875</v>
      </c>
      <c r="D7" s="14" t="s">
        <v>26876</v>
      </c>
      <c r="E7" s="14" t="s">
        <v>26632</v>
      </c>
      <c r="F7" s="14" t="s">
        <v>26877</v>
      </c>
      <c r="G7" s="14" t="s">
        <v>1825</v>
      </c>
      <c r="H7" s="393" t="s">
        <v>26878</v>
      </c>
    </row>
    <row r="8" spans="1:8">
      <c r="A8" s="397" t="s">
        <v>26879</v>
      </c>
      <c r="B8" s="398" t="s">
        <v>26880</v>
      </c>
      <c r="C8" s="398" t="s">
        <v>26881</v>
      </c>
      <c r="D8" s="398" t="s">
        <v>26882</v>
      </c>
      <c r="E8" s="398" t="s">
        <v>22313</v>
      </c>
      <c r="F8" s="398" t="s">
        <v>26883</v>
      </c>
      <c r="G8" s="398" t="s">
        <v>1825</v>
      </c>
      <c r="H8" s="399" t="s">
        <v>824</v>
      </c>
    </row>
    <row r="9" spans="1:8">
      <c r="A9" s="392" t="s">
        <v>26884</v>
      </c>
      <c r="B9" s="14" t="s">
        <v>26885</v>
      </c>
      <c r="C9" s="14" t="s">
        <v>26886</v>
      </c>
      <c r="D9" s="14" t="s">
        <v>26887</v>
      </c>
      <c r="E9" s="14" t="s">
        <v>26888</v>
      </c>
      <c r="F9" s="14" t="s">
        <v>26889</v>
      </c>
      <c r="G9" s="14" t="s">
        <v>1825</v>
      </c>
      <c r="H9" s="393" t="s">
        <v>26890</v>
      </c>
    </row>
    <row r="10" spans="1:8">
      <c r="A10" s="397" t="s">
        <v>26891</v>
      </c>
      <c r="B10" s="398" t="s">
        <v>26892</v>
      </c>
      <c r="C10" s="398" t="s">
        <v>26893</v>
      </c>
      <c r="D10" s="398" t="s">
        <v>26894</v>
      </c>
      <c r="E10" s="398" t="s">
        <v>26895</v>
      </c>
      <c r="F10" s="398" t="s">
        <v>26896</v>
      </c>
      <c r="G10" s="398" t="s">
        <v>1825</v>
      </c>
      <c r="H10" s="399" t="s">
        <v>23800</v>
      </c>
    </row>
    <row r="11" spans="1:8">
      <c r="A11" s="392" t="s">
        <v>26897</v>
      </c>
      <c r="B11" s="14" t="s">
        <v>26898</v>
      </c>
      <c r="C11" s="14" t="s">
        <v>26899</v>
      </c>
      <c r="D11" s="14" t="s">
        <v>26900</v>
      </c>
      <c r="E11" s="14" t="s">
        <v>26901</v>
      </c>
      <c r="F11" s="14" t="s">
        <v>26902</v>
      </c>
      <c r="G11" s="14" t="s">
        <v>1825</v>
      </c>
      <c r="H11" s="393" t="s">
        <v>11096</v>
      </c>
    </row>
    <row r="12" spans="1:8">
      <c r="A12" s="397" t="s">
        <v>26903</v>
      </c>
      <c r="B12" s="398" t="s">
        <v>26904</v>
      </c>
      <c r="C12" s="398" t="s">
        <v>26905</v>
      </c>
      <c r="D12" s="398" t="s">
        <v>26906</v>
      </c>
      <c r="E12" s="398" t="s">
        <v>26907</v>
      </c>
      <c r="F12" s="398" t="s">
        <v>26908</v>
      </c>
      <c r="G12" s="398" t="s">
        <v>1825</v>
      </c>
      <c r="H12" s="399" t="s">
        <v>26909</v>
      </c>
    </row>
    <row r="13" spans="1:8">
      <c r="A13" s="392" t="s">
        <v>26910</v>
      </c>
      <c r="B13" s="14" t="s">
        <v>26911</v>
      </c>
      <c r="C13" s="14" t="s">
        <v>26912</v>
      </c>
      <c r="D13" s="14" t="s">
        <v>26913</v>
      </c>
      <c r="E13" s="14" t="s">
        <v>4855</v>
      </c>
      <c r="F13" s="14" t="s">
        <v>26914</v>
      </c>
      <c r="G13" s="14" t="s">
        <v>1825</v>
      </c>
      <c r="H13" s="393" t="s">
        <v>21797</v>
      </c>
    </row>
    <row r="14" spans="1:8">
      <c r="A14" s="400" t="s">
        <v>26915</v>
      </c>
      <c r="B14" s="401" t="s">
        <v>26916</v>
      </c>
      <c r="C14" s="401" t="s">
        <v>26917</v>
      </c>
      <c r="D14" s="401" t="s">
        <v>26918</v>
      </c>
      <c r="E14" s="401" t="s">
        <v>20840</v>
      </c>
      <c r="F14" s="401" t="s">
        <v>26919</v>
      </c>
      <c r="G14" s="401" t="s">
        <v>1825</v>
      </c>
      <c r="H14" s="402" t="s">
        <v>6242</v>
      </c>
    </row>
  </sheetData>
  <mergeCells count="2">
    <mergeCell ref="A1:H1"/>
    <mergeCell ref="A2:H2"/>
  </mergeCells>
  <dataValidations count="1">
    <dataValidation type="list" sqref="G5:G14" xr:uid="{00000000-0002-0000-E400-000000000000}">
      <formula1>"Not Started,In Progress,Completed,Stopped,Inconclusive"</formula1>
    </dataValidation>
  </dataValidations>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J18"/>
  <sheetViews>
    <sheetView workbookViewId="0">
      <pane ySplit="4" topLeftCell="A5" activePane="bottomLeft" state="frozen"/>
      <selection pane="bottomLeft"/>
    </sheetView>
  </sheetViews>
  <sheetFormatPr defaultRowHeight="14.15"/>
  <cols>
    <col min="1" max="1" width="12" customWidth="1"/>
    <col min="2" max="2" width="34" customWidth="1"/>
    <col min="3" max="3" width="30" customWidth="1"/>
    <col min="4" max="4" width="24" customWidth="1"/>
    <col min="5" max="5" width="58" customWidth="1"/>
    <col min="6" max="6" width="30" customWidth="1"/>
    <col min="7" max="7" width="58" customWidth="1"/>
    <col min="8" max="8" width="30" customWidth="1"/>
    <col min="9" max="9" width="12" customWidth="1"/>
    <col min="10" max="10" width="18" customWidth="1"/>
  </cols>
  <sheetData>
    <row r="1" spans="1:10" ht="17.149999999999999" customHeight="1">
      <c r="A1" s="622" t="s">
        <v>26920</v>
      </c>
      <c r="B1" s="622"/>
      <c r="C1" s="622"/>
      <c r="D1" s="622"/>
      <c r="E1" s="622"/>
      <c r="F1" s="622"/>
      <c r="G1" s="622"/>
      <c r="H1" s="622"/>
      <c r="I1" s="622"/>
      <c r="J1" s="622"/>
    </row>
    <row r="2" spans="1:10" ht="22.85" customHeight="1">
      <c r="A2" s="623" t="s">
        <v>26921</v>
      </c>
      <c r="B2" s="623"/>
      <c r="C2" s="623"/>
      <c r="D2" s="623"/>
      <c r="E2" s="623"/>
      <c r="F2" s="623"/>
      <c r="G2" s="623"/>
      <c r="H2" s="623"/>
      <c r="I2" s="623"/>
      <c r="J2" s="623"/>
    </row>
    <row r="4" spans="1:10" ht="17.149999999999999" customHeight="1">
      <c r="A4" s="386" t="s">
        <v>3410</v>
      </c>
      <c r="B4" s="387" t="s">
        <v>26922</v>
      </c>
      <c r="C4" s="387" t="s">
        <v>26923</v>
      </c>
      <c r="D4" s="387" t="s">
        <v>16687</v>
      </c>
      <c r="E4" s="387" t="s">
        <v>26924</v>
      </c>
      <c r="F4" s="387" t="s">
        <v>1817</v>
      </c>
      <c r="G4" s="387" t="s">
        <v>24935</v>
      </c>
      <c r="H4" s="387" t="s">
        <v>24823</v>
      </c>
      <c r="I4" s="387" t="s">
        <v>24998</v>
      </c>
      <c r="J4" s="388" t="s">
        <v>3414</v>
      </c>
    </row>
    <row r="5" spans="1:10">
      <c r="A5" s="389" t="s">
        <v>26925</v>
      </c>
      <c r="B5" s="390" t="s">
        <v>26926</v>
      </c>
      <c r="C5" s="390" t="s">
        <v>26927</v>
      </c>
      <c r="D5" s="390" t="s">
        <v>16914</v>
      </c>
      <c r="E5" s="390" t="s">
        <v>26928</v>
      </c>
      <c r="F5" s="390" t="s">
        <v>893</v>
      </c>
      <c r="G5" s="390" t="s">
        <v>26929</v>
      </c>
      <c r="H5" s="390" t="s">
        <v>24829</v>
      </c>
      <c r="I5" s="390" t="s">
        <v>1238</v>
      </c>
      <c r="J5" s="391" t="s">
        <v>24832</v>
      </c>
    </row>
    <row r="6" spans="1:10">
      <c r="A6" s="397" t="s">
        <v>26930</v>
      </c>
      <c r="B6" s="398" t="s">
        <v>18959</v>
      </c>
      <c r="C6" s="398" t="s">
        <v>26931</v>
      </c>
      <c r="D6" s="398" t="s">
        <v>16914</v>
      </c>
      <c r="E6" s="398" t="s">
        <v>26932</v>
      </c>
      <c r="F6" s="398" t="s">
        <v>6353</v>
      </c>
      <c r="G6" s="398" t="s">
        <v>26933</v>
      </c>
      <c r="H6" s="398" t="s">
        <v>24829</v>
      </c>
      <c r="I6" s="398" t="s">
        <v>1238</v>
      </c>
      <c r="J6" s="399" t="s">
        <v>24832</v>
      </c>
    </row>
    <row r="7" spans="1:10">
      <c r="A7" s="392" t="s">
        <v>26934</v>
      </c>
      <c r="B7" s="14" t="s">
        <v>26935</v>
      </c>
      <c r="C7" s="14" t="s">
        <v>26936</v>
      </c>
      <c r="D7" s="14" t="s">
        <v>16914</v>
      </c>
      <c r="E7" s="14" t="s">
        <v>26937</v>
      </c>
      <c r="F7" s="14" t="s">
        <v>26938</v>
      </c>
      <c r="G7" s="14" t="s">
        <v>26939</v>
      </c>
      <c r="H7" s="14" t="s">
        <v>24829</v>
      </c>
      <c r="I7" s="14" t="s">
        <v>1238</v>
      </c>
      <c r="J7" s="393" t="s">
        <v>24832</v>
      </c>
    </row>
    <row r="8" spans="1:10">
      <c r="A8" s="397" t="s">
        <v>26940</v>
      </c>
      <c r="B8" s="398" t="s">
        <v>13388</v>
      </c>
      <c r="C8" s="398" t="s">
        <v>26941</v>
      </c>
      <c r="D8" s="398" t="s">
        <v>16914</v>
      </c>
      <c r="E8" s="398" t="s">
        <v>26942</v>
      </c>
      <c r="F8" s="398" t="s">
        <v>18063</v>
      </c>
      <c r="G8" s="398" t="s">
        <v>26943</v>
      </c>
      <c r="H8" s="398" t="s">
        <v>24829</v>
      </c>
      <c r="I8" s="398" t="s">
        <v>1238</v>
      </c>
      <c r="J8" s="399" t="s">
        <v>24832</v>
      </c>
    </row>
    <row r="9" spans="1:10">
      <c r="A9" s="392" t="s">
        <v>26944</v>
      </c>
      <c r="B9" s="14" t="s">
        <v>26945</v>
      </c>
      <c r="C9" s="14" t="s">
        <v>26946</v>
      </c>
      <c r="D9" s="14" t="s">
        <v>16914</v>
      </c>
      <c r="E9" s="14" t="s">
        <v>26947</v>
      </c>
      <c r="F9" s="14" t="s">
        <v>14655</v>
      </c>
      <c r="G9" s="14" t="s">
        <v>26948</v>
      </c>
      <c r="H9" s="14" t="s">
        <v>24829</v>
      </c>
      <c r="I9" s="14" t="s">
        <v>1238</v>
      </c>
      <c r="J9" s="393" t="s">
        <v>24832</v>
      </c>
    </row>
    <row r="10" spans="1:10">
      <c r="A10" s="397" t="s">
        <v>26949</v>
      </c>
      <c r="B10" s="398" t="s">
        <v>3787</v>
      </c>
      <c r="C10" s="398" t="s">
        <v>26950</v>
      </c>
      <c r="D10" s="398" t="s">
        <v>10329</v>
      </c>
      <c r="E10" s="398" t="s">
        <v>26951</v>
      </c>
      <c r="F10" s="398" t="s">
        <v>26952</v>
      </c>
      <c r="G10" s="398" t="s">
        <v>26953</v>
      </c>
      <c r="H10" s="398" t="s">
        <v>24829</v>
      </c>
      <c r="I10" s="398" t="s">
        <v>1238</v>
      </c>
      <c r="J10" s="399" t="s">
        <v>24832</v>
      </c>
    </row>
    <row r="11" spans="1:10">
      <c r="A11" s="392" t="s">
        <v>26954</v>
      </c>
      <c r="B11" s="14" t="s">
        <v>26955</v>
      </c>
      <c r="C11" s="14" t="s">
        <v>26956</v>
      </c>
      <c r="D11" s="14" t="s">
        <v>16914</v>
      </c>
      <c r="E11" s="14" t="s">
        <v>26957</v>
      </c>
      <c r="F11" s="14" t="s">
        <v>26958</v>
      </c>
      <c r="G11" s="14" t="s">
        <v>26959</v>
      </c>
      <c r="H11" s="14" t="s">
        <v>24829</v>
      </c>
      <c r="I11" s="14" t="s">
        <v>1238</v>
      </c>
      <c r="J11" s="393" t="s">
        <v>24832</v>
      </c>
    </row>
    <row r="12" spans="1:10">
      <c r="A12" s="397" t="s">
        <v>26960</v>
      </c>
      <c r="B12" s="398" t="s">
        <v>26961</v>
      </c>
      <c r="C12" s="398" t="s">
        <v>26962</v>
      </c>
      <c r="D12" s="398" t="s">
        <v>16914</v>
      </c>
      <c r="E12" s="398" t="s">
        <v>26963</v>
      </c>
      <c r="F12" s="398" t="s">
        <v>26964</v>
      </c>
      <c r="G12" s="398" t="s">
        <v>26965</v>
      </c>
      <c r="H12" s="398" t="s">
        <v>24829</v>
      </c>
      <c r="I12" s="398" t="s">
        <v>1238</v>
      </c>
      <c r="J12" s="399" t="s">
        <v>24832</v>
      </c>
    </row>
    <row r="13" spans="1:10">
      <c r="A13" s="392" t="s">
        <v>26966</v>
      </c>
      <c r="B13" s="14" t="s">
        <v>26967</v>
      </c>
      <c r="C13" s="14" t="s">
        <v>26968</v>
      </c>
      <c r="D13" s="14" t="s">
        <v>16914</v>
      </c>
      <c r="E13" s="14" t="s">
        <v>26969</v>
      </c>
      <c r="F13" s="14" t="s">
        <v>750</v>
      </c>
      <c r="G13" s="14" t="s">
        <v>26970</v>
      </c>
      <c r="H13" s="14" t="s">
        <v>24829</v>
      </c>
      <c r="I13" s="14" t="s">
        <v>1238</v>
      </c>
      <c r="J13" s="393" t="s">
        <v>24832</v>
      </c>
    </row>
    <row r="14" spans="1:10">
      <c r="A14" s="397" t="s">
        <v>26971</v>
      </c>
      <c r="B14" s="398" t="s">
        <v>26972</v>
      </c>
      <c r="C14" s="398" t="s">
        <v>25751</v>
      </c>
      <c r="D14" s="398" t="s">
        <v>26449</v>
      </c>
      <c r="E14" s="398" t="s">
        <v>26973</v>
      </c>
      <c r="F14" s="398" t="s">
        <v>26974</v>
      </c>
      <c r="G14" s="398" t="s">
        <v>26975</v>
      </c>
      <c r="H14" s="398" t="s">
        <v>24829</v>
      </c>
      <c r="I14" s="398" t="s">
        <v>1238</v>
      </c>
      <c r="J14" s="399" t="s">
        <v>24832</v>
      </c>
    </row>
    <row r="15" spans="1:10">
      <c r="A15" s="392" t="s">
        <v>26976</v>
      </c>
      <c r="B15" s="14" t="s">
        <v>26977</v>
      </c>
      <c r="C15" s="14" t="s">
        <v>26978</v>
      </c>
      <c r="D15" s="14" t="s">
        <v>16914</v>
      </c>
      <c r="E15" s="14" t="s">
        <v>26979</v>
      </c>
      <c r="F15" s="14" t="s">
        <v>26980</v>
      </c>
      <c r="G15" s="14" t="s">
        <v>26981</v>
      </c>
      <c r="H15" s="14" t="s">
        <v>24829</v>
      </c>
      <c r="I15" s="14" t="s">
        <v>1109</v>
      </c>
      <c r="J15" s="393" t="s">
        <v>24832</v>
      </c>
    </row>
    <row r="16" spans="1:10">
      <c r="A16" s="397" t="s">
        <v>26982</v>
      </c>
      <c r="B16" s="398" t="s">
        <v>26983</v>
      </c>
      <c r="C16" s="398" t="s">
        <v>26984</v>
      </c>
      <c r="D16" s="398" t="s">
        <v>16914</v>
      </c>
      <c r="E16" s="398" t="s">
        <v>26985</v>
      </c>
      <c r="F16" s="398" t="s">
        <v>3808</v>
      </c>
      <c r="G16" s="398" t="s">
        <v>26986</v>
      </c>
      <c r="H16" s="398" t="s">
        <v>24829</v>
      </c>
      <c r="I16" s="398" t="s">
        <v>1238</v>
      </c>
      <c r="J16" s="399" t="s">
        <v>24832</v>
      </c>
    </row>
    <row r="17" spans="1:10">
      <c r="A17" s="392" t="s">
        <v>26987</v>
      </c>
      <c r="B17" s="14" t="s">
        <v>26988</v>
      </c>
      <c r="C17" s="14" t="s">
        <v>26989</v>
      </c>
      <c r="D17" s="14" t="s">
        <v>26990</v>
      </c>
      <c r="E17" s="14" t="s">
        <v>26991</v>
      </c>
      <c r="F17" s="14" t="s">
        <v>26992</v>
      </c>
      <c r="G17" s="14" t="s">
        <v>26993</v>
      </c>
      <c r="H17" s="14" t="s">
        <v>24829</v>
      </c>
      <c r="I17" s="14" t="s">
        <v>1238</v>
      </c>
      <c r="J17" s="393" t="s">
        <v>24832</v>
      </c>
    </row>
    <row r="18" spans="1:10">
      <c r="A18" s="400" t="s">
        <v>26994</v>
      </c>
      <c r="B18" s="401" t="s">
        <v>26995</v>
      </c>
      <c r="C18" s="401" t="s">
        <v>26996</v>
      </c>
      <c r="D18" s="401" t="s">
        <v>16914</v>
      </c>
      <c r="E18" s="401" t="s">
        <v>26997</v>
      </c>
      <c r="F18" s="401" t="s">
        <v>26998</v>
      </c>
      <c r="G18" s="401" t="s">
        <v>26999</v>
      </c>
      <c r="H18" s="401" t="s">
        <v>24829</v>
      </c>
      <c r="I18" s="401" t="s">
        <v>1109</v>
      </c>
      <c r="J18" s="402" t="s">
        <v>24832</v>
      </c>
    </row>
  </sheetData>
  <mergeCells count="2">
    <mergeCell ref="A1:J1"/>
    <mergeCell ref="A2:J2"/>
  </mergeCells>
  <dataValidations count="2">
    <dataValidation type="list" sqref="I5:I18" xr:uid="{00000000-0002-0000-E500-000000000000}">
      <formula1>"Critical,High,Medium,Low"</formula1>
    </dataValidation>
    <dataValidation type="list" sqref="J5:J18" xr:uid="{00000000-0002-0000-E500-000001000000}">
      <formula1>"Pending,Pass,Fail,Conditional"</formula1>
    </dataValidation>
  </dataValidations>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J17"/>
  <sheetViews>
    <sheetView workbookViewId="0">
      <pane ySplit="4" topLeftCell="A5" activePane="bottomLeft" state="frozen"/>
      <selection pane="bottomLeft"/>
    </sheetView>
  </sheetViews>
  <sheetFormatPr defaultRowHeight="14.15"/>
  <cols>
    <col min="1" max="1" width="12" customWidth="1"/>
    <col min="2" max="2" width="60" customWidth="1"/>
    <col min="3" max="3" width="30" customWidth="1"/>
    <col min="4" max="4" width="12" customWidth="1"/>
    <col min="5" max="5" width="18" customWidth="1"/>
    <col min="6" max="6" width="58" customWidth="1"/>
    <col min="7" max="7" width="30" customWidth="1"/>
    <col min="8" max="8" width="16" customWidth="1"/>
    <col min="9" max="9" width="30" customWidth="1"/>
    <col min="10" max="10" width="46" customWidth="1"/>
  </cols>
  <sheetData>
    <row r="1" spans="1:10" ht="17.149999999999999" customHeight="1">
      <c r="A1" s="622" t="s">
        <v>27000</v>
      </c>
      <c r="B1" s="622"/>
      <c r="C1" s="622"/>
      <c r="D1" s="622"/>
      <c r="E1" s="622"/>
      <c r="F1" s="622"/>
      <c r="G1" s="622"/>
      <c r="H1" s="622"/>
      <c r="I1" s="622"/>
      <c r="J1" s="622"/>
    </row>
    <row r="2" spans="1:10" ht="22.85" customHeight="1">
      <c r="A2" s="623" t="s">
        <v>27001</v>
      </c>
      <c r="B2" s="623"/>
      <c r="C2" s="623"/>
      <c r="D2" s="623"/>
      <c r="E2" s="623"/>
      <c r="F2" s="623"/>
      <c r="G2" s="623"/>
      <c r="H2" s="623"/>
      <c r="I2" s="623"/>
      <c r="J2" s="623"/>
    </row>
    <row r="4" spans="1:10" ht="17.149999999999999" customHeight="1">
      <c r="A4" s="386" t="s">
        <v>3410</v>
      </c>
      <c r="B4" s="387" t="s">
        <v>27002</v>
      </c>
      <c r="C4" s="387" t="s">
        <v>1031</v>
      </c>
      <c r="D4" s="387" t="s">
        <v>24998</v>
      </c>
      <c r="E4" s="387" t="s">
        <v>1818</v>
      </c>
      <c r="F4" s="387" t="s">
        <v>15407</v>
      </c>
      <c r="G4" s="387" t="s">
        <v>1817</v>
      </c>
      <c r="H4" s="387" t="s">
        <v>3602</v>
      </c>
      <c r="I4" s="387" t="s">
        <v>24823</v>
      </c>
      <c r="J4" s="388" t="s">
        <v>2334</v>
      </c>
    </row>
    <row r="5" spans="1:10" ht="34.75">
      <c r="A5" s="389" t="s">
        <v>27003</v>
      </c>
      <c r="B5" s="390" t="s">
        <v>27004</v>
      </c>
      <c r="C5" s="390" t="s">
        <v>690</v>
      </c>
      <c r="D5" s="390" t="s">
        <v>1238</v>
      </c>
      <c r="E5" s="390" t="s">
        <v>24836</v>
      </c>
      <c r="F5" s="390" t="s">
        <v>27005</v>
      </c>
      <c r="G5" s="390" t="s">
        <v>4770</v>
      </c>
      <c r="H5" s="390" t="s">
        <v>27006</v>
      </c>
      <c r="I5" s="390" t="s">
        <v>27007</v>
      </c>
      <c r="J5" s="391" t="s">
        <v>27008</v>
      </c>
    </row>
    <row r="6" spans="1:10">
      <c r="A6" s="397" t="s">
        <v>27009</v>
      </c>
      <c r="B6" s="398" t="s">
        <v>27010</v>
      </c>
      <c r="C6" s="398" t="s">
        <v>27011</v>
      </c>
      <c r="D6" s="398" t="s">
        <v>1238</v>
      </c>
      <c r="E6" s="398" t="s">
        <v>2345</v>
      </c>
      <c r="F6" s="398" t="s">
        <v>27012</v>
      </c>
      <c r="G6" s="398" t="s">
        <v>27011</v>
      </c>
      <c r="H6" s="398" t="s">
        <v>27013</v>
      </c>
      <c r="I6" s="398" t="s">
        <v>24829</v>
      </c>
      <c r="J6" s="399" t="s">
        <v>27014</v>
      </c>
    </row>
    <row r="7" spans="1:10">
      <c r="A7" s="392" t="s">
        <v>27015</v>
      </c>
      <c r="B7" s="14" t="s">
        <v>27016</v>
      </c>
      <c r="C7" s="14" t="s">
        <v>27017</v>
      </c>
      <c r="D7" s="14" t="s">
        <v>1109</v>
      </c>
      <c r="E7" s="14" t="s">
        <v>2345</v>
      </c>
      <c r="F7" s="14" t="s">
        <v>27018</v>
      </c>
      <c r="G7" s="14" t="s">
        <v>24969</v>
      </c>
      <c r="H7" s="14" t="s">
        <v>807</v>
      </c>
      <c r="I7" s="14" t="s">
        <v>24829</v>
      </c>
      <c r="J7" s="393" t="s">
        <v>27019</v>
      </c>
    </row>
    <row r="8" spans="1:10">
      <c r="A8" s="397" t="s">
        <v>27020</v>
      </c>
      <c r="B8" s="398" t="s">
        <v>27021</v>
      </c>
      <c r="C8" s="398" t="s">
        <v>3921</v>
      </c>
      <c r="D8" s="398" t="s">
        <v>1238</v>
      </c>
      <c r="E8" s="398" t="s">
        <v>2345</v>
      </c>
      <c r="F8" s="398" t="s">
        <v>27022</v>
      </c>
      <c r="G8" s="398" t="s">
        <v>24969</v>
      </c>
      <c r="H8" s="398" t="s">
        <v>807</v>
      </c>
      <c r="I8" s="398" t="s">
        <v>24829</v>
      </c>
      <c r="J8" s="399" t="s">
        <v>27023</v>
      </c>
    </row>
    <row r="9" spans="1:10">
      <c r="A9" s="392" t="s">
        <v>27024</v>
      </c>
      <c r="B9" s="14" t="s">
        <v>27025</v>
      </c>
      <c r="C9" s="14" t="s">
        <v>741</v>
      </c>
      <c r="D9" s="14" t="s">
        <v>1238</v>
      </c>
      <c r="E9" s="14" t="s">
        <v>2345</v>
      </c>
      <c r="F9" s="14" t="s">
        <v>27026</v>
      </c>
      <c r="G9" s="14" t="s">
        <v>6132</v>
      </c>
      <c r="H9" s="14" t="s">
        <v>27013</v>
      </c>
      <c r="I9" s="14" t="s">
        <v>24829</v>
      </c>
      <c r="J9" s="393" t="s">
        <v>27027</v>
      </c>
    </row>
    <row r="10" spans="1:10">
      <c r="A10" s="397" t="s">
        <v>27028</v>
      </c>
      <c r="B10" s="398" t="s">
        <v>27029</v>
      </c>
      <c r="C10" s="398" t="s">
        <v>27030</v>
      </c>
      <c r="D10" s="398" t="s">
        <v>1238</v>
      </c>
      <c r="E10" s="398" t="s">
        <v>2345</v>
      </c>
      <c r="F10" s="398" t="s">
        <v>27031</v>
      </c>
      <c r="G10" s="398" t="s">
        <v>6329</v>
      </c>
      <c r="H10" s="398" t="s">
        <v>27032</v>
      </c>
      <c r="I10" s="398" t="s">
        <v>24829</v>
      </c>
      <c r="J10" s="399" t="s">
        <v>27033</v>
      </c>
    </row>
    <row r="11" spans="1:10">
      <c r="A11" s="392" t="s">
        <v>27034</v>
      </c>
      <c r="B11" s="14" t="s">
        <v>27035</v>
      </c>
      <c r="C11" s="14" t="s">
        <v>23767</v>
      </c>
      <c r="D11" s="14" t="s">
        <v>1109</v>
      </c>
      <c r="E11" s="14" t="s">
        <v>2345</v>
      </c>
      <c r="F11" s="14" t="s">
        <v>27036</v>
      </c>
      <c r="G11" s="14" t="s">
        <v>27037</v>
      </c>
      <c r="H11" s="14" t="s">
        <v>807</v>
      </c>
      <c r="I11" s="14" t="s">
        <v>24829</v>
      </c>
      <c r="J11" s="393" t="s">
        <v>27038</v>
      </c>
    </row>
    <row r="12" spans="1:10">
      <c r="A12" s="400" t="s">
        <v>27039</v>
      </c>
      <c r="B12" s="401" t="s">
        <v>27040</v>
      </c>
      <c r="C12" s="401" t="s">
        <v>36</v>
      </c>
      <c r="D12" s="401" t="s">
        <v>1238</v>
      </c>
      <c r="E12" s="401" t="s">
        <v>2345</v>
      </c>
      <c r="F12" s="401" t="s">
        <v>27041</v>
      </c>
      <c r="G12" s="401" t="s">
        <v>27042</v>
      </c>
      <c r="H12" s="401" t="s">
        <v>807</v>
      </c>
      <c r="I12" s="401" t="s">
        <v>24829</v>
      </c>
      <c r="J12" s="402" t="s">
        <v>27043</v>
      </c>
    </row>
    <row r="13" spans="1:10">
      <c r="A13" s="469" t="s">
        <v>27044</v>
      </c>
      <c r="B13" s="470" t="s">
        <v>27045</v>
      </c>
      <c r="C13" s="470" t="s">
        <v>27046</v>
      </c>
      <c r="D13" s="470" t="s">
        <v>1238</v>
      </c>
      <c r="E13" s="470" t="s">
        <v>2345</v>
      </c>
      <c r="F13" s="470" t="s">
        <v>27047</v>
      </c>
      <c r="G13" s="470" t="s">
        <v>4770</v>
      </c>
      <c r="H13" s="470" t="s">
        <v>807</v>
      </c>
      <c r="I13" s="470" t="s">
        <v>27048</v>
      </c>
      <c r="J13" s="471" t="s">
        <v>27049</v>
      </c>
    </row>
    <row r="14" spans="1:10" ht="23.15">
      <c r="A14" s="472" t="s">
        <v>27050</v>
      </c>
      <c r="B14" s="467" t="s">
        <v>27051</v>
      </c>
      <c r="C14" s="467" t="s">
        <v>10803</v>
      </c>
      <c r="D14" s="467" t="s">
        <v>1238</v>
      </c>
      <c r="E14" s="467" t="s">
        <v>2345</v>
      </c>
      <c r="F14" s="467" t="s">
        <v>27052</v>
      </c>
      <c r="G14" s="467" t="s">
        <v>23993</v>
      </c>
      <c r="H14" s="467" t="s">
        <v>807</v>
      </c>
      <c r="I14" s="467" t="s">
        <v>27048</v>
      </c>
      <c r="J14" s="473" t="s">
        <v>27053</v>
      </c>
    </row>
    <row r="15" spans="1:10" ht="23.15">
      <c r="A15" s="472" t="s">
        <v>27054</v>
      </c>
      <c r="B15" s="467" t="s">
        <v>27055</v>
      </c>
      <c r="C15" s="467" t="s">
        <v>27056</v>
      </c>
      <c r="D15" s="467" t="s">
        <v>1238</v>
      </c>
      <c r="E15" s="467" t="s">
        <v>2345</v>
      </c>
      <c r="F15" s="467" t="s">
        <v>27057</v>
      </c>
      <c r="G15" s="467" t="s">
        <v>27058</v>
      </c>
      <c r="H15" s="467" t="s">
        <v>807</v>
      </c>
      <c r="I15" s="467" t="s">
        <v>27059</v>
      </c>
      <c r="J15" s="473" t="s">
        <v>27060</v>
      </c>
    </row>
    <row r="16" spans="1:10">
      <c r="A16" s="472" t="s">
        <v>27061</v>
      </c>
      <c r="B16" s="467" t="s">
        <v>27062</v>
      </c>
      <c r="C16" s="467" t="s">
        <v>27063</v>
      </c>
      <c r="D16" s="467" t="s">
        <v>1238</v>
      </c>
      <c r="E16" s="467" t="s">
        <v>2345</v>
      </c>
      <c r="F16" s="467" t="s">
        <v>27064</v>
      </c>
      <c r="G16" s="467" t="s">
        <v>27065</v>
      </c>
      <c r="H16" s="467" t="s">
        <v>807</v>
      </c>
      <c r="I16" s="467" t="s">
        <v>27066</v>
      </c>
      <c r="J16" s="473" t="s">
        <v>27067</v>
      </c>
    </row>
    <row r="17" spans="1:10">
      <c r="A17" s="476" t="s">
        <v>27068</v>
      </c>
      <c r="B17" s="477" t="s">
        <v>27069</v>
      </c>
      <c r="C17" s="477" t="s">
        <v>27070</v>
      </c>
      <c r="D17" s="477" t="s">
        <v>1238</v>
      </c>
      <c r="E17" s="477" t="s">
        <v>2345</v>
      </c>
      <c r="F17" s="477" t="s">
        <v>27071</v>
      </c>
      <c r="G17" s="477" t="s">
        <v>27072</v>
      </c>
      <c r="H17" s="477" t="s">
        <v>807</v>
      </c>
      <c r="I17" s="477" t="s">
        <v>27048</v>
      </c>
      <c r="J17" s="478" t="s">
        <v>27073</v>
      </c>
    </row>
  </sheetData>
  <mergeCells count="2">
    <mergeCell ref="A1:J1"/>
    <mergeCell ref="A2:J2"/>
  </mergeCells>
  <dataValidations count="2">
    <dataValidation type="list" sqref="D5:D12" xr:uid="{00000000-0002-0000-E600-000000000000}">
      <formula1>"Critical,High,Medium,Low"</formula1>
    </dataValidation>
    <dataValidation type="list" sqref="E5:E12" xr:uid="{00000000-0002-0000-E600-000001000000}">
      <formula1>"Open,In Progress,Resolved,Accepted,Blocked,Deferred"</formula1>
    </dataValidation>
  </dataValidations>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G18"/>
  <sheetViews>
    <sheetView workbookViewId="0">
      <pane ySplit="4" topLeftCell="A5" activePane="bottomLeft" state="frozen"/>
      <selection pane="bottomLeft"/>
    </sheetView>
  </sheetViews>
  <sheetFormatPr defaultRowHeight="14.15"/>
  <cols>
    <col min="1" max="1" width="12" customWidth="1"/>
    <col min="2" max="2" width="36" customWidth="1"/>
    <col min="3" max="3" width="20" customWidth="1"/>
    <col min="4" max="4" width="18" customWidth="1"/>
    <col min="5" max="5" width="68" customWidth="1"/>
    <col min="6" max="6" width="30" customWidth="1"/>
    <col min="7" max="7" width="18" customWidth="1"/>
  </cols>
  <sheetData>
    <row r="1" spans="1:7" ht="17.149999999999999" customHeight="1">
      <c r="A1" s="622" t="s">
        <v>27074</v>
      </c>
      <c r="B1" s="622"/>
      <c r="C1" s="622"/>
      <c r="D1" s="622"/>
      <c r="E1" s="622"/>
      <c r="F1" s="622"/>
      <c r="G1" s="622"/>
    </row>
    <row r="2" spans="1:7" ht="22.85" customHeight="1">
      <c r="A2" s="623" t="s">
        <v>27075</v>
      </c>
      <c r="B2" s="623"/>
      <c r="C2" s="623"/>
      <c r="D2" s="623"/>
      <c r="E2" s="623"/>
      <c r="F2" s="623"/>
      <c r="G2" s="623"/>
    </row>
    <row r="4" spans="1:7" ht="17.149999999999999" customHeight="1">
      <c r="A4" s="386" t="s">
        <v>3410</v>
      </c>
      <c r="B4" s="387" t="s">
        <v>27076</v>
      </c>
      <c r="C4" s="387" t="s">
        <v>24822</v>
      </c>
      <c r="D4" s="387" t="s">
        <v>27077</v>
      </c>
      <c r="E4" s="387" t="s">
        <v>27078</v>
      </c>
      <c r="F4" s="387" t="s">
        <v>1817</v>
      </c>
      <c r="G4" s="388" t="s">
        <v>3414</v>
      </c>
    </row>
    <row r="5" spans="1:7">
      <c r="A5" s="389" t="s">
        <v>27079</v>
      </c>
      <c r="B5" s="390" t="s">
        <v>27080</v>
      </c>
      <c r="C5" s="390" t="s">
        <v>24829</v>
      </c>
      <c r="D5" s="390"/>
      <c r="E5" s="390" t="s">
        <v>27081</v>
      </c>
      <c r="F5" s="390" t="s">
        <v>26654</v>
      </c>
      <c r="G5" s="391" t="s">
        <v>24832</v>
      </c>
    </row>
    <row r="6" spans="1:7">
      <c r="A6" s="397" t="s">
        <v>27082</v>
      </c>
      <c r="B6" s="398" t="s">
        <v>27083</v>
      </c>
      <c r="C6" s="398" t="s">
        <v>24829</v>
      </c>
      <c r="D6" s="398"/>
      <c r="E6" s="398" t="s">
        <v>27084</v>
      </c>
      <c r="F6" s="398" t="s">
        <v>901</v>
      </c>
      <c r="G6" s="399" t="s">
        <v>24832</v>
      </c>
    </row>
    <row r="7" spans="1:7">
      <c r="A7" s="392" t="s">
        <v>27085</v>
      </c>
      <c r="B7" s="14" t="s">
        <v>27086</v>
      </c>
      <c r="C7" s="14" t="s">
        <v>24829</v>
      </c>
      <c r="D7" s="14"/>
      <c r="E7" s="14" t="s">
        <v>27087</v>
      </c>
      <c r="F7" s="14" t="s">
        <v>905</v>
      </c>
      <c r="G7" s="393" t="s">
        <v>24832</v>
      </c>
    </row>
    <row r="8" spans="1:7">
      <c r="A8" s="397" t="s">
        <v>27088</v>
      </c>
      <c r="B8" s="398" t="s">
        <v>27089</v>
      </c>
      <c r="C8" s="398" t="s">
        <v>24829</v>
      </c>
      <c r="D8" s="398"/>
      <c r="E8" s="398" t="s">
        <v>27090</v>
      </c>
      <c r="F8" s="398" t="s">
        <v>851</v>
      </c>
      <c r="G8" s="399" t="s">
        <v>24832</v>
      </c>
    </row>
    <row r="9" spans="1:7">
      <c r="A9" s="392" t="s">
        <v>27091</v>
      </c>
      <c r="B9" s="14" t="s">
        <v>26042</v>
      </c>
      <c r="C9" s="14" t="s">
        <v>24829</v>
      </c>
      <c r="D9" s="14"/>
      <c r="E9" s="14" t="s">
        <v>27092</v>
      </c>
      <c r="F9" s="14" t="s">
        <v>25835</v>
      </c>
      <c r="G9" s="393" t="s">
        <v>24832</v>
      </c>
    </row>
    <row r="10" spans="1:7">
      <c r="A10" s="397" t="s">
        <v>27093</v>
      </c>
      <c r="B10" s="398" t="s">
        <v>27094</v>
      </c>
      <c r="C10" s="398" t="s">
        <v>24829</v>
      </c>
      <c r="D10" s="398"/>
      <c r="E10" s="398" t="s">
        <v>27095</v>
      </c>
      <c r="F10" s="398" t="s">
        <v>2007</v>
      </c>
      <c r="G10" s="399" t="s">
        <v>24832</v>
      </c>
    </row>
    <row r="11" spans="1:7">
      <c r="A11" s="392" t="s">
        <v>27096</v>
      </c>
      <c r="B11" s="14" t="s">
        <v>27097</v>
      </c>
      <c r="C11" s="14" t="s">
        <v>24829</v>
      </c>
      <c r="D11" s="14"/>
      <c r="E11" s="14" t="s">
        <v>27098</v>
      </c>
      <c r="F11" s="14" t="s">
        <v>15625</v>
      </c>
      <c r="G11" s="393" t="s">
        <v>24832</v>
      </c>
    </row>
    <row r="12" spans="1:7">
      <c r="A12" s="397" t="s">
        <v>27099</v>
      </c>
      <c r="B12" s="398" t="s">
        <v>27100</v>
      </c>
      <c r="C12" s="398" t="s">
        <v>24829</v>
      </c>
      <c r="D12" s="398"/>
      <c r="E12" s="398" t="s">
        <v>27101</v>
      </c>
      <c r="F12" s="398" t="s">
        <v>27102</v>
      </c>
      <c r="G12" s="399" t="s">
        <v>24832</v>
      </c>
    </row>
    <row r="13" spans="1:7">
      <c r="A13" s="392" t="s">
        <v>27103</v>
      </c>
      <c r="B13" s="14" t="s">
        <v>27104</v>
      </c>
      <c r="C13" s="14" t="s">
        <v>24829</v>
      </c>
      <c r="D13" s="14"/>
      <c r="E13" s="14" t="s">
        <v>27105</v>
      </c>
      <c r="F13" s="14" t="s">
        <v>948</v>
      </c>
      <c r="G13" s="393" t="s">
        <v>24832</v>
      </c>
    </row>
    <row r="14" spans="1:7">
      <c r="A14" s="397" t="s">
        <v>27106</v>
      </c>
      <c r="B14" s="398" t="s">
        <v>27107</v>
      </c>
      <c r="C14" s="398" t="s">
        <v>24829</v>
      </c>
      <c r="D14" s="398"/>
      <c r="E14" s="398" t="s">
        <v>27108</v>
      </c>
      <c r="F14" s="398" t="s">
        <v>4211</v>
      </c>
      <c r="G14" s="399" t="s">
        <v>24832</v>
      </c>
    </row>
    <row r="15" spans="1:7">
      <c r="A15" s="392" t="s">
        <v>27109</v>
      </c>
      <c r="B15" s="14" t="s">
        <v>27110</v>
      </c>
      <c r="C15" s="14" t="s">
        <v>24829</v>
      </c>
      <c r="D15" s="14"/>
      <c r="E15" s="14" t="s">
        <v>27111</v>
      </c>
      <c r="F15" s="14" t="s">
        <v>27112</v>
      </c>
      <c r="G15" s="393" t="s">
        <v>24832</v>
      </c>
    </row>
    <row r="16" spans="1:7">
      <c r="A16" s="397" t="s">
        <v>27113</v>
      </c>
      <c r="B16" s="398" t="s">
        <v>27114</v>
      </c>
      <c r="C16" s="398" t="s">
        <v>24829</v>
      </c>
      <c r="D16" s="398"/>
      <c r="E16" s="398" t="s">
        <v>27115</v>
      </c>
      <c r="F16" s="398" t="s">
        <v>3833</v>
      </c>
      <c r="G16" s="399" t="s">
        <v>24832</v>
      </c>
    </row>
    <row r="17" spans="1:7">
      <c r="A17" s="392" t="s">
        <v>27116</v>
      </c>
      <c r="B17" s="14" t="s">
        <v>27117</v>
      </c>
      <c r="C17" s="14" t="s">
        <v>24829</v>
      </c>
      <c r="D17" s="14"/>
      <c r="E17" s="14" t="s">
        <v>27118</v>
      </c>
      <c r="F17" s="14" t="s">
        <v>27119</v>
      </c>
      <c r="G17" s="393" t="s">
        <v>24832</v>
      </c>
    </row>
    <row r="18" spans="1:7">
      <c r="A18" s="400" t="s">
        <v>27120</v>
      </c>
      <c r="B18" s="401" t="s">
        <v>27121</v>
      </c>
      <c r="C18" s="401" t="s">
        <v>24829</v>
      </c>
      <c r="D18" s="401"/>
      <c r="E18" s="401" t="s">
        <v>27122</v>
      </c>
      <c r="F18" s="401" t="s">
        <v>952</v>
      </c>
      <c r="G18" s="402" t="s">
        <v>24832</v>
      </c>
    </row>
  </sheetData>
  <mergeCells count="2">
    <mergeCell ref="A1:G1"/>
    <mergeCell ref="A2:G2"/>
  </mergeCells>
  <dataValidations count="2">
    <dataValidation type="list" sqref="C5:C18" xr:uid="{00000000-0002-0000-E700-000000000000}">
      <formula1>"Not Executed,In Progress,Completed,Stopped,Inconclusive"</formula1>
    </dataValidation>
    <dataValidation type="list" sqref="G5:G18" xr:uid="{00000000-0002-0000-E700-000001000000}">
      <formula1>"Pending,Pass,Fail,Conditional,Not Applicable"</formula1>
    </dataValidation>
  </dataValidations>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H11"/>
  <sheetViews>
    <sheetView workbookViewId="0">
      <pane ySplit="4" topLeftCell="A5" activePane="bottomLeft" state="frozen"/>
      <selection pane="bottomLeft"/>
    </sheetView>
  </sheetViews>
  <sheetFormatPr defaultRowHeight="14.15"/>
  <cols>
    <col min="1" max="1" width="12" customWidth="1"/>
    <col min="2" max="2" width="30" customWidth="1"/>
    <col min="3" max="3" width="62" customWidth="1"/>
    <col min="4" max="4" width="58" customWidth="1"/>
    <col min="5" max="5" width="54" customWidth="1"/>
    <col min="6" max="6" width="26" customWidth="1"/>
    <col min="7" max="7" width="30" customWidth="1"/>
    <col min="8" max="8" width="18" customWidth="1"/>
  </cols>
  <sheetData>
    <row r="1" spans="1:8" ht="17.149999999999999" customHeight="1">
      <c r="A1" s="622" t="s">
        <v>27123</v>
      </c>
      <c r="B1" s="622"/>
      <c r="C1" s="622"/>
      <c r="D1" s="622"/>
      <c r="E1" s="622"/>
      <c r="F1" s="622"/>
      <c r="G1" s="622"/>
      <c r="H1" s="622"/>
    </row>
    <row r="2" spans="1:8" ht="22.85" customHeight="1">
      <c r="A2" s="623" t="s">
        <v>27124</v>
      </c>
      <c r="B2" s="623"/>
      <c r="C2" s="623"/>
      <c r="D2" s="623"/>
      <c r="E2" s="623"/>
      <c r="F2" s="623"/>
      <c r="G2" s="623"/>
      <c r="H2" s="623"/>
    </row>
    <row r="4" spans="1:8" ht="17.149999999999999" customHeight="1">
      <c r="A4" s="386" t="s">
        <v>3410</v>
      </c>
      <c r="B4" s="387" t="s">
        <v>27125</v>
      </c>
      <c r="C4" s="387" t="s">
        <v>27126</v>
      </c>
      <c r="D4" s="387" t="s">
        <v>27127</v>
      </c>
      <c r="E4" s="387" t="s">
        <v>27128</v>
      </c>
      <c r="F4" s="387" t="s">
        <v>27129</v>
      </c>
      <c r="G4" s="387" t="s">
        <v>7917</v>
      </c>
      <c r="H4" s="388" t="s">
        <v>3414</v>
      </c>
    </row>
    <row r="5" spans="1:8" ht="23.15">
      <c r="A5" s="389" t="s">
        <v>27130</v>
      </c>
      <c r="B5" s="390" t="s">
        <v>27131</v>
      </c>
      <c r="C5" s="390" t="s">
        <v>27132</v>
      </c>
      <c r="D5" s="390" t="s">
        <v>27133</v>
      </c>
      <c r="E5" s="390" t="s">
        <v>27134</v>
      </c>
      <c r="F5" s="390" t="s">
        <v>27135</v>
      </c>
      <c r="G5" s="390" t="s">
        <v>26658</v>
      </c>
      <c r="H5" s="391" t="s">
        <v>24832</v>
      </c>
    </row>
    <row r="6" spans="1:8">
      <c r="A6" s="397" t="s">
        <v>27136</v>
      </c>
      <c r="B6" s="398" t="s">
        <v>27137</v>
      </c>
      <c r="C6" s="398" t="s">
        <v>27138</v>
      </c>
      <c r="D6" s="398" t="s">
        <v>27139</v>
      </c>
      <c r="E6" s="398" t="s">
        <v>27140</v>
      </c>
      <c r="F6" s="398" t="s">
        <v>27135</v>
      </c>
      <c r="G6" s="398" t="s">
        <v>26658</v>
      </c>
      <c r="H6" s="399" t="s">
        <v>24832</v>
      </c>
    </row>
    <row r="7" spans="1:8">
      <c r="A7" s="392" t="s">
        <v>27141</v>
      </c>
      <c r="B7" s="14" t="s">
        <v>27142</v>
      </c>
      <c r="C7" s="14" t="s">
        <v>27143</v>
      </c>
      <c r="D7" s="14" t="s">
        <v>27144</v>
      </c>
      <c r="E7" s="14" t="s">
        <v>27145</v>
      </c>
      <c r="F7" s="14" t="s">
        <v>27135</v>
      </c>
      <c r="G7" s="14" t="s">
        <v>26658</v>
      </c>
      <c r="H7" s="393" t="s">
        <v>24832</v>
      </c>
    </row>
    <row r="8" spans="1:8" ht="23.15">
      <c r="A8" s="397" t="s">
        <v>27146</v>
      </c>
      <c r="B8" s="398" t="s">
        <v>27147</v>
      </c>
      <c r="C8" s="398" t="s">
        <v>27148</v>
      </c>
      <c r="D8" s="398" t="s">
        <v>27149</v>
      </c>
      <c r="E8" s="398" t="s">
        <v>27150</v>
      </c>
      <c r="F8" s="398" t="s">
        <v>27135</v>
      </c>
      <c r="G8" s="398" t="s">
        <v>26658</v>
      </c>
      <c r="H8" s="399" t="s">
        <v>24832</v>
      </c>
    </row>
    <row r="9" spans="1:8" ht="23.15">
      <c r="A9" s="392" t="s">
        <v>27151</v>
      </c>
      <c r="B9" s="14" t="s">
        <v>27152</v>
      </c>
      <c r="C9" s="14" t="s">
        <v>27153</v>
      </c>
      <c r="D9" s="14" t="s">
        <v>27154</v>
      </c>
      <c r="E9" s="14" t="s">
        <v>27155</v>
      </c>
      <c r="F9" s="14" t="s">
        <v>27156</v>
      </c>
      <c r="G9" s="14" t="s">
        <v>26658</v>
      </c>
      <c r="H9" s="393" t="s">
        <v>24832</v>
      </c>
    </row>
    <row r="10" spans="1:8">
      <c r="A10" s="397" t="s">
        <v>27157</v>
      </c>
      <c r="B10" s="398" t="s">
        <v>27158</v>
      </c>
      <c r="C10" s="398" t="s">
        <v>27159</v>
      </c>
      <c r="D10" s="398" t="s">
        <v>27160</v>
      </c>
      <c r="E10" s="398" t="s">
        <v>27161</v>
      </c>
      <c r="F10" s="398" t="s">
        <v>27156</v>
      </c>
      <c r="G10" s="398" t="s">
        <v>26658</v>
      </c>
      <c r="H10" s="399" t="s">
        <v>24832</v>
      </c>
    </row>
    <row r="11" spans="1:8" ht="23.15">
      <c r="A11" s="394" t="s">
        <v>27162</v>
      </c>
      <c r="B11" s="395" t="s">
        <v>27163</v>
      </c>
      <c r="C11" s="395" t="s">
        <v>27164</v>
      </c>
      <c r="D11" s="395" t="s">
        <v>27165</v>
      </c>
      <c r="E11" s="395" t="s">
        <v>27166</v>
      </c>
      <c r="F11" s="395" t="s">
        <v>27156</v>
      </c>
      <c r="G11" s="395" t="s">
        <v>26658</v>
      </c>
      <c r="H11" s="396" t="s">
        <v>24832</v>
      </c>
    </row>
  </sheetData>
  <mergeCells count="2">
    <mergeCell ref="A1:H1"/>
    <mergeCell ref="A2:H2"/>
  </mergeCells>
  <dataValidations count="1">
    <dataValidation type="list" sqref="H5:H11" xr:uid="{00000000-0002-0000-E800-000000000000}">
      <formula1>"Pending,Selected,Rejected,Conditional"</formula1>
    </dataValidation>
  </dataValidations>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O39"/>
  <sheetViews>
    <sheetView workbookViewId="0">
      <pane ySplit="4" topLeftCell="A5" activePane="bottomLeft" state="frozen"/>
      <selection pane="bottomLeft"/>
    </sheetView>
  </sheetViews>
  <sheetFormatPr defaultRowHeight="14.15"/>
  <cols>
    <col min="1" max="1" width="14" customWidth="1"/>
    <col min="2" max="2" width="20" customWidth="1"/>
    <col min="3" max="3" width="42" customWidth="1"/>
    <col min="4" max="4" width="62" customWidth="1"/>
    <col min="5" max="5" width="28" customWidth="1"/>
    <col min="6" max="7" width="34" customWidth="1"/>
    <col min="8" max="8" width="12" customWidth="1"/>
    <col min="9" max="9" width="18" customWidth="1"/>
    <col min="10" max="11" width="12" customWidth="1"/>
    <col min="12" max="12" width="36" customWidth="1"/>
    <col min="13" max="13" width="62" customWidth="1"/>
    <col min="14" max="14" width="54" customWidth="1"/>
    <col min="15" max="15" width="18" customWidth="1"/>
  </cols>
  <sheetData>
    <row r="1" spans="1:15" ht="17.149999999999999" customHeight="1">
      <c r="A1" s="622" t="s">
        <v>27167</v>
      </c>
      <c r="B1" s="622"/>
      <c r="C1" s="622"/>
      <c r="D1" s="622"/>
      <c r="E1" s="622"/>
      <c r="F1" s="622"/>
      <c r="G1" s="622"/>
      <c r="H1" s="622"/>
      <c r="I1" s="622"/>
      <c r="J1" s="622"/>
      <c r="K1" s="622"/>
      <c r="L1" s="622"/>
      <c r="M1" s="622"/>
      <c r="N1" s="622"/>
      <c r="O1" s="622"/>
    </row>
    <row r="2" spans="1:15" ht="22.85" customHeight="1">
      <c r="A2" s="623" t="s">
        <v>27168</v>
      </c>
      <c r="B2" s="623"/>
      <c r="C2" s="623"/>
      <c r="D2" s="623"/>
      <c r="E2" s="623"/>
      <c r="F2" s="623"/>
      <c r="G2" s="623"/>
      <c r="H2" s="623"/>
      <c r="I2" s="623"/>
      <c r="J2" s="623"/>
      <c r="K2" s="623"/>
      <c r="L2" s="623"/>
      <c r="M2" s="623"/>
      <c r="N2" s="623"/>
      <c r="O2" s="623"/>
    </row>
    <row r="4" spans="1:15" ht="17.149999999999999" customHeight="1">
      <c r="A4" s="386" t="s">
        <v>3410</v>
      </c>
      <c r="B4" s="387" t="s">
        <v>3595</v>
      </c>
      <c r="C4" s="387" t="s">
        <v>7712</v>
      </c>
      <c r="D4" s="387" t="s">
        <v>3597</v>
      </c>
      <c r="E4" s="387" t="s">
        <v>1817</v>
      </c>
      <c r="F4" s="387" t="s">
        <v>3598</v>
      </c>
      <c r="G4" s="387" t="s">
        <v>1506</v>
      </c>
      <c r="H4" s="387" t="s">
        <v>1509</v>
      </c>
      <c r="I4" s="387" t="s">
        <v>1818</v>
      </c>
      <c r="J4" s="387" t="s">
        <v>7713</v>
      </c>
      <c r="K4" s="387" t="s">
        <v>3600</v>
      </c>
      <c r="L4" s="387" t="s">
        <v>3574</v>
      </c>
      <c r="M4" s="387" t="s">
        <v>1820</v>
      </c>
      <c r="N4" s="387" t="s">
        <v>10615</v>
      </c>
      <c r="O4" s="388" t="s">
        <v>3602</v>
      </c>
    </row>
    <row r="5" spans="1:15">
      <c r="A5" s="389" t="s">
        <v>27169</v>
      </c>
      <c r="B5" s="390" t="s">
        <v>36</v>
      </c>
      <c r="C5" s="390" t="s">
        <v>27170</v>
      </c>
      <c r="D5" s="390" t="s">
        <v>27171</v>
      </c>
      <c r="E5" s="390" t="s">
        <v>3849</v>
      </c>
      <c r="F5" s="390" t="s">
        <v>27172</v>
      </c>
      <c r="G5" s="390" t="s">
        <v>27006</v>
      </c>
      <c r="H5" s="390" t="s">
        <v>1238</v>
      </c>
      <c r="I5" s="390" t="s">
        <v>1825</v>
      </c>
      <c r="J5" s="408">
        <f t="shared" ref="J5:J39" si="0">IF(I5="Approved",1,IF(I5="Draft Complete",0.8,IF(I5="In Review",0.6,IF(I5="In Progress",0.4,IF(I5="Blocked",0,0)))))</f>
        <v>0</v>
      </c>
      <c r="K5" s="390">
        <v>3</v>
      </c>
      <c r="L5" s="390" t="s">
        <v>27173</v>
      </c>
      <c r="M5" s="390" t="s">
        <v>27174</v>
      </c>
      <c r="N5" s="390" t="s">
        <v>27175</v>
      </c>
      <c r="O5" s="391" t="s">
        <v>24831</v>
      </c>
    </row>
    <row r="6" spans="1:15" ht="23.15">
      <c r="A6" s="397" t="s">
        <v>27176</v>
      </c>
      <c r="B6" s="398" t="s">
        <v>27177</v>
      </c>
      <c r="C6" s="398" t="s">
        <v>27178</v>
      </c>
      <c r="D6" s="398" t="s">
        <v>27179</v>
      </c>
      <c r="E6" s="398" t="s">
        <v>24969</v>
      </c>
      <c r="F6" s="398" t="s">
        <v>27180</v>
      </c>
      <c r="G6" s="398" t="s">
        <v>27169</v>
      </c>
      <c r="H6" s="398" t="s">
        <v>1238</v>
      </c>
      <c r="I6" s="398" t="s">
        <v>1825</v>
      </c>
      <c r="J6" s="409">
        <f t="shared" si="0"/>
        <v>0</v>
      </c>
      <c r="K6" s="398">
        <v>8</v>
      </c>
      <c r="L6" s="398" t="s">
        <v>27181</v>
      </c>
      <c r="M6" s="398" t="s">
        <v>27182</v>
      </c>
      <c r="N6" s="398" t="s">
        <v>27183</v>
      </c>
      <c r="O6" s="399" t="s">
        <v>24831</v>
      </c>
    </row>
    <row r="7" spans="1:15" ht="23.15">
      <c r="A7" s="392" t="s">
        <v>27184</v>
      </c>
      <c r="B7" s="14" t="s">
        <v>27177</v>
      </c>
      <c r="C7" s="14" t="s">
        <v>27185</v>
      </c>
      <c r="D7" s="14" t="s">
        <v>27186</v>
      </c>
      <c r="E7" s="14" t="s">
        <v>24969</v>
      </c>
      <c r="F7" s="14" t="s">
        <v>27187</v>
      </c>
      <c r="G7" s="14" t="s">
        <v>27176</v>
      </c>
      <c r="H7" s="14" t="s">
        <v>1238</v>
      </c>
      <c r="I7" s="14" t="s">
        <v>1825</v>
      </c>
      <c r="J7" s="27">
        <f t="shared" si="0"/>
        <v>0</v>
      </c>
      <c r="K7" s="14">
        <v>8</v>
      </c>
      <c r="L7" s="14" t="s">
        <v>27188</v>
      </c>
      <c r="M7" s="14" t="s">
        <v>27189</v>
      </c>
      <c r="N7" s="14" t="s">
        <v>27190</v>
      </c>
      <c r="O7" s="393" t="s">
        <v>24831</v>
      </c>
    </row>
    <row r="8" spans="1:15" ht="23.15">
      <c r="A8" s="397" t="s">
        <v>27191</v>
      </c>
      <c r="B8" s="398" t="s">
        <v>1071</v>
      </c>
      <c r="C8" s="398" t="s">
        <v>27192</v>
      </c>
      <c r="D8" s="398" t="s">
        <v>27193</v>
      </c>
      <c r="E8" s="398" t="s">
        <v>4770</v>
      </c>
      <c r="F8" s="398" t="s">
        <v>27194</v>
      </c>
      <c r="G8" s="398" t="s">
        <v>27169</v>
      </c>
      <c r="H8" s="398" t="s">
        <v>1238</v>
      </c>
      <c r="I8" s="398" t="s">
        <v>24836</v>
      </c>
      <c r="J8" s="409">
        <f t="shared" si="0"/>
        <v>0.4</v>
      </c>
      <c r="K8" s="398">
        <v>6</v>
      </c>
      <c r="L8" s="398" t="s">
        <v>22556</v>
      </c>
      <c r="M8" s="398" t="s">
        <v>27195</v>
      </c>
      <c r="N8" s="398" t="s">
        <v>27196</v>
      </c>
      <c r="O8" s="399" t="s">
        <v>24831</v>
      </c>
    </row>
    <row r="9" spans="1:15">
      <c r="A9" s="392" t="s">
        <v>27197</v>
      </c>
      <c r="B9" s="14" t="s">
        <v>9269</v>
      </c>
      <c r="C9" s="14" t="s">
        <v>27198</v>
      </c>
      <c r="D9" s="14" t="s">
        <v>27199</v>
      </c>
      <c r="E9" s="14" t="s">
        <v>24061</v>
      </c>
      <c r="F9" s="14" t="s">
        <v>27200</v>
      </c>
      <c r="G9" s="14" t="s">
        <v>27191</v>
      </c>
      <c r="H9" s="14" t="s">
        <v>1238</v>
      </c>
      <c r="I9" s="14" t="s">
        <v>1825</v>
      </c>
      <c r="J9" s="27">
        <f t="shared" si="0"/>
        <v>0</v>
      </c>
      <c r="K9" s="14">
        <v>15</v>
      </c>
      <c r="L9" s="14" t="s">
        <v>27201</v>
      </c>
      <c r="M9" s="14" t="s">
        <v>27202</v>
      </c>
      <c r="N9" s="14" t="s">
        <v>27203</v>
      </c>
      <c r="O9" s="393" t="s">
        <v>24831</v>
      </c>
    </row>
    <row r="10" spans="1:15" ht="23.15">
      <c r="A10" s="397" t="s">
        <v>27204</v>
      </c>
      <c r="B10" s="398" t="s">
        <v>5378</v>
      </c>
      <c r="C10" s="398" t="s">
        <v>27205</v>
      </c>
      <c r="D10" s="398" t="s">
        <v>27206</v>
      </c>
      <c r="E10" s="398" t="s">
        <v>24069</v>
      </c>
      <c r="F10" s="398" t="s">
        <v>27207</v>
      </c>
      <c r="G10" s="398" t="s">
        <v>27197</v>
      </c>
      <c r="H10" s="398" t="s">
        <v>1238</v>
      </c>
      <c r="I10" s="398" t="s">
        <v>1825</v>
      </c>
      <c r="J10" s="409">
        <f t="shared" si="0"/>
        <v>0</v>
      </c>
      <c r="K10" s="398">
        <v>14</v>
      </c>
      <c r="L10" s="398" t="s">
        <v>27208</v>
      </c>
      <c r="M10" s="398" t="s">
        <v>27209</v>
      </c>
      <c r="N10" s="398" t="s">
        <v>24073</v>
      </c>
      <c r="O10" s="399" t="s">
        <v>24831</v>
      </c>
    </row>
    <row r="11" spans="1:15">
      <c r="A11" s="392" t="s">
        <v>27210</v>
      </c>
      <c r="B11" s="14" t="s">
        <v>1932</v>
      </c>
      <c r="C11" s="14" t="s">
        <v>27211</v>
      </c>
      <c r="D11" s="14" t="s">
        <v>27212</v>
      </c>
      <c r="E11" s="14" t="s">
        <v>4770</v>
      </c>
      <c r="F11" s="14" t="s">
        <v>27213</v>
      </c>
      <c r="G11" s="14" t="s">
        <v>27214</v>
      </c>
      <c r="H11" s="14" t="s">
        <v>1238</v>
      </c>
      <c r="I11" s="14" t="s">
        <v>1825</v>
      </c>
      <c r="J11" s="27">
        <f t="shared" si="0"/>
        <v>0</v>
      </c>
      <c r="K11" s="14">
        <v>20</v>
      </c>
      <c r="L11" s="14" t="s">
        <v>27215</v>
      </c>
      <c r="M11" s="14" t="s">
        <v>27216</v>
      </c>
      <c r="N11" s="14" t="s">
        <v>27217</v>
      </c>
      <c r="O11" s="393" t="s">
        <v>24831</v>
      </c>
    </row>
    <row r="12" spans="1:15">
      <c r="A12" s="397" t="s">
        <v>27218</v>
      </c>
      <c r="B12" s="398" t="s">
        <v>1932</v>
      </c>
      <c r="C12" s="398" t="s">
        <v>27219</v>
      </c>
      <c r="D12" s="398" t="s">
        <v>27220</v>
      </c>
      <c r="E12" s="398" t="s">
        <v>698</v>
      </c>
      <c r="F12" s="398" t="s">
        <v>27221</v>
      </c>
      <c r="G12" s="398" t="s">
        <v>27214</v>
      </c>
      <c r="H12" s="398" t="s">
        <v>1109</v>
      </c>
      <c r="I12" s="398" t="s">
        <v>1825</v>
      </c>
      <c r="J12" s="409">
        <f t="shared" si="0"/>
        <v>0</v>
      </c>
      <c r="K12" s="398">
        <v>18</v>
      </c>
      <c r="L12" s="398" t="s">
        <v>27222</v>
      </c>
      <c r="M12" s="398" t="s">
        <v>27223</v>
      </c>
      <c r="N12" s="398" t="s">
        <v>27224</v>
      </c>
      <c r="O12" s="399" t="s">
        <v>24831</v>
      </c>
    </row>
    <row r="13" spans="1:15" ht="23.15">
      <c r="A13" s="392" t="s">
        <v>27225</v>
      </c>
      <c r="B13" s="14" t="s">
        <v>10277</v>
      </c>
      <c r="C13" s="14" t="s">
        <v>27226</v>
      </c>
      <c r="D13" s="14" t="s">
        <v>27227</v>
      </c>
      <c r="E13" s="14" t="s">
        <v>24095</v>
      </c>
      <c r="F13" s="14" t="s">
        <v>27228</v>
      </c>
      <c r="G13" s="14" t="s">
        <v>27197</v>
      </c>
      <c r="H13" s="14" t="s">
        <v>1238</v>
      </c>
      <c r="I13" s="14" t="s">
        <v>1825</v>
      </c>
      <c r="J13" s="27">
        <f t="shared" si="0"/>
        <v>0</v>
      </c>
      <c r="K13" s="14">
        <v>24</v>
      </c>
      <c r="L13" s="14" t="s">
        <v>27229</v>
      </c>
      <c r="M13" s="14" t="s">
        <v>27230</v>
      </c>
      <c r="N13" s="14" t="s">
        <v>27231</v>
      </c>
      <c r="O13" s="393" t="s">
        <v>24831</v>
      </c>
    </row>
    <row r="14" spans="1:15">
      <c r="A14" s="397" t="s">
        <v>27232</v>
      </c>
      <c r="B14" s="398" t="s">
        <v>24101</v>
      </c>
      <c r="C14" s="398" t="s">
        <v>27233</v>
      </c>
      <c r="D14" s="398" t="s">
        <v>27234</v>
      </c>
      <c r="E14" s="398" t="s">
        <v>24104</v>
      </c>
      <c r="F14" s="398" t="s">
        <v>27235</v>
      </c>
      <c r="G14" s="398" t="s">
        <v>27236</v>
      </c>
      <c r="H14" s="398" t="s">
        <v>1238</v>
      </c>
      <c r="I14" s="398" t="s">
        <v>1825</v>
      </c>
      <c r="J14" s="409">
        <f t="shared" si="0"/>
        <v>0</v>
      </c>
      <c r="K14" s="398">
        <v>24</v>
      </c>
      <c r="L14" s="398" t="s">
        <v>27237</v>
      </c>
      <c r="M14" s="398" t="s">
        <v>27238</v>
      </c>
      <c r="N14" s="398" t="s">
        <v>27239</v>
      </c>
      <c r="O14" s="399" t="s">
        <v>24831</v>
      </c>
    </row>
    <row r="15" spans="1:15">
      <c r="A15" s="392" t="s">
        <v>27240</v>
      </c>
      <c r="B15" s="14" t="s">
        <v>21302</v>
      </c>
      <c r="C15" s="14" t="s">
        <v>27241</v>
      </c>
      <c r="D15" s="14" t="s">
        <v>27242</v>
      </c>
      <c r="E15" s="14" t="s">
        <v>24128</v>
      </c>
      <c r="F15" s="14" t="s">
        <v>27243</v>
      </c>
      <c r="G15" s="14" t="s">
        <v>27197</v>
      </c>
      <c r="H15" s="14" t="s">
        <v>1238</v>
      </c>
      <c r="I15" s="14" t="s">
        <v>1825</v>
      </c>
      <c r="J15" s="27">
        <f t="shared" si="0"/>
        <v>0</v>
      </c>
      <c r="K15" s="14">
        <v>14</v>
      </c>
      <c r="L15" s="14" t="s">
        <v>22259</v>
      </c>
      <c r="M15" s="14" t="s">
        <v>27244</v>
      </c>
      <c r="N15" s="14" t="s">
        <v>27245</v>
      </c>
      <c r="O15" s="393" t="s">
        <v>24831</v>
      </c>
    </row>
    <row r="16" spans="1:15" ht="23.15">
      <c r="A16" s="397" t="s">
        <v>27246</v>
      </c>
      <c r="B16" s="398" t="s">
        <v>14659</v>
      </c>
      <c r="C16" s="398" t="s">
        <v>27247</v>
      </c>
      <c r="D16" s="398" t="s">
        <v>27248</v>
      </c>
      <c r="E16" s="398" t="s">
        <v>6132</v>
      </c>
      <c r="F16" s="398" t="s">
        <v>27249</v>
      </c>
      <c r="G16" s="398" t="s">
        <v>27240</v>
      </c>
      <c r="H16" s="398" t="s">
        <v>1238</v>
      </c>
      <c r="I16" s="398" t="s">
        <v>1825</v>
      </c>
      <c r="J16" s="409">
        <f t="shared" si="0"/>
        <v>0</v>
      </c>
      <c r="K16" s="398">
        <v>30</v>
      </c>
      <c r="L16" s="398" t="s">
        <v>27250</v>
      </c>
      <c r="M16" s="398" t="s">
        <v>27251</v>
      </c>
      <c r="N16" s="398" t="s">
        <v>27252</v>
      </c>
      <c r="O16" s="399" t="s">
        <v>24831</v>
      </c>
    </row>
    <row r="17" spans="1:15">
      <c r="A17" s="392" t="s">
        <v>27253</v>
      </c>
      <c r="B17" s="14" t="s">
        <v>14659</v>
      </c>
      <c r="C17" s="14" t="s">
        <v>27254</v>
      </c>
      <c r="D17" s="14" t="s">
        <v>27255</v>
      </c>
      <c r="E17" s="14" t="s">
        <v>25549</v>
      </c>
      <c r="F17" s="14" t="s">
        <v>27256</v>
      </c>
      <c r="G17" s="14" t="s">
        <v>27257</v>
      </c>
      <c r="H17" s="14" t="s">
        <v>1238</v>
      </c>
      <c r="I17" s="14" t="s">
        <v>1825</v>
      </c>
      <c r="J17" s="27">
        <f t="shared" si="0"/>
        <v>0</v>
      </c>
      <c r="K17" s="14">
        <v>12</v>
      </c>
      <c r="L17" s="14" t="s">
        <v>27258</v>
      </c>
      <c r="M17" s="14" t="s">
        <v>27259</v>
      </c>
      <c r="N17" s="14" t="s">
        <v>27260</v>
      </c>
      <c r="O17" s="393" t="s">
        <v>24831</v>
      </c>
    </row>
    <row r="18" spans="1:15" ht="23.15">
      <c r="A18" s="397" t="s">
        <v>27261</v>
      </c>
      <c r="B18" s="398" t="s">
        <v>14659</v>
      </c>
      <c r="C18" s="398" t="s">
        <v>27262</v>
      </c>
      <c r="D18" s="398" t="s">
        <v>27263</v>
      </c>
      <c r="E18" s="398" t="s">
        <v>6132</v>
      </c>
      <c r="F18" s="398" t="s">
        <v>27264</v>
      </c>
      <c r="G18" s="398" t="s">
        <v>27265</v>
      </c>
      <c r="H18" s="398" t="s">
        <v>1238</v>
      </c>
      <c r="I18" s="398" t="s">
        <v>1825</v>
      </c>
      <c r="J18" s="409">
        <f t="shared" si="0"/>
        <v>0</v>
      </c>
      <c r="K18" s="398">
        <v>30</v>
      </c>
      <c r="L18" s="398" t="s">
        <v>27266</v>
      </c>
      <c r="M18" s="398" t="s">
        <v>27267</v>
      </c>
      <c r="N18" s="398" t="s">
        <v>27268</v>
      </c>
      <c r="O18" s="399" t="s">
        <v>24831</v>
      </c>
    </row>
    <row r="19" spans="1:15">
      <c r="A19" s="392" t="s">
        <v>27269</v>
      </c>
      <c r="B19" s="14" t="s">
        <v>22535</v>
      </c>
      <c r="C19" s="14" t="s">
        <v>27270</v>
      </c>
      <c r="D19" s="14" t="s">
        <v>27271</v>
      </c>
      <c r="E19" s="14" t="s">
        <v>24164</v>
      </c>
      <c r="F19" s="14" t="s">
        <v>27272</v>
      </c>
      <c r="G19" s="14" t="s">
        <v>27273</v>
      </c>
      <c r="H19" s="14" t="s">
        <v>1238</v>
      </c>
      <c r="I19" s="14" t="s">
        <v>1825</v>
      </c>
      <c r="J19" s="27">
        <f t="shared" si="0"/>
        <v>0</v>
      </c>
      <c r="K19" s="14">
        <v>18</v>
      </c>
      <c r="L19" s="14" t="s">
        <v>27274</v>
      </c>
      <c r="M19" s="14" t="s">
        <v>27275</v>
      </c>
      <c r="N19" s="14" t="s">
        <v>27276</v>
      </c>
      <c r="O19" s="393" t="s">
        <v>24831</v>
      </c>
    </row>
    <row r="20" spans="1:15">
      <c r="A20" s="397" t="s">
        <v>27277</v>
      </c>
      <c r="B20" s="398" t="s">
        <v>6082</v>
      </c>
      <c r="C20" s="398" t="s">
        <v>27278</v>
      </c>
      <c r="D20" s="398" t="s">
        <v>27279</v>
      </c>
      <c r="E20" s="398" t="s">
        <v>4026</v>
      </c>
      <c r="F20" s="398" t="s">
        <v>24182</v>
      </c>
      <c r="G20" s="398" t="s">
        <v>27280</v>
      </c>
      <c r="H20" s="398" t="s">
        <v>1238</v>
      </c>
      <c r="I20" s="398" t="s">
        <v>1825</v>
      </c>
      <c r="J20" s="409">
        <f t="shared" si="0"/>
        <v>0</v>
      </c>
      <c r="K20" s="398">
        <v>16</v>
      </c>
      <c r="L20" s="398" t="s">
        <v>24184</v>
      </c>
      <c r="M20" s="398" t="s">
        <v>27281</v>
      </c>
      <c r="N20" s="398" t="s">
        <v>27282</v>
      </c>
      <c r="O20" s="399" t="s">
        <v>24831</v>
      </c>
    </row>
    <row r="21" spans="1:15">
      <c r="A21" s="392" t="s">
        <v>27283</v>
      </c>
      <c r="B21" s="14" t="s">
        <v>24189</v>
      </c>
      <c r="C21" s="14" t="s">
        <v>27284</v>
      </c>
      <c r="D21" s="14" t="s">
        <v>27285</v>
      </c>
      <c r="E21" s="14" t="s">
        <v>24192</v>
      </c>
      <c r="F21" s="14" t="s">
        <v>24193</v>
      </c>
      <c r="G21" s="14" t="s">
        <v>27286</v>
      </c>
      <c r="H21" s="14" t="s">
        <v>1109</v>
      </c>
      <c r="I21" s="14" t="s">
        <v>1825</v>
      </c>
      <c r="J21" s="27">
        <f t="shared" si="0"/>
        <v>0</v>
      </c>
      <c r="K21" s="14">
        <v>14</v>
      </c>
      <c r="L21" s="14" t="s">
        <v>27287</v>
      </c>
      <c r="M21" s="14" t="s">
        <v>27288</v>
      </c>
      <c r="N21" s="14" t="s">
        <v>27289</v>
      </c>
      <c r="O21" s="393" t="s">
        <v>24831</v>
      </c>
    </row>
    <row r="22" spans="1:15">
      <c r="A22" s="397" t="s">
        <v>27290</v>
      </c>
      <c r="B22" s="398" t="s">
        <v>3857</v>
      </c>
      <c r="C22" s="398" t="s">
        <v>27291</v>
      </c>
      <c r="D22" s="398" t="s">
        <v>27292</v>
      </c>
      <c r="E22" s="398" t="s">
        <v>889</v>
      </c>
      <c r="F22" s="398" t="s">
        <v>27293</v>
      </c>
      <c r="G22" s="398" t="s">
        <v>27294</v>
      </c>
      <c r="H22" s="398" t="s">
        <v>1238</v>
      </c>
      <c r="I22" s="398" t="s">
        <v>1825</v>
      </c>
      <c r="J22" s="409">
        <f t="shared" si="0"/>
        <v>0</v>
      </c>
      <c r="K22" s="398">
        <v>25</v>
      </c>
      <c r="L22" s="398" t="s">
        <v>27295</v>
      </c>
      <c r="M22" s="398" t="s">
        <v>27296</v>
      </c>
      <c r="N22" s="398" t="s">
        <v>27297</v>
      </c>
      <c r="O22" s="399" t="s">
        <v>24831</v>
      </c>
    </row>
    <row r="23" spans="1:15">
      <c r="A23" s="392" t="s">
        <v>27298</v>
      </c>
      <c r="B23" s="14" t="s">
        <v>10799</v>
      </c>
      <c r="C23" s="14" t="s">
        <v>27299</v>
      </c>
      <c r="D23" s="14" t="s">
        <v>27300</v>
      </c>
      <c r="E23" s="14" t="s">
        <v>26616</v>
      </c>
      <c r="F23" s="14" t="s">
        <v>27301</v>
      </c>
      <c r="G23" s="14" t="s">
        <v>27302</v>
      </c>
      <c r="H23" s="14" t="s">
        <v>1238</v>
      </c>
      <c r="I23" s="14" t="s">
        <v>1825</v>
      </c>
      <c r="J23" s="27">
        <f t="shared" si="0"/>
        <v>0</v>
      </c>
      <c r="K23" s="14">
        <v>18</v>
      </c>
      <c r="L23" s="14" t="s">
        <v>27303</v>
      </c>
      <c r="M23" s="14" t="s">
        <v>27304</v>
      </c>
      <c r="N23" s="14" t="s">
        <v>27297</v>
      </c>
      <c r="O23" s="393" t="s">
        <v>24831</v>
      </c>
    </row>
    <row r="24" spans="1:15">
      <c r="A24" s="397" t="s">
        <v>27305</v>
      </c>
      <c r="B24" s="398" t="s">
        <v>10277</v>
      </c>
      <c r="C24" s="398" t="s">
        <v>27306</v>
      </c>
      <c r="D24" s="398" t="s">
        <v>27307</v>
      </c>
      <c r="E24" s="398" t="s">
        <v>27308</v>
      </c>
      <c r="F24" s="398" t="s">
        <v>27309</v>
      </c>
      <c r="G24" s="398" t="s">
        <v>27310</v>
      </c>
      <c r="H24" s="398" t="s">
        <v>1238</v>
      </c>
      <c r="I24" s="398" t="s">
        <v>1825</v>
      </c>
      <c r="J24" s="409">
        <f t="shared" si="0"/>
        <v>0</v>
      </c>
      <c r="K24" s="398">
        <v>20</v>
      </c>
      <c r="L24" s="398" t="s">
        <v>27311</v>
      </c>
      <c r="M24" s="398" t="s">
        <v>27312</v>
      </c>
      <c r="N24" s="398" t="s">
        <v>27313</v>
      </c>
      <c r="O24" s="399" t="s">
        <v>24831</v>
      </c>
    </row>
    <row r="25" spans="1:15">
      <c r="A25" s="392" t="s">
        <v>27314</v>
      </c>
      <c r="B25" s="14" t="s">
        <v>905</v>
      </c>
      <c r="C25" s="14" t="s">
        <v>27315</v>
      </c>
      <c r="D25" s="14" t="s">
        <v>27316</v>
      </c>
      <c r="E25" s="14" t="s">
        <v>27317</v>
      </c>
      <c r="F25" s="14" t="s">
        <v>27318</v>
      </c>
      <c r="G25" s="14" t="s">
        <v>27277</v>
      </c>
      <c r="H25" s="14" t="s">
        <v>1238</v>
      </c>
      <c r="I25" s="14" t="s">
        <v>1825</v>
      </c>
      <c r="J25" s="27">
        <f t="shared" si="0"/>
        <v>0</v>
      </c>
      <c r="K25" s="14">
        <v>20</v>
      </c>
      <c r="L25" s="14" t="s">
        <v>27319</v>
      </c>
      <c r="M25" s="14" t="s">
        <v>27320</v>
      </c>
      <c r="N25" s="14" t="s">
        <v>27297</v>
      </c>
      <c r="O25" s="393" t="s">
        <v>24831</v>
      </c>
    </row>
    <row r="26" spans="1:15">
      <c r="A26" s="397" t="s">
        <v>27321</v>
      </c>
      <c r="B26" s="398" t="s">
        <v>27322</v>
      </c>
      <c r="C26" s="398" t="s">
        <v>27323</v>
      </c>
      <c r="D26" s="398" t="s">
        <v>27324</v>
      </c>
      <c r="E26" s="398" t="s">
        <v>27325</v>
      </c>
      <c r="F26" s="398" t="s">
        <v>27326</v>
      </c>
      <c r="G26" s="398" t="s">
        <v>27327</v>
      </c>
      <c r="H26" s="398" t="s">
        <v>1238</v>
      </c>
      <c r="I26" s="398" t="s">
        <v>1825</v>
      </c>
      <c r="J26" s="409">
        <f t="shared" si="0"/>
        <v>0</v>
      </c>
      <c r="K26" s="398">
        <v>25</v>
      </c>
      <c r="L26" s="398" t="s">
        <v>27328</v>
      </c>
      <c r="M26" s="398" t="s">
        <v>27329</v>
      </c>
      <c r="N26" s="398" t="s">
        <v>27330</v>
      </c>
      <c r="O26" s="399" t="s">
        <v>24831</v>
      </c>
    </row>
    <row r="27" spans="1:15">
      <c r="A27" s="392" t="s">
        <v>27331</v>
      </c>
      <c r="B27" s="14" t="s">
        <v>9257</v>
      </c>
      <c r="C27" s="14" t="s">
        <v>27332</v>
      </c>
      <c r="D27" s="14" t="s">
        <v>27333</v>
      </c>
      <c r="E27" s="14" t="s">
        <v>27334</v>
      </c>
      <c r="F27" s="14" t="s">
        <v>27335</v>
      </c>
      <c r="G27" s="14" t="s">
        <v>27336</v>
      </c>
      <c r="H27" s="14" t="s">
        <v>1238</v>
      </c>
      <c r="I27" s="14" t="s">
        <v>1825</v>
      </c>
      <c r="J27" s="27">
        <f t="shared" si="0"/>
        <v>0</v>
      </c>
      <c r="K27" s="14">
        <v>15</v>
      </c>
      <c r="L27" s="14" t="s">
        <v>27337</v>
      </c>
      <c r="M27" s="14" t="s">
        <v>27338</v>
      </c>
      <c r="N27" s="14" t="s">
        <v>27339</v>
      </c>
      <c r="O27" s="393" t="s">
        <v>24831</v>
      </c>
    </row>
    <row r="28" spans="1:15">
      <c r="A28" s="397" t="s">
        <v>27340</v>
      </c>
      <c r="B28" s="398" t="s">
        <v>3602</v>
      </c>
      <c r="C28" s="398" t="s">
        <v>27341</v>
      </c>
      <c r="D28" s="398" t="s">
        <v>27342</v>
      </c>
      <c r="E28" s="398" t="s">
        <v>7980</v>
      </c>
      <c r="F28" s="398" t="s">
        <v>27343</v>
      </c>
      <c r="G28" s="398" t="s">
        <v>27344</v>
      </c>
      <c r="H28" s="398" t="s">
        <v>1238</v>
      </c>
      <c r="I28" s="398" t="s">
        <v>1825</v>
      </c>
      <c r="J28" s="409">
        <f t="shared" si="0"/>
        <v>0</v>
      </c>
      <c r="K28" s="398">
        <v>4</v>
      </c>
      <c r="L28" s="398" t="s">
        <v>27345</v>
      </c>
      <c r="M28" s="398" t="s">
        <v>27346</v>
      </c>
      <c r="N28" s="398" t="s">
        <v>27347</v>
      </c>
      <c r="O28" s="399" t="s">
        <v>24831</v>
      </c>
    </row>
    <row r="29" spans="1:15">
      <c r="A29" s="392" t="s">
        <v>27348</v>
      </c>
      <c r="B29" s="14" t="s">
        <v>5925</v>
      </c>
      <c r="C29" s="14" t="s">
        <v>27349</v>
      </c>
      <c r="D29" s="14" t="s">
        <v>27350</v>
      </c>
      <c r="E29" s="14" t="s">
        <v>26654</v>
      </c>
      <c r="F29" s="14" t="s">
        <v>27351</v>
      </c>
      <c r="G29" s="14" t="s">
        <v>27340</v>
      </c>
      <c r="H29" s="14" t="s">
        <v>1238</v>
      </c>
      <c r="I29" s="14" t="s">
        <v>1825</v>
      </c>
      <c r="J29" s="27">
        <f t="shared" si="0"/>
        <v>0</v>
      </c>
      <c r="K29" s="14">
        <v>12</v>
      </c>
      <c r="L29" s="14" t="s">
        <v>27352</v>
      </c>
      <c r="M29" s="14" t="s">
        <v>27353</v>
      </c>
      <c r="N29" s="14" t="s">
        <v>27354</v>
      </c>
      <c r="O29" s="393" t="s">
        <v>24994</v>
      </c>
    </row>
    <row r="30" spans="1:15">
      <c r="A30" s="397" t="s">
        <v>27355</v>
      </c>
      <c r="B30" s="398" t="s">
        <v>5925</v>
      </c>
      <c r="C30" s="398" t="s">
        <v>27356</v>
      </c>
      <c r="D30" s="398" t="s">
        <v>27357</v>
      </c>
      <c r="E30" s="398" t="s">
        <v>27358</v>
      </c>
      <c r="F30" s="398" t="s">
        <v>27359</v>
      </c>
      <c r="G30" s="398" t="s">
        <v>27348</v>
      </c>
      <c r="H30" s="398" t="s">
        <v>1238</v>
      </c>
      <c r="I30" s="398" t="s">
        <v>1825</v>
      </c>
      <c r="J30" s="409">
        <f t="shared" si="0"/>
        <v>0</v>
      </c>
      <c r="K30" s="398">
        <v>10</v>
      </c>
      <c r="L30" s="398" t="s">
        <v>27360</v>
      </c>
      <c r="M30" s="398" t="s">
        <v>27361</v>
      </c>
      <c r="N30" s="398" t="s">
        <v>27362</v>
      </c>
      <c r="O30" s="399" t="s">
        <v>24994</v>
      </c>
    </row>
    <row r="31" spans="1:15">
      <c r="A31" s="392" t="s">
        <v>27363</v>
      </c>
      <c r="B31" s="14" t="s">
        <v>5925</v>
      </c>
      <c r="C31" s="14" t="s">
        <v>27364</v>
      </c>
      <c r="D31" s="14" t="s">
        <v>27365</v>
      </c>
      <c r="E31" s="14" t="s">
        <v>27366</v>
      </c>
      <c r="F31" s="14" t="s">
        <v>27367</v>
      </c>
      <c r="G31" s="14" t="s">
        <v>27355</v>
      </c>
      <c r="H31" s="14" t="s">
        <v>1238</v>
      </c>
      <c r="I31" s="14" t="s">
        <v>1825</v>
      </c>
      <c r="J31" s="27">
        <f t="shared" si="0"/>
        <v>0</v>
      </c>
      <c r="K31" s="14">
        <v>10</v>
      </c>
      <c r="L31" s="14" t="s">
        <v>27368</v>
      </c>
      <c r="M31" s="14" t="s">
        <v>27369</v>
      </c>
      <c r="N31" s="14" t="s">
        <v>27370</v>
      </c>
      <c r="O31" s="393" t="s">
        <v>24994</v>
      </c>
    </row>
    <row r="32" spans="1:15">
      <c r="A32" s="397" t="s">
        <v>27371</v>
      </c>
      <c r="B32" s="398" t="s">
        <v>5925</v>
      </c>
      <c r="C32" s="398" t="s">
        <v>27372</v>
      </c>
      <c r="D32" s="398" t="s">
        <v>27373</v>
      </c>
      <c r="E32" s="398" t="s">
        <v>27366</v>
      </c>
      <c r="F32" s="398" t="s">
        <v>27374</v>
      </c>
      <c r="G32" s="398" t="s">
        <v>27363</v>
      </c>
      <c r="H32" s="398" t="s">
        <v>1238</v>
      </c>
      <c r="I32" s="398" t="s">
        <v>1825</v>
      </c>
      <c r="J32" s="409">
        <f t="shared" si="0"/>
        <v>0</v>
      </c>
      <c r="K32" s="398">
        <v>15</v>
      </c>
      <c r="L32" s="398" t="s">
        <v>27375</v>
      </c>
      <c r="M32" s="398" t="s">
        <v>27376</v>
      </c>
      <c r="N32" s="398" t="s">
        <v>27377</v>
      </c>
      <c r="O32" s="399" t="s">
        <v>24994</v>
      </c>
    </row>
    <row r="33" spans="1:15">
      <c r="A33" s="392" t="s">
        <v>27378</v>
      </c>
      <c r="B33" s="14" t="s">
        <v>5925</v>
      </c>
      <c r="C33" s="14" t="s">
        <v>27379</v>
      </c>
      <c r="D33" s="14" t="s">
        <v>27380</v>
      </c>
      <c r="E33" s="14" t="s">
        <v>27381</v>
      </c>
      <c r="F33" s="14" t="s">
        <v>27382</v>
      </c>
      <c r="G33" s="14" t="s">
        <v>27371</v>
      </c>
      <c r="H33" s="14" t="s">
        <v>1109</v>
      </c>
      <c r="I33" s="14" t="s">
        <v>1825</v>
      </c>
      <c r="J33" s="27">
        <f t="shared" si="0"/>
        <v>0</v>
      </c>
      <c r="K33" s="14">
        <v>12</v>
      </c>
      <c r="L33" s="14" t="s">
        <v>27383</v>
      </c>
      <c r="M33" s="14" t="s">
        <v>27384</v>
      </c>
      <c r="N33" s="14" t="s">
        <v>27385</v>
      </c>
      <c r="O33" s="393" t="s">
        <v>24994</v>
      </c>
    </row>
    <row r="34" spans="1:15">
      <c r="A34" s="397" t="s">
        <v>27386</v>
      </c>
      <c r="B34" s="398" t="s">
        <v>5925</v>
      </c>
      <c r="C34" s="398" t="s">
        <v>27387</v>
      </c>
      <c r="D34" s="398" t="s">
        <v>27388</v>
      </c>
      <c r="E34" s="398" t="s">
        <v>6242</v>
      </c>
      <c r="F34" s="398" t="s">
        <v>27389</v>
      </c>
      <c r="G34" s="398" t="s">
        <v>27390</v>
      </c>
      <c r="H34" s="398" t="s">
        <v>1109</v>
      </c>
      <c r="I34" s="398" t="s">
        <v>1825</v>
      </c>
      <c r="J34" s="409">
        <f t="shared" si="0"/>
        <v>0</v>
      </c>
      <c r="K34" s="398">
        <v>12</v>
      </c>
      <c r="L34" s="398" t="s">
        <v>27391</v>
      </c>
      <c r="M34" s="398" t="s">
        <v>27392</v>
      </c>
      <c r="N34" s="398" t="s">
        <v>27393</v>
      </c>
      <c r="O34" s="399" t="s">
        <v>24994</v>
      </c>
    </row>
    <row r="35" spans="1:15">
      <c r="A35" s="392" t="s">
        <v>27394</v>
      </c>
      <c r="B35" s="14" t="s">
        <v>5925</v>
      </c>
      <c r="C35" s="14" t="s">
        <v>27395</v>
      </c>
      <c r="D35" s="14" t="s">
        <v>27396</v>
      </c>
      <c r="E35" s="14" t="s">
        <v>27397</v>
      </c>
      <c r="F35" s="14" t="s">
        <v>27398</v>
      </c>
      <c r="G35" s="14" t="s">
        <v>27399</v>
      </c>
      <c r="H35" s="14" t="s">
        <v>1109</v>
      </c>
      <c r="I35" s="14" t="s">
        <v>24909</v>
      </c>
      <c r="J35" s="27">
        <f t="shared" si="0"/>
        <v>0</v>
      </c>
      <c r="K35" s="14">
        <v>15</v>
      </c>
      <c r="L35" s="14" t="s">
        <v>27400</v>
      </c>
      <c r="M35" s="14" t="s">
        <v>27401</v>
      </c>
      <c r="N35" s="14" t="s">
        <v>27402</v>
      </c>
      <c r="O35" s="393" t="s">
        <v>24994</v>
      </c>
    </row>
    <row r="36" spans="1:15">
      <c r="A36" s="397" t="s">
        <v>27403</v>
      </c>
      <c r="B36" s="398" t="s">
        <v>27404</v>
      </c>
      <c r="C36" s="398" t="s">
        <v>27405</v>
      </c>
      <c r="D36" s="398" t="s">
        <v>27406</v>
      </c>
      <c r="E36" s="398" t="s">
        <v>27407</v>
      </c>
      <c r="F36" s="398" t="s">
        <v>27408</v>
      </c>
      <c r="G36" s="398" t="s">
        <v>27409</v>
      </c>
      <c r="H36" s="398" t="s">
        <v>1238</v>
      </c>
      <c r="I36" s="398" t="s">
        <v>1825</v>
      </c>
      <c r="J36" s="409">
        <f t="shared" si="0"/>
        <v>0</v>
      </c>
      <c r="K36" s="398">
        <v>10</v>
      </c>
      <c r="L36" s="398" t="s">
        <v>27410</v>
      </c>
      <c r="M36" s="398" t="s">
        <v>27411</v>
      </c>
      <c r="N36" s="398" t="s">
        <v>27412</v>
      </c>
      <c r="O36" s="399" t="s">
        <v>24994</v>
      </c>
    </row>
    <row r="37" spans="1:15">
      <c r="A37" s="392" t="s">
        <v>27413</v>
      </c>
      <c r="B37" s="14" t="s">
        <v>3414</v>
      </c>
      <c r="C37" s="14" t="s">
        <v>27414</v>
      </c>
      <c r="D37" s="14" t="s">
        <v>27415</v>
      </c>
      <c r="E37" s="14" t="s">
        <v>26658</v>
      </c>
      <c r="F37" s="14" t="s">
        <v>27416</v>
      </c>
      <c r="G37" s="14" t="s">
        <v>27403</v>
      </c>
      <c r="H37" s="14" t="s">
        <v>1238</v>
      </c>
      <c r="I37" s="14" t="s">
        <v>1825</v>
      </c>
      <c r="J37" s="27">
        <f t="shared" si="0"/>
        <v>0</v>
      </c>
      <c r="K37" s="14">
        <v>4</v>
      </c>
      <c r="L37" s="14" t="s">
        <v>27417</v>
      </c>
      <c r="M37" s="14" t="s">
        <v>27418</v>
      </c>
      <c r="N37" s="14" t="s">
        <v>27419</v>
      </c>
      <c r="O37" s="393" t="s">
        <v>24994</v>
      </c>
    </row>
    <row r="38" spans="1:15">
      <c r="A38" s="400" t="s">
        <v>27420</v>
      </c>
      <c r="B38" s="401" t="s">
        <v>27421</v>
      </c>
      <c r="C38" s="401" t="s">
        <v>27422</v>
      </c>
      <c r="D38" s="401" t="s">
        <v>27423</v>
      </c>
      <c r="E38" s="401" t="s">
        <v>3849</v>
      </c>
      <c r="F38" s="401" t="s">
        <v>27424</v>
      </c>
      <c r="G38" s="401" t="s">
        <v>27413</v>
      </c>
      <c r="H38" s="401" t="s">
        <v>1109</v>
      </c>
      <c r="I38" s="401" t="s">
        <v>1825</v>
      </c>
      <c r="J38" s="410">
        <f t="shared" si="0"/>
        <v>0</v>
      </c>
      <c r="K38" s="401">
        <v>5</v>
      </c>
      <c r="L38" s="401" t="s">
        <v>27425</v>
      </c>
      <c r="M38" s="401" t="s">
        <v>27426</v>
      </c>
      <c r="N38" s="401" t="s">
        <v>27427</v>
      </c>
      <c r="O38" s="402" t="s">
        <v>24994</v>
      </c>
    </row>
    <row r="39" spans="1:15" ht="23.15">
      <c r="A39" s="485" t="s">
        <v>27428</v>
      </c>
      <c r="B39" s="486" t="s">
        <v>27429</v>
      </c>
      <c r="C39" s="486" t="s">
        <v>27430</v>
      </c>
      <c r="D39" s="486" t="s">
        <v>27431</v>
      </c>
      <c r="E39" s="486" t="s">
        <v>27432</v>
      </c>
      <c r="F39" s="486" t="s">
        <v>27433</v>
      </c>
      <c r="G39" s="486" t="s">
        <v>27169</v>
      </c>
      <c r="H39" s="486" t="s">
        <v>1238</v>
      </c>
      <c r="I39" s="486" t="s">
        <v>3637</v>
      </c>
      <c r="J39" s="488">
        <f t="shared" si="0"/>
        <v>0.8</v>
      </c>
      <c r="K39" s="486">
        <v>5</v>
      </c>
      <c r="L39" s="486" t="s">
        <v>27434</v>
      </c>
      <c r="M39" s="486" t="s">
        <v>27435</v>
      </c>
      <c r="N39" s="486" t="s">
        <v>27436</v>
      </c>
      <c r="O39" s="487" t="s">
        <v>24831</v>
      </c>
    </row>
  </sheetData>
  <mergeCells count="2">
    <mergeCell ref="A1:O1"/>
    <mergeCell ref="A2:O2"/>
  </mergeCells>
  <dataValidations count="2">
    <dataValidation type="list" sqref="H5:H38" xr:uid="{00000000-0002-0000-E900-000000000000}">
      <formula1>"Critical,High,Medium,Low"</formula1>
    </dataValidation>
    <dataValidation type="list" sqref="I5:I38" xr:uid="{00000000-0002-0000-E900-000001000000}">
      <formula1>"Not Started,In Progress,Draft Complete,In Review,Approved,Blocked,Deferred"</formula1>
    </dataValidation>
  </dataValidations>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J26"/>
  <sheetViews>
    <sheetView workbookViewId="0">
      <pane ySplit="4" topLeftCell="A5" activePane="bottomLeft" state="frozen"/>
      <selection pane="bottomLeft"/>
    </sheetView>
  </sheetViews>
  <sheetFormatPr defaultRowHeight="14.15"/>
  <cols>
    <col min="1" max="1" width="14" customWidth="1"/>
    <col min="2" max="2" width="64" customWidth="1"/>
    <col min="3" max="3" width="30" customWidth="1"/>
    <col min="4" max="6" width="12" customWidth="1"/>
    <col min="7" max="7" width="68" customWidth="1"/>
    <col min="8" max="8" width="30" customWidth="1"/>
    <col min="9" max="9" width="14" customWidth="1"/>
    <col min="10" max="10" width="36" customWidth="1"/>
  </cols>
  <sheetData>
    <row r="1" spans="1:10" ht="17.149999999999999" customHeight="1">
      <c r="A1" s="622" t="s">
        <v>27437</v>
      </c>
      <c r="B1" s="622"/>
      <c r="C1" s="622"/>
      <c r="D1" s="622"/>
      <c r="E1" s="622"/>
      <c r="F1" s="622"/>
      <c r="G1" s="622"/>
      <c r="H1" s="622"/>
      <c r="I1" s="622"/>
      <c r="J1" s="622"/>
    </row>
    <row r="2" spans="1:10" ht="22.85" customHeight="1">
      <c r="A2" s="623" t="s">
        <v>27438</v>
      </c>
      <c r="B2" s="623"/>
      <c r="C2" s="623"/>
      <c r="D2" s="623"/>
      <c r="E2" s="623"/>
      <c r="F2" s="623"/>
      <c r="G2" s="623"/>
      <c r="H2" s="623"/>
      <c r="I2" s="623"/>
      <c r="J2" s="623"/>
    </row>
    <row r="4" spans="1:10" ht="17.149999999999999" customHeight="1">
      <c r="A4" s="386" t="s">
        <v>2332</v>
      </c>
      <c r="B4" s="387" t="s">
        <v>1510</v>
      </c>
      <c r="C4" s="387" t="s">
        <v>1095</v>
      </c>
      <c r="D4" s="387" t="s">
        <v>2333</v>
      </c>
      <c r="E4" s="387" t="s">
        <v>2334</v>
      </c>
      <c r="F4" s="387" t="s">
        <v>7815</v>
      </c>
      <c r="G4" s="387" t="s">
        <v>7816</v>
      </c>
      <c r="H4" s="387" t="s">
        <v>1817</v>
      </c>
      <c r="I4" s="387" t="s">
        <v>1818</v>
      </c>
      <c r="J4" s="388" t="s">
        <v>9</v>
      </c>
    </row>
    <row r="5" spans="1:10">
      <c r="A5" s="389" t="s">
        <v>27439</v>
      </c>
      <c r="B5" s="390" t="s">
        <v>27440</v>
      </c>
      <c r="C5" s="390" t="s">
        <v>36</v>
      </c>
      <c r="D5" s="390">
        <v>4</v>
      </c>
      <c r="E5" s="390">
        <v>5</v>
      </c>
      <c r="F5" s="390">
        <f t="shared" ref="F5:F26" si="0">D5*E5</f>
        <v>20</v>
      </c>
      <c r="G5" s="390" t="s">
        <v>27441</v>
      </c>
      <c r="H5" s="390" t="s">
        <v>3849</v>
      </c>
      <c r="I5" s="390" t="s">
        <v>2345</v>
      </c>
      <c r="J5" s="391" t="s">
        <v>6516</v>
      </c>
    </row>
    <row r="6" spans="1:10">
      <c r="A6" s="397" t="s">
        <v>27442</v>
      </c>
      <c r="B6" s="398" t="s">
        <v>27443</v>
      </c>
      <c r="C6" s="398" t="s">
        <v>27444</v>
      </c>
      <c r="D6" s="398">
        <v>4</v>
      </c>
      <c r="E6" s="398">
        <v>4</v>
      </c>
      <c r="F6" s="398">
        <f t="shared" si="0"/>
        <v>16</v>
      </c>
      <c r="G6" s="398" t="s">
        <v>27445</v>
      </c>
      <c r="H6" s="398" t="s">
        <v>24969</v>
      </c>
      <c r="I6" s="398" t="s">
        <v>2345</v>
      </c>
      <c r="J6" s="399"/>
    </row>
    <row r="7" spans="1:10">
      <c r="A7" s="392" t="s">
        <v>27446</v>
      </c>
      <c r="B7" s="14" t="s">
        <v>27447</v>
      </c>
      <c r="C7" s="14" t="s">
        <v>27448</v>
      </c>
      <c r="D7" s="14">
        <v>3</v>
      </c>
      <c r="E7" s="14">
        <v>5</v>
      </c>
      <c r="F7" s="14">
        <f t="shared" si="0"/>
        <v>15</v>
      </c>
      <c r="G7" s="14" t="s">
        <v>27449</v>
      </c>
      <c r="H7" s="14" t="s">
        <v>26045</v>
      </c>
      <c r="I7" s="14" t="s">
        <v>2345</v>
      </c>
      <c r="J7" s="393" t="s">
        <v>6516</v>
      </c>
    </row>
    <row r="8" spans="1:10">
      <c r="A8" s="397" t="s">
        <v>27450</v>
      </c>
      <c r="B8" s="398" t="s">
        <v>27451</v>
      </c>
      <c r="C8" s="398" t="s">
        <v>27452</v>
      </c>
      <c r="D8" s="398">
        <v>4</v>
      </c>
      <c r="E8" s="398">
        <v>4</v>
      </c>
      <c r="F8" s="398">
        <f t="shared" si="0"/>
        <v>16</v>
      </c>
      <c r="G8" s="398" t="s">
        <v>27453</v>
      </c>
      <c r="H8" s="398" t="s">
        <v>25477</v>
      </c>
      <c r="I8" s="398" t="s">
        <v>2345</v>
      </c>
      <c r="J8" s="399"/>
    </row>
    <row r="9" spans="1:10" ht="23.15">
      <c r="A9" s="392" t="s">
        <v>27454</v>
      </c>
      <c r="B9" s="14" t="s">
        <v>27455</v>
      </c>
      <c r="C9" s="14" t="s">
        <v>27456</v>
      </c>
      <c r="D9" s="14">
        <v>3</v>
      </c>
      <c r="E9" s="14">
        <v>5</v>
      </c>
      <c r="F9" s="14">
        <f t="shared" si="0"/>
        <v>15</v>
      </c>
      <c r="G9" s="14" t="s">
        <v>27457</v>
      </c>
      <c r="H9" s="14" t="s">
        <v>27011</v>
      </c>
      <c r="I9" s="14" t="s">
        <v>2345</v>
      </c>
      <c r="J9" s="393" t="s">
        <v>6516</v>
      </c>
    </row>
    <row r="10" spans="1:10">
      <c r="A10" s="397" t="s">
        <v>27458</v>
      </c>
      <c r="B10" s="398" t="s">
        <v>27459</v>
      </c>
      <c r="C10" s="398" t="s">
        <v>27460</v>
      </c>
      <c r="D10" s="398">
        <v>4</v>
      </c>
      <c r="E10" s="398">
        <v>4</v>
      </c>
      <c r="F10" s="398">
        <f t="shared" si="0"/>
        <v>16</v>
      </c>
      <c r="G10" s="398" t="s">
        <v>27461</v>
      </c>
      <c r="H10" s="398" t="s">
        <v>698</v>
      </c>
      <c r="I10" s="398" t="s">
        <v>2345</v>
      </c>
      <c r="J10" s="399"/>
    </row>
    <row r="11" spans="1:10">
      <c r="A11" s="392" t="s">
        <v>27462</v>
      </c>
      <c r="B11" s="14" t="s">
        <v>27463</v>
      </c>
      <c r="C11" s="14" t="s">
        <v>1071</v>
      </c>
      <c r="D11" s="14">
        <v>3</v>
      </c>
      <c r="E11" s="14">
        <v>5</v>
      </c>
      <c r="F11" s="14">
        <f t="shared" si="0"/>
        <v>15</v>
      </c>
      <c r="G11" s="14" t="s">
        <v>27464</v>
      </c>
      <c r="H11" s="14" t="s">
        <v>22179</v>
      </c>
      <c r="I11" s="14" t="s">
        <v>2345</v>
      </c>
      <c r="J11" s="393" t="s">
        <v>6516</v>
      </c>
    </row>
    <row r="12" spans="1:10">
      <c r="A12" s="397" t="s">
        <v>27465</v>
      </c>
      <c r="B12" s="398" t="s">
        <v>27466</v>
      </c>
      <c r="C12" s="398" t="s">
        <v>27467</v>
      </c>
      <c r="D12" s="398">
        <v>4</v>
      </c>
      <c r="E12" s="398">
        <v>5</v>
      </c>
      <c r="F12" s="398">
        <f t="shared" si="0"/>
        <v>20</v>
      </c>
      <c r="G12" s="398" t="s">
        <v>27468</v>
      </c>
      <c r="H12" s="398" t="s">
        <v>6487</v>
      </c>
      <c r="I12" s="398" t="s">
        <v>2345</v>
      </c>
      <c r="J12" s="399" t="s">
        <v>6516</v>
      </c>
    </row>
    <row r="13" spans="1:10">
      <c r="A13" s="392" t="s">
        <v>27469</v>
      </c>
      <c r="B13" s="14" t="s">
        <v>27470</v>
      </c>
      <c r="C13" s="14" t="s">
        <v>2244</v>
      </c>
      <c r="D13" s="14">
        <v>3</v>
      </c>
      <c r="E13" s="14">
        <v>5</v>
      </c>
      <c r="F13" s="14">
        <f t="shared" si="0"/>
        <v>15</v>
      </c>
      <c r="G13" s="14" t="s">
        <v>27471</v>
      </c>
      <c r="H13" s="14" t="s">
        <v>851</v>
      </c>
      <c r="I13" s="14" t="s">
        <v>2345</v>
      </c>
      <c r="J13" s="393" t="s">
        <v>6516</v>
      </c>
    </row>
    <row r="14" spans="1:10">
      <c r="A14" s="397" t="s">
        <v>27472</v>
      </c>
      <c r="B14" s="398" t="s">
        <v>27473</v>
      </c>
      <c r="C14" s="398" t="s">
        <v>17432</v>
      </c>
      <c r="D14" s="398">
        <v>3</v>
      </c>
      <c r="E14" s="398">
        <v>5</v>
      </c>
      <c r="F14" s="398">
        <f t="shared" si="0"/>
        <v>15</v>
      </c>
      <c r="G14" s="398" t="s">
        <v>27474</v>
      </c>
      <c r="H14" s="398" t="s">
        <v>22650</v>
      </c>
      <c r="I14" s="398" t="s">
        <v>2345</v>
      </c>
      <c r="J14" s="399" t="s">
        <v>6516</v>
      </c>
    </row>
    <row r="15" spans="1:10">
      <c r="A15" s="392" t="s">
        <v>27475</v>
      </c>
      <c r="B15" s="14" t="s">
        <v>27476</v>
      </c>
      <c r="C15" s="14" t="s">
        <v>7783</v>
      </c>
      <c r="D15" s="14">
        <v>3</v>
      </c>
      <c r="E15" s="14">
        <v>5</v>
      </c>
      <c r="F15" s="14">
        <f t="shared" si="0"/>
        <v>15</v>
      </c>
      <c r="G15" s="14" t="s">
        <v>27477</v>
      </c>
      <c r="H15" s="14" t="s">
        <v>27478</v>
      </c>
      <c r="I15" s="14" t="s">
        <v>2345</v>
      </c>
      <c r="J15" s="393" t="s">
        <v>6516</v>
      </c>
    </row>
    <row r="16" spans="1:10">
      <c r="A16" s="397" t="s">
        <v>27479</v>
      </c>
      <c r="B16" s="398" t="s">
        <v>27480</v>
      </c>
      <c r="C16" s="398" t="s">
        <v>27481</v>
      </c>
      <c r="D16" s="398">
        <v>4</v>
      </c>
      <c r="E16" s="398">
        <v>5</v>
      </c>
      <c r="F16" s="398">
        <f t="shared" si="0"/>
        <v>20</v>
      </c>
      <c r="G16" s="398" t="s">
        <v>27482</v>
      </c>
      <c r="H16" s="398" t="s">
        <v>23730</v>
      </c>
      <c r="I16" s="398" t="s">
        <v>2345</v>
      </c>
      <c r="J16" s="399" t="s">
        <v>6516</v>
      </c>
    </row>
    <row r="17" spans="1:10">
      <c r="A17" s="392" t="s">
        <v>27483</v>
      </c>
      <c r="B17" s="14" t="s">
        <v>27484</v>
      </c>
      <c r="C17" s="14" t="s">
        <v>10790</v>
      </c>
      <c r="D17" s="14">
        <v>3</v>
      </c>
      <c r="E17" s="14">
        <v>5</v>
      </c>
      <c r="F17" s="14">
        <f t="shared" si="0"/>
        <v>15</v>
      </c>
      <c r="G17" s="14" t="s">
        <v>27485</v>
      </c>
      <c r="H17" s="14" t="s">
        <v>27486</v>
      </c>
      <c r="I17" s="14" t="s">
        <v>2345</v>
      </c>
      <c r="J17" s="393" t="s">
        <v>6516</v>
      </c>
    </row>
    <row r="18" spans="1:10">
      <c r="A18" s="397" t="s">
        <v>27487</v>
      </c>
      <c r="B18" s="398" t="s">
        <v>27488</v>
      </c>
      <c r="C18" s="398" t="s">
        <v>24286</v>
      </c>
      <c r="D18" s="398">
        <v>3</v>
      </c>
      <c r="E18" s="398">
        <v>5</v>
      </c>
      <c r="F18" s="398">
        <f t="shared" si="0"/>
        <v>15</v>
      </c>
      <c r="G18" s="398" t="s">
        <v>27489</v>
      </c>
      <c r="H18" s="398" t="s">
        <v>24288</v>
      </c>
      <c r="I18" s="398" t="s">
        <v>2345</v>
      </c>
      <c r="J18" s="399" t="s">
        <v>6516</v>
      </c>
    </row>
    <row r="19" spans="1:10">
      <c r="A19" s="392" t="s">
        <v>27490</v>
      </c>
      <c r="B19" s="14" t="s">
        <v>27491</v>
      </c>
      <c r="C19" s="14" t="s">
        <v>138</v>
      </c>
      <c r="D19" s="14">
        <v>3</v>
      </c>
      <c r="E19" s="14">
        <v>5</v>
      </c>
      <c r="F19" s="14">
        <f t="shared" si="0"/>
        <v>15</v>
      </c>
      <c r="G19" s="14" t="s">
        <v>27492</v>
      </c>
      <c r="H19" s="14" t="s">
        <v>6446</v>
      </c>
      <c r="I19" s="14" t="s">
        <v>2345</v>
      </c>
      <c r="J19" s="393" t="s">
        <v>6516</v>
      </c>
    </row>
    <row r="20" spans="1:10">
      <c r="A20" s="397" t="s">
        <v>27493</v>
      </c>
      <c r="B20" s="398" t="s">
        <v>27494</v>
      </c>
      <c r="C20" s="398" t="s">
        <v>27495</v>
      </c>
      <c r="D20" s="398">
        <v>4</v>
      </c>
      <c r="E20" s="398">
        <v>5</v>
      </c>
      <c r="F20" s="398">
        <f t="shared" si="0"/>
        <v>20</v>
      </c>
      <c r="G20" s="398" t="s">
        <v>27496</v>
      </c>
      <c r="H20" s="398" t="s">
        <v>27497</v>
      </c>
      <c r="I20" s="398" t="s">
        <v>2345</v>
      </c>
      <c r="J20" s="399" t="s">
        <v>6516</v>
      </c>
    </row>
    <row r="21" spans="1:10">
      <c r="A21" s="392" t="s">
        <v>27498</v>
      </c>
      <c r="B21" s="14" t="s">
        <v>27499</v>
      </c>
      <c r="C21" s="14" t="s">
        <v>27500</v>
      </c>
      <c r="D21" s="14">
        <v>3</v>
      </c>
      <c r="E21" s="14">
        <v>5</v>
      </c>
      <c r="F21" s="14">
        <f t="shared" si="0"/>
        <v>15</v>
      </c>
      <c r="G21" s="14" t="s">
        <v>27501</v>
      </c>
      <c r="H21" s="14" t="s">
        <v>6393</v>
      </c>
      <c r="I21" s="14" t="s">
        <v>2345</v>
      </c>
      <c r="J21" s="393" t="s">
        <v>6516</v>
      </c>
    </row>
    <row r="22" spans="1:10">
      <c r="A22" s="397" t="s">
        <v>27502</v>
      </c>
      <c r="B22" s="398" t="s">
        <v>27503</v>
      </c>
      <c r="C22" s="398" t="s">
        <v>27504</v>
      </c>
      <c r="D22" s="398">
        <v>3</v>
      </c>
      <c r="E22" s="398">
        <v>5</v>
      </c>
      <c r="F22" s="398">
        <f t="shared" si="0"/>
        <v>15</v>
      </c>
      <c r="G22" s="398" t="s">
        <v>27505</v>
      </c>
      <c r="H22" s="398" t="s">
        <v>26161</v>
      </c>
      <c r="I22" s="398" t="s">
        <v>2345</v>
      </c>
      <c r="J22" s="399" t="s">
        <v>6516</v>
      </c>
    </row>
    <row r="23" spans="1:10">
      <c r="A23" s="392" t="s">
        <v>27506</v>
      </c>
      <c r="B23" s="14" t="s">
        <v>27507</v>
      </c>
      <c r="C23" s="14" t="s">
        <v>14659</v>
      </c>
      <c r="D23" s="14">
        <v>4</v>
      </c>
      <c r="E23" s="14">
        <v>4</v>
      </c>
      <c r="F23" s="14">
        <f t="shared" si="0"/>
        <v>16</v>
      </c>
      <c r="G23" s="14" t="s">
        <v>27508</v>
      </c>
      <c r="H23" s="14" t="s">
        <v>27509</v>
      </c>
      <c r="I23" s="14" t="s">
        <v>2345</v>
      </c>
      <c r="J23" s="393"/>
    </row>
    <row r="24" spans="1:10">
      <c r="A24" s="397" t="s">
        <v>27510</v>
      </c>
      <c r="B24" s="398" t="s">
        <v>27511</v>
      </c>
      <c r="C24" s="398" t="s">
        <v>27119</v>
      </c>
      <c r="D24" s="398">
        <v>4</v>
      </c>
      <c r="E24" s="398">
        <v>4</v>
      </c>
      <c r="F24" s="398">
        <f t="shared" si="0"/>
        <v>16</v>
      </c>
      <c r="G24" s="398" t="s">
        <v>27512</v>
      </c>
      <c r="H24" s="398" t="s">
        <v>27119</v>
      </c>
      <c r="I24" s="398" t="s">
        <v>2345</v>
      </c>
      <c r="J24" s="399"/>
    </row>
    <row r="25" spans="1:10">
      <c r="A25" s="392" t="s">
        <v>27513</v>
      </c>
      <c r="B25" s="14" t="s">
        <v>27514</v>
      </c>
      <c r="C25" s="14" t="s">
        <v>27515</v>
      </c>
      <c r="D25" s="14">
        <v>3</v>
      </c>
      <c r="E25" s="14">
        <v>5</v>
      </c>
      <c r="F25" s="14">
        <f t="shared" si="0"/>
        <v>15</v>
      </c>
      <c r="G25" s="14" t="s">
        <v>27516</v>
      </c>
      <c r="H25" s="14" t="s">
        <v>20431</v>
      </c>
      <c r="I25" s="14" t="s">
        <v>2345</v>
      </c>
      <c r="J25" s="393" t="s">
        <v>6516</v>
      </c>
    </row>
    <row r="26" spans="1:10">
      <c r="A26" s="400" t="s">
        <v>27517</v>
      </c>
      <c r="B26" s="401" t="s">
        <v>27518</v>
      </c>
      <c r="C26" s="401" t="s">
        <v>12242</v>
      </c>
      <c r="D26" s="401">
        <v>3</v>
      </c>
      <c r="E26" s="401">
        <v>5</v>
      </c>
      <c r="F26" s="401">
        <f t="shared" si="0"/>
        <v>15</v>
      </c>
      <c r="G26" s="401" t="s">
        <v>27519</v>
      </c>
      <c r="H26" s="401" t="s">
        <v>27520</v>
      </c>
      <c r="I26" s="401" t="s">
        <v>2345</v>
      </c>
      <c r="J26" s="402" t="s">
        <v>6516</v>
      </c>
    </row>
  </sheetData>
  <mergeCells count="2">
    <mergeCell ref="A1:J1"/>
    <mergeCell ref="A2:J2"/>
  </mergeCells>
  <conditionalFormatting sqref="F5:F26">
    <cfRule type="colorScale" priority="1">
      <colorScale>
        <cfvo type="min"/>
        <cfvo type="percentile" val="50"/>
        <cfvo type="max"/>
        <color rgb="FFE2F0D9"/>
        <color rgb="FFFFF2CC"/>
        <color rgb="FFFCE4D6"/>
      </colorScale>
    </cfRule>
  </conditionalFormatting>
  <dataValidations count="1">
    <dataValidation type="list" sqref="I5:I26" xr:uid="{00000000-0002-0000-EA00-000000000000}">
      <formula1>"Open,Mitigating,Accepted,Closed,Blocked"</formula1>
    </dataValidation>
  </dataValidations>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K17"/>
  <sheetViews>
    <sheetView workbookViewId="0">
      <pane ySplit="4" topLeftCell="A5" activePane="bottomLeft" state="frozen"/>
      <selection pane="bottomLeft"/>
    </sheetView>
  </sheetViews>
  <sheetFormatPr defaultRowHeight="14.15"/>
  <cols>
    <col min="1" max="1" width="15" customWidth="1"/>
    <col min="2" max="2" width="40" customWidth="1"/>
    <col min="3" max="3" width="20" customWidth="1"/>
    <col min="4" max="4" width="52" customWidth="1"/>
    <col min="5" max="5" width="64" customWidth="1"/>
    <col min="6" max="6" width="42" customWidth="1"/>
    <col min="7" max="7" width="46" customWidth="1"/>
    <col min="8" max="8" width="44" customWidth="1"/>
    <col min="9" max="9" width="38" customWidth="1"/>
    <col min="10" max="10" width="30" customWidth="1"/>
    <col min="11" max="11" width="34" customWidth="1"/>
  </cols>
  <sheetData>
    <row r="1" spans="1:11" ht="17.149999999999999" customHeight="1">
      <c r="A1" s="622" t="s">
        <v>27521</v>
      </c>
      <c r="B1" s="622"/>
      <c r="C1" s="622"/>
      <c r="D1" s="622"/>
      <c r="E1" s="622"/>
      <c r="F1" s="622"/>
      <c r="G1" s="622"/>
      <c r="H1" s="622"/>
      <c r="I1" s="622"/>
      <c r="J1" s="622"/>
      <c r="K1" s="622"/>
    </row>
    <row r="2" spans="1:11" ht="22.85" customHeight="1">
      <c r="A2" s="623" t="s">
        <v>27522</v>
      </c>
      <c r="B2" s="623"/>
      <c r="C2" s="623"/>
      <c r="D2" s="623"/>
      <c r="E2" s="623"/>
      <c r="F2" s="623"/>
      <c r="G2" s="623"/>
      <c r="H2" s="623"/>
      <c r="I2" s="623"/>
      <c r="J2" s="623"/>
      <c r="K2" s="623"/>
    </row>
    <row r="4" spans="1:11" ht="17.149999999999999" customHeight="1">
      <c r="A4" s="386" t="s">
        <v>5429</v>
      </c>
      <c r="B4" s="387" t="s">
        <v>5430</v>
      </c>
      <c r="C4" s="387" t="s">
        <v>1818</v>
      </c>
      <c r="D4" s="387" t="s">
        <v>7848</v>
      </c>
      <c r="E4" s="387" t="s">
        <v>3414</v>
      </c>
      <c r="F4" s="387" t="s">
        <v>7849</v>
      </c>
      <c r="G4" s="387" t="s">
        <v>5434</v>
      </c>
      <c r="H4" s="387" t="s">
        <v>7850</v>
      </c>
      <c r="I4" s="387" t="s">
        <v>7851</v>
      </c>
      <c r="J4" s="387" t="s">
        <v>1817</v>
      </c>
      <c r="K4" s="388" t="s">
        <v>4953</v>
      </c>
    </row>
    <row r="5" spans="1:11" ht="23.15">
      <c r="A5" s="389" t="s">
        <v>27523</v>
      </c>
      <c r="B5" s="390" t="s">
        <v>27524</v>
      </c>
      <c r="C5" s="390" t="s">
        <v>5440</v>
      </c>
      <c r="D5" s="390" t="s">
        <v>27525</v>
      </c>
      <c r="E5" s="390" t="s">
        <v>27526</v>
      </c>
      <c r="F5" s="390" t="s">
        <v>27527</v>
      </c>
      <c r="G5" s="390" t="s">
        <v>27528</v>
      </c>
      <c r="H5" s="390" t="s">
        <v>27529</v>
      </c>
      <c r="I5" s="390" t="s">
        <v>27530</v>
      </c>
      <c r="J5" s="390" t="s">
        <v>27531</v>
      </c>
      <c r="K5" s="391" t="s">
        <v>27532</v>
      </c>
    </row>
    <row r="6" spans="1:11">
      <c r="A6" s="397" t="s">
        <v>27533</v>
      </c>
      <c r="B6" s="398" t="s">
        <v>27534</v>
      </c>
      <c r="C6" s="398" t="s">
        <v>5440</v>
      </c>
      <c r="D6" s="398" t="s">
        <v>27535</v>
      </c>
      <c r="E6" s="398" t="s">
        <v>27536</v>
      </c>
      <c r="F6" s="398" t="s">
        <v>27537</v>
      </c>
      <c r="G6" s="398" t="s">
        <v>27538</v>
      </c>
      <c r="H6" s="398" t="s">
        <v>27539</v>
      </c>
      <c r="I6" s="398" t="s">
        <v>27540</v>
      </c>
      <c r="J6" s="398" t="s">
        <v>25477</v>
      </c>
      <c r="K6" s="399" t="s">
        <v>27541</v>
      </c>
    </row>
    <row r="7" spans="1:11" ht="23.15">
      <c r="A7" s="392" t="s">
        <v>27542</v>
      </c>
      <c r="B7" s="14" t="s">
        <v>27543</v>
      </c>
      <c r="C7" s="14" t="s">
        <v>5440</v>
      </c>
      <c r="D7" s="14" t="s">
        <v>27544</v>
      </c>
      <c r="E7" s="14" t="s">
        <v>27545</v>
      </c>
      <c r="F7" s="14" t="s">
        <v>27546</v>
      </c>
      <c r="G7" s="14" t="s">
        <v>27547</v>
      </c>
      <c r="H7" s="14" t="s">
        <v>27548</v>
      </c>
      <c r="I7" s="14" t="s">
        <v>27549</v>
      </c>
      <c r="J7" s="14" t="s">
        <v>27550</v>
      </c>
      <c r="K7" s="393" t="s">
        <v>27551</v>
      </c>
    </row>
    <row r="8" spans="1:11" ht="23.15">
      <c r="A8" s="397" t="s">
        <v>27552</v>
      </c>
      <c r="B8" s="398" t="s">
        <v>27553</v>
      </c>
      <c r="C8" s="398" t="s">
        <v>5629</v>
      </c>
      <c r="D8" s="398" t="s">
        <v>27554</v>
      </c>
      <c r="E8" s="398" t="s">
        <v>27555</v>
      </c>
      <c r="F8" s="398" t="s">
        <v>27556</v>
      </c>
      <c r="G8" s="398" t="s">
        <v>27557</v>
      </c>
      <c r="H8" s="398" t="s">
        <v>27558</v>
      </c>
      <c r="I8" s="398" t="s">
        <v>27559</v>
      </c>
      <c r="J8" s="398" t="s">
        <v>27560</v>
      </c>
      <c r="K8" s="399" t="s">
        <v>3605</v>
      </c>
    </row>
    <row r="9" spans="1:11">
      <c r="A9" s="392" t="s">
        <v>27561</v>
      </c>
      <c r="B9" s="14" t="s">
        <v>27562</v>
      </c>
      <c r="C9" s="14" t="s">
        <v>5440</v>
      </c>
      <c r="D9" s="14" t="s">
        <v>27563</v>
      </c>
      <c r="E9" s="14" t="s">
        <v>27564</v>
      </c>
      <c r="F9" s="14" t="s">
        <v>27565</v>
      </c>
      <c r="G9" s="14" t="s">
        <v>27566</v>
      </c>
      <c r="H9" s="14" t="s">
        <v>27567</v>
      </c>
      <c r="I9" s="14" t="s">
        <v>27568</v>
      </c>
      <c r="J9" s="14" t="s">
        <v>25477</v>
      </c>
      <c r="K9" s="393" t="s">
        <v>27569</v>
      </c>
    </row>
    <row r="10" spans="1:11">
      <c r="A10" s="397" t="s">
        <v>27570</v>
      </c>
      <c r="B10" s="398" t="s">
        <v>27571</v>
      </c>
      <c r="C10" s="398" t="s">
        <v>5629</v>
      </c>
      <c r="D10" s="398" t="s">
        <v>27572</v>
      </c>
      <c r="E10" s="398" t="s">
        <v>27573</v>
      </c>
      <c r="F10" s="398" t="s">
        <v>27574</v>
      </c>
      <c r="G10" s="398" t="s">
        <v>27575</v>
      </c>
      <c r="H10" s="398" t="s">
        <v>27576</v>
      </c>
      <c r="I10" s="398" t="s">
        <v>27577</v>
      </c>
      <c r="J10" s="398" t="s">
        <v>3849</v>
      </c>
      <c r="K10" s="399" t="s">
        <v>27578</v>
      </c>
    </row>
    <row r="11" spans="1:11">
      <c r="A11" s="392" t="s">
        <v>27579</v>
      </c>
      <c r="B11" s="14" t="s">
        <v>27580</v>
      </c>
      <c r="C11" s="14" t="s">
        <v>5440</v>
      </c>
      <c r="D11" s="14" t="s">
        <v>27581</v>
      </c>
      <c r="E11" s="14" t="s">
        <v>27582</v>
      </c>
      <c r="F11" s="14" t="s">
        <v>27583</v>
      </c>
      <c r="G11" s="14" t="s">
        <v>27584</v>
      </c>
      <c r="H11" s="14" t="s">
        <v>27585</v>
      </c>
      <c r="I11" s="14" t="s">
        <v>27586</v>
      </c>
      <c r="J11" s="14" t="s">
        <v>23969</v>
      </c>
      <c r="K11" s="393" t="s">
        <v>27587</v>
      </c>
    </row>
    <row r="12" spans="1:11">
      <c r="A12" s="397" t="s">
        <v>27588</v>
      </c>
      <c r="B12" s="398" t="s">
        <v>27589</v>
      </c>
      <c r="C12" s="398" t="s">
        <v>5629</v>
      </c>
      <c r="D12" s="398" t="s">
        <v>27590</v>
      </c>
      <c r="E12" s="398" t="s">
        <v>27591</v>
      </c>
      <c r="F12" s="398" t="s">
        <v>27592</v>
      </c>
      <c r="G12" s="398" t="s">
        <v>27593</v>
      </c>
      <c r="H12" s="398" t="s">
        <v>27594</v>
      </c>
      <c r="I12" s="398" t="s">
        <v>27595</v>
      </c>
      <c r="J12" s="398" t="s">
        <v>847</v>
      </c>
      <c r="K12" s="399" t="s">
        <v>27587</v>
      </c>
    </row>
    <row r="13" spans="1:11">
      <c r="A13" s="392" t="s">
        <v>27596</v>
      </c>
      <c r="B13" s="14" t="s">
        <v>27597</v>
      </c>
      <c r="C13" s="14" t="s">
        <v>5629</v>
      </c>
      <c r="D13" s="14" t="s">
        <v>27598</v>
      </c>
      <c r="E13" s="14" t="s">
        <v>27599</v>
      </c>
      <c r="F13" s="14" t="s">
        <v>27600</v>
      </c>
      <c r="G13" s="14" t="s">
        <v>27601</v>
      </c>
      <c r="H13" s="14" t="s">
        <v>27602</v>
      </c>
      <c r="I13" s="14" t="s">
        <v>27603</v>
      </c>
      <c r="J13" s="14" t="s">
        <v>27604</v>
      </c>
      <c r="K13" s="393" t="s">
        <v>677</v>
      </c>
    </row>
    <row r="14" spans="1:11">
      <c r="A14" s="397" t="s">
        <v>27605</v>
      </c>
      <c r="B14" s="398" t="s">
        <v>27606</v>
      </c>
      <c r="C14" s="398" t="s">
        <v>5629</v>
      </c>
      <c r="D14" s="398" t="s">
        <v>27607</v>
      </c>
      <c r="E14" s="398" t="s">
        <v>27608</v>
      </c>
      <c r="F14" s="398" t="s">
        <v>27609</v>
      </c>
      <c r="G14" s="398" t="s">
        <v>27610</v>
      </c>
      <c r="H14" s="398" t="s">
        <v>27611</v>
      </c>
      <c r="I14" s="398" t="s">
        <v>27612</v>
      </c>
      <c r="J14" s="398" t="s">
        <v>3840</v>
      </c>
      <c r="K14" s="399" t="s">
        <v>27613</v>
      </c>
    </row>
    <row r="15" spans="1:11" ht="23.15">
      <c r="A15" s="392" t="s">
        <v>27614</v>
      </c>
      <c r="B15" s="14" t="s">
        <v>27615</v>
      </c>
      <c r="C15" s="14" t="s">
        <v>5440</v>
      </c>
      <c r="D15" s="14" t="s">
        <v>27616</v>
      </c>
      <c r="E15" s="14" t="s">
        <v>27617</v>
      </c>
      <c r="F15" s="14" t="s">
        <v>27618</v>
      </c>
      <c r="G15" s="14" t="s">
        <v>27619</v>
      </c>
      <c r="H15" s="14" t="s">
        <v>27620</v>
      </c>
      <c r="I15" s="14" t="s">
        <v>27621</v>
      </c>
      <c r="J15" s="14" t="s">
        <v>27011</v>
      </c>
      <c r="K15" s="393" t="s">
        <v>677</v>
      </c>
    </row>
    <row r="16" spans="1:11">
      <c r="A16" s="397" t="s">
        <v>27622</v>
      </c>
      <c r="B16" s="398" t="s">
        <v>27623</v>
      </c>
      <c r="C16" s="398" t="s">
        <v>5629</v>
      </c>
      <c r="D16" s="398" t="s">
        <v>27624</v>
      </c>
      <c r="E16" s="398" t="s">
        <v>27625</v>
      </c>
      <c r="F16" s="398" t="s">
        <v>27626</v>
      </c>
      <c r="G16" s="398" t="s">
        <v>27627</v>
      </c>
      <c r="H16" s="398" t="s">
        <v>27628</v>
      </c>
      <c r="I16" s="398" t="s">
        <v>27629</v>
      </c>
      <c r="J16" s="398" t="s">
        <v>875</v>
      </c>
      <c r="K16" s="399" t="s">
        <v>677</v>
      </c>
    </row>
    <row r="17" spans="1:11">
      <c r="A17" s="394" t="s">
        <v>27630</v>
      </c>
      <c r="B17" s="395" t="s">
        <v>27631</v>
      </c>
      <c r="C17" s="395" t="s">
        <v>5629</v>
      </c>
      <c r="D17" s="395" t="s">
        <v>27632</v>
      </c>
      <c r="E17" s="395" t="s">
        <v>27633</v>
      </c>
      <c r="F17" s="395" t="s">
        <v>27634</v>
      </c>
      <c r="G17" s="395" t="s">
        <v>27635</v>
      </c>
      <c r="H17" s="395" t="s">
        <v>27636</v>
      </c>
      <c r="I17" s="395" t="s">
        <v>27637</v>
      </c>
      <c r="J17" s="395" t="s">
        <v>27638</v>
      </c>
      <c r="K17" s="396" t="s">
        <v>27639</v>
      </c>
    </row>
  </sheetData>
  <mergeCells count="2">
    <mergeCell ref="A1:K1"/>
    <mergeCell ref="A2:K2"/>
  </mergeCells>
  <dataValidations count="1">
    <dataValidation type="list" sqref="C5:C17" xr:uid="{00000000-0002-0000-EB00-000000000000}">
      <formula1>"Proposed,Accepted in principle,Accepted,Rejected,Deferred"</formula1>
    </dataValidation>
  </dataValidations>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M22"/>
  <sheetViews>
    <sheetView workbookViewId="0">
      <pane ySplit="4" topLeftCell="A5" activePane="bottomLeft" state="frozen"/>
      <selection pane="bottomLeft"/>
    </sheetView>
  </sheetViews>
  <sheetFormatPr defaultRowHeight="14.15"/>
  <cols>
    <col min="1" max="1" width="14" customWidth="1"/>
    <col min="2" max="2" width="28" customWidth="1"/>
    <col min="3" max="3" width="12" customWidth="1"/>
    <col min="4" max="4" width="66" customWidth="1"/>
    <col min="5" max="5" width="46" customWidth="1"/>
    <col min="6" max="7" width="18" customWidth="1"/>
    <col min="8" max="8" width="16" customWidth="1"/>
    <col min="9" max="9" width="54" customWidth="1"/>
    <col min="10" max="10" width="32" customWidth="1"/>
    <col min="12" max="12" width="32" customWidth="1"/>
    <col min="13" max="13" width="18" customWidth="1"/>
  </cols>
  <sheetData>
    <row r="1" spans="1:13" ht="17.149999999999999" customHeight="1">
      <c r="A1" s="622" t="s">
        <v>27640</v>
      </c>
      <c r="B1" s="622"/>
      <c r="C1" s="622"/>
      <c r="D1" s="622"/>
      <c r="E1" s="622"/>
      <c r="F1" s="622"/>
      <c r="G1" s="622"/>
      <c r="H1" s="622"/>
      <c r="I1" s="622"/>
      <c r="J1" s="622"/>
    </row>
    <row r="2" spans="1:13" ht="22.85" customHeight="1">
      <c r="A2" s="623" t="s">
        <v>27641</v>
      </c>
      <c r="B2" s="623"/>
      <c r="C2" s="623"/>
      <c r="D2" s="623"/>
      <c r="E2" s="623"/>
      <c r="F2" s="623"/>
      <c r="G2" s="623"/>
      <c r="H2" s="623"/>
      <c r="I2" s="623"/>
      <c r="J2" s="623"/>
    </row>
    <row r="4" spans="1:13" ht="17.149999999999999" customHeight="1">
      <c r="A4" s="386" t="s">
        <v>7915</v>
      </c>
      <c r="B4" s="387" t="s">
        <v>1095</v>
      </c>
      <c r="C4" s="387" t="s">
        <v>5683</v>
      </c>
      <c r="D4" s="387" t="s">
        <v>5684</v>
      </c>
      <c r="E4" s="387" t="s">
        <v>2126</v>
      </c>
      <c r="F4" s="387" t="s">
        <v>27642</v>
      </c>
      <c r="G4" s="387" t="s">
        <v>24822</v>
      </c>
      <c r="H4" s="387" t="s">
        <v>27643</v>
      </c>
      <c r="I4" s="387" t="s">
        <v>5688</v>
      </c>
      <c r="J4" s="388" t="s">
        <v>7917</v>
      </c>
      <c r="L4" s="386" t="s">
        <v>5695</v>
      </c>
      <c r="M4" s="388" t="s">
        <v>2484</v>
      </c>
    </row>
    <row r="5" spans="1:13">
      <c r="A5" s="435" t="s">
        <v>27644</v>
      </c>
      <c r="B5" s="436" t="s">
        <v>27645</v>
      </c>
      <c r="C5" s="436" t="s">
        <v>1955</v>
      </c>
      <c r="D5" s="436" t="s">
        <v>27646</v>
      </c>
      <c r="E5" s="436" t="s">
        <v>27647</v>
      </c>
      <c r="F5" s="436" t="s">
        <v>2136</v>
      </c>
      <c r="G5" s="436" t="s">
        <v>1825</v>
      </c>
      <c r="H5" s="491">
        <f t="shared" ref="H5:H22" si="0">IF(G5="Passed",1,IF(G5="Waived",1,IF(G5="In Progress",0.4,0)))</f>
        <v>0</v>
      </c>
      <c r="I5" s="436" t="s">
        <v>27648</v>
      </c>
      <c r="J5" s="437" t="s">
        <v>4148</v>
      </c>
      <c r="L5" s="389" t="s">
        <v>27649</v>
      </c>
      <c r="M5" s="411">
        <f>COUNTIF(F5:F22,"Draft Ready")/COUNTA(F5:F22)</f>
        <v>1</v>
      </c>
    </row>
    <row r="6" spans="1:13">
      <c r="A6" s="474" t="s">
        <v>27650</v>
      </c>
      <c r="B6" s="468" t="s">
        <v>27651</v>
      </c>
      <c r="C6" s="468" t="s">
        <v>1955</v>
      </c>
      <c r="D6" s="468" t="s">
        <v>27652</v>
      </c>
      <c r="E6" s="468" t="s">
        <v>27653</v>
      </c>
      <c r="F6" s="468" t="s">
        <v>2136</v>
      </c>
      <c r="G6" s="468" t="s">
        <v>24836</v>
      </c>
      <c r="H6" s="489">
        <f t="shared" si="0"/>
        <v>0.4</v>
      </c>
      <c r="I6" s="468" t="s">
        <v>27654</v>
      </c>
      <c r="J6" s="475" t="s">
        <v>811</v>
      </c>
      <c r="L6" s="392" t="s">
        <v>27643</v>
      </c>
      <c r="M6" s="412">
        <f>AVERAGE(H5:H22)</f>
        <v>0.1111111111111111</v>
      </c>
    </row>
    <row r="7" spans="1:13" ht="23.15">
      <c r="A7" s="472" t="s">
        <v>27655</v>
      </c>
      <c r="B7" s="467" t="s">
        <v>26042</v>
      </c>
      <c r="C7" s="467" t="s">
        <v>1955</v>
      </c>
      <c r="D7" s="467" t="s">
        <v>27656</v>
      </c>
      <c r="E7" s="467" t="s">
        <v>27657</v>
      </c>
      <c r="F7" s="467" t="s">
        <v>2136</v>
      </c>
      <c r="G7" s="467" t="s">
        <v>24909</v>
      </c>
      <c r="H7" s="490">
        <f t="shared" si="0"/>
        <v>0</v>
      </c>
      <c r="I7" s="467" t="s">
        <v>27658</v>
      </c>
      <c r="J7" s="473" t="s">
        <v>27659</v>
      </c>
      <c r="L7" s="392" t="s">
        <v>7928</v>
      </c>
      <c r="M7" s="393">
        <f>COUNTIFS(C5:C22,"Yes",G5:G22,"Not Started")+COUNTIFS(C5:C22,"Yes",G5:G22,"Blocked")+COUNTIFS(C5:C22,"Yes",G5:G22,"Failed")</f>
        <v>13</v>
      </c>
    </row>
    <row r="8" spans="1:13">
      <c r="A8" s="474" t="s">
        <v>27660</v>
      </c>
      <c r="B8" s="468" t="s">
        <v>27661</v>
      </c>
      <c r="C8" s="468" t="s">
        <v>1955</v>
      </c>
      <c r="D8" s="468" t="s">
        <v>27662</v>
      </c>
      <c r="E8" s="468" t="s">
        <v>27663</v>
      </c>
      <c r="F8" s="468" t="s">
        <v>2136</v>
      </c>
      <c r="G8" s="468" t="s">
        <v>24836</v>
      </c>
      <c r="H8" s="489">
        <f t="shared" si="0"/>
        <v>0.4</v>
      </c>
      <c r="I8" s="468" t="s">
        <v>27664</v>
      </c>
      <c r="J8" s="475" t="s">
        <v>4236</v>
      </c>
      <c r="L8" s="392" t="s">
        <v>27665</v>
      </c>
      <c r="M8" s="393">
        <f>COUNTIF(G5:G22,"Passed")+COUNTIF(G5:G22,"Waived")</f>
        <v>0</v>
      </c>
    </row>
    <row r="9" spans="1:13">
      <c r="A9" s="474" t="s">
        <v>27666</v>
      </c>
      <c r="B9" s="468" t="s">
        <v>22067</v>
      </c>
      <c r="C9" s="468" t="s">
        <v>1955</v>
      </c>
      <c r="D9" s="468" t="s">
        <v>27667</v>
      </c>
      <c r="E9" s="468" t="s">
        <v>27668</v>
      </c>
      <c r="F9" s="468" t="s">
        <v>2136</v>
      </c>
      <c r="G9" s="468" t="s">
        <v>24836</v>
      </c>
      <c r="H9" s="489">
        <f t="shared" si="0"/>
        <v>0.4</v>
      </c>
      <c r="I9" s="468" t="s">
        <v>27669</v>
      </c>
      <c r="J9" s="475" t="s">
        <v>698</v>
      </c>
      <c r="L9" s="394" t="s">
        <v>7938</v>
      </c>
      <c r="M9" s="396">
        <v>0</v>
      </c>
    </row>
    <row r="10" spans="1:13" ht="23.15">
      <c r="A10" s="455" t="s">
        <v>27670</v>
      </c>
      <c r="B10" s="20" t="s">
        <v>27671</v>
      </c>
      <c r="C10" s="20" t="s">
        <v>1955</v>
      </c>
      <c r="D10" s="20" t="s">
        <v>27672</v>
      </c>
      <c r="E10" s="20" t="s">
        <v>27673</v>
      </c>
      <c r="F10" s="20" t="s">
        <v>2136</v>
      </c>
      <c r="G10" s="20" t="s">
        <v>1825</v>
      </c>
      <c r="H10" s="26">
        <f t="shared" si="0"/>
        <v>0</v>
      </c>
      <c r="I10" s="20" t="s">
        <v>27674</v>
      </c>
      <c r="J10" s="456" t="s">
        <v>20141</v>
      </c>
    </row>
    <row r="11" spans="1:13">
      <c r="A11" s="472" t="s">
        <v>27675</v>
      </c>
      <c r="B11" s="467" t="s">
        <v>27676</v>
      </c>
      <c r="C11" s="467" t="s">
        <v>1955</v>
      </c>
      <c r="D11" s="467" t="s">
        <v>27677</v>
      </c>
      <c r="E11" s="467" t="s">
        <v>27678</v>
      </c>
      <c r="F11" s="467" t="s">
        <v>2136</v>
      </c>
      <c r="G11" s="467" t="s">
        <v>24909</v>
      </c>
      <c r="H11" s="490">
        <f t="shared" si="0"/>
        <v>0</v>
      </c>
      <c r="I11" s="467" t="s">
        <v>27679</v>
      </c>
      <c r="J11" s="473" t="s">
        <v>263</v>
      </c>
    </row>
    <row r="12" spans="1:13" ht="23.15">
      <c r="A12" s="474" t="s">
        <v>27680</v>
      </c>
      <c r="B12" s="468" t="s">
        <v>27681</v>
      </c>
      <c r="C12" s="468" t="s">
        <v>1955</v>
      </c>
      <c r="D12" s="468" t="s">
        <v>27682</v>
      </c>
      <c r="E12" s="468" t="s">
        <v>27683</v>
      </c>
      <c r="F12" s="468" t="s">
        <v>2136</v>
      </c>
      <c r="G12" s="468" t="s">
        <v>24836</v>
      </c>
      <c r="H12" s="489">
        <f t="shared" si="0"/>
        <v>0.4</v>
      </c>
      <c r="I12" s="468" t="s">
        <v>27684</v>
      </c>
      <c r="J12" s="475" t="s">
        <v>867</v>
      </c>
    </row>
    <row r="13" spans="1:13">
      <c r="A13" s="472" t="s">
        <v>27685</v>
      </c>
      <c r="B13" s="467" t="s">
        <v>27686</v>
      </c>
      <c r="C13" s="467" t="s">
        <v>1955</v>
      </c>
      <c r="D13" s="467" t="s">
        <v>27687</v>
      </c>
      <c r="E13" s="467" t="s">
        <v>27688</v>
      </c>
      <c r="F13" s="467" t="s">
        <v>2136</v>
      </c>
      <c r="G13" s="467" t="s">
        <v>24909</v>
      </c>
      <c r="H13" s="490">
        <f t="shared" si="0"/>
        <v>0</v>
      </c>
      <c r="I13" s="467" t="s">
        <v>27689</v>
      </c>
      <c r="J13" s="473" t="s">
        <v>741</v>
      </c>
    </row>
    <row r="14" spans="1:13" ht="23.15">
      <c r="A14" s="472" t="s">
        <v>27690</v>
      </c>
      <c r="B14" s="467" t="s">
        <v>27691</v>
      </c>
      <c r="C14" s="467" t="s">
        <v>1955</v>
      </c>
      <c r="D14" s="467" t="s">
        <v>27692</v>
      </c>
      <c r="E14" s="467" t="s">
        <v>27693</v>
      </c>
      <c r="F14" s="467" t="s">
        <v>2136</v>
      </c>
      <c r="G14" s="467" t="s">
        <v>24909</v>
      </c>
      <c r="H14" s="490">
        <f t="shared" si="0"/>
        <v>0</v>
      </c>
      <c r="I14" s="467" t="s">
        <v>27694</v>
      </c>
      <c r="J14" s="473" t="s">
        <v>750</v>
      </c>
    </row>
    <row r="15" spans="1:13" ht="23.15">
      <c r="A15" s="438" t="s">
        <v>27695</v>
      </c>
      <c r="B15" s="14" t="s">
        <v>27696</v>
      </c>
      <c r="C15" s="14" t="s">
        <v>1955</v>
      </c>
      <c r="D15" s="14" t="s">
        <v>27697</v>
      </c>
      <c r="E15" s="14" t="s">
        <v>27698</v>
      </c>
      <c r="F15" s="14" t="s">
        <v>2136</v>
      </c>
      <c r="G15" s="14" t="s">
        <v>1825</v>
      </c>
      <c r="H15" s="27">
        <f t="shared" si="0"/>
        <v>0</v>
      </c>
      <c r="I15" s="14" t="s">
        <v>27699</v>
      </c>
      <c r="J15" s="439" t="s">
        <v>27700</v>
      </c>
    </row>
    <row r="16" spans="1:13" ht="23.15">
      <c r="A16" s="455" t="s">
        <v>27701</v>
      </c>
      <c r="B16" s="20" t="s">
        <v>27702</v>
      </c>
      <c r="C16" s="20" t="s">
        <v>1955</v>
      </c>
      <c r="D16" s="20" t="s">
        <v>27703</v>
      </c>
      <c r="E16" s="20" t="s">
        <v>27704</v>
      </c>
      <c r="F16" s="20" t="s">
        <v>2136</v>
      </c>
      <c r="G16" s="20" t="s">
        <v>1825</v>
      </c>
      <c r="H16" s="26">
        <f t="shared" si="0"/>
        <v>0</v>
      </c>
      <c r="I16" s="20" t="s">
        <v>27705</v>
      </c>
      <c r="J16" s="456" t="s">
        <v>26616</v>
      </c>
    </row>
    <row r="17" spans="1:10">
      <c r="A17" s="438" t="s">
        <v>27706</v>
      </c>
      <c r="B17" s="14" t="s">
        <v>27707</v>
      </c>
      <c r="C17" s="14" t="s">
        <v>1955</v>
      </c>
      <c r="D17" s="14" t="s">
        <v>27708</v>
      </c>
      <c r="E17" s="14" t="s">
        <v>27311</v>
      </c>
      <c r="F17" s="14" t="s">
        <v>2136</v>
      </c>
      <c r="G17" s="14" t="s">
        <v>1825</v>
      </c>
      <c r="H17" s="27">
        <f t="shared" si="0"/>
        <v>0</v>
      </c>
      <c r="I17" s="14" t="s">
        <v>27709</v>
      </c>
      <c r="J17" s="439" t="s">
        <v>27710</v>
      </c>
    </row>
    <row r="18" spans="1:10">
      <c r="A18" s="455" t="s">
        <v>27711</v>
      </c>
      <c r="B18" s="20" t="s">
        <v>27086</v>
      </c>
      <c r="C18" s="20" t="s">
        <v>1955</v>
      </c>
      <c r="D18" s="20" t="s">
        <v>27712</v>
      </c>
      <c r="E18" s="20" t="s">
        <v>27713</v>
      </c>
      <c r="F18" s="20" t="s">
        <v>2136</v>
      </c>
      <c r="G18" s="20" t="s">
        <v>1825</v>
      </c>
      <c r="H18" s="26">
        <f t="shared" si="0"/>
        <v>0</v>
      </c>
      <c r="I18" s="20" t="s">
        <v>27714</v>
      </c>
      <c r="J18" s="456" t="s">
        <v>27715</v>
      </c>
    </row>
    <row r="19" spans="1:10">
      <c r="A19" s="438" t="s">
        <v>27716</v>
      </c>
      <c r="B19" s="14" t="s">
        <v>27717</v>
      </c>
      <c r="C19" s="14" t="s">
        <v>1955</v>
      </c>
      <c r="D19" s="14" t="s">
        <v>27718</v>
      </c>
      <c r="E19" s="14" t="s">
        <v>27719</v>
      </c>
      <c r="F19" s="14" t="s">
        <v>2136</v>
      </c>
      <c r="G19" s="14" t="s">
        <v>1825</v>
      </c>
      <c r="H19" s="27">
        <f t="shared" si="0"/>
        <v>0</v>
      </c>
      <c r="I19" s="14" t="s">
        <v>27720</v>
      </c>
      <c r="J19" s="439" t="s">
        <v>27721</v>
      </c>
    </row>
    <row r="20" spans="1:10">
      <c r="A20" s="455" t="s">
        <v>27722</v>
      </c>
      <c r="B20" s="20" t="s">
        <v>27723</v>
      </c>
      <c r="C20" s="20" t="s">
        <v>1955</v>
      </c>
      <c r="D20" s="20" t="s">
        <v>27724</v>
      </c>
      <c r="E20" s="20" t="s">
        <v>27725</v>
      </c>
      <c r="F20" s="20" t="s">
        <v>2136</v>
      </c>
      <c r="G20" s="20" t="s">
        <v>1825</v>
      </c>
      <c r="H20" s="26">
        <f t="shared" si="0"/>
        <v>0</v>
      </c>
      <c r="I20" s="20" t="s">
        <v>27726</v>
      </c>
      <c r="J20" s="456" t="s">
        <v>27727</v>
      </c>
    </row>
    <row r="21" spans="1:10">
      <c r="A21" s="474" t="s">
        <v>27728</v>
      </c>
      <c r="B21" s="468" t="s">
        <v>27729</v>
      </c>
      <c r="C21" s="468" t="s">
        <v>1955</v>
      </c>
      <c r="D21" s="468" t="s">
        <v>27730</v>
      </c>
      <c r="E21" s="468" t="s">
        <v>27731</v>
      </c>
      <c r="F21" s="468" t="s">
        <v>2136</v>
      </c>
      <c r="G21" s="468" t="s">
        <v>24836</v>
      </c>
      <c r="H21" s="489">
        <f t="shared" si="0"/>
        <v>0.4</v>
      </c>
      <c r="I21" s="468" t="s">
        <v>27732</v>
      </c>
      <c r="J21" s="475" t="s">
        <v>27733</v>
      </c>
    </row>
    <row r="22" spans="1:10">
      <c r="A22" s="457" t="s">
        <v>27734</v>
      </c>
      <c r="B22" s="458" t="s">
        <v>27735</v>
      </c>
      <c r="C22" s="458" t="s">
        <v>1955</v>
      </c>
      <c r="D22" s="458" t="s">
        <v>27736</v>
      </c>
      <c r="E22" s="458" t="s">
        <v>27737</v>
      </c>
      <c r="F22" s="458" t="s">
        <v>2136</v>
      </c>
      <c r="G22" s="458" t="s">
        <v>1825</v>
      </c>
      <c r="H22" s="492">
        <f t="shared" si="0"/>
        <v>0</v>
      </c>
      <c r="I22" s="458" t="s">
        <v>27738</v>
      </c>
      <c r="J22" s="459" t="s">
        <v>7980</v>
      </c>
    </row>
  </sheetData>
  <mergeCells count="2">
    <mergeCell ref="A1:J1"/>
    <mergeCell ref="A2:J2"/>
  </mergeCells>
  <dataValidations count="2">
    <dataValidation type="list" sqref="F5:F22" xr:uid="{00000000-0002-0000-EC00-000000000000}">
      <formula1>"Draft Ready,In Review,Approved,Blocked"</formula1>
    </dataValidation>
    <dataValidation type="list" sqref="G5:G22" xr:uid="{00000000-0002-0000-EC00-000001000000}">
      <formula1>"Not Started,In Progress,Passed,Failed,Blocked,Waived"</formula1>
    </dataValidation>
  </dataValidations>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M20"/>
  <sheetViews>
    <sheetView workbookViewId="0">
      <pane ySplit="4" topLeftCell="A5" activePane="bottomLeft" state="frozen"/>
      <selection pane="bottomLeft"/>
    </sheetView>
  </sheetViews>
  <sheetFormatPr defaultRowHeight="14.15"/>
  <cols>
    <col min="1" max="1" width="14" customWidth="1"/>
    <col min="2" max="2" width="28" customWidth="1"/>
    <col min="3" max="3" width="12" customWidth="1"/>
    <col min="4" max="4" width="66" customWidth="1"/>
    <col min="5" max="5" width="46" customWidth="1"/>
    <col min="6" max="7" width="18" customWidth="1"/>
    <col min="8" max="8" width="16" customWidth="1"/>
    <col min="9" max="9" width="54" customWidth="1"/>
    <col min="10" max="10" width="32" customWidth="1"/>
    <col min="12" max="12" width="32" customWidth="1"/>
    <col min="13" max="13" width="18" customWidth="1"/>
  </cols>
  <sheetData>
    <row r="1" spans="1:13" ht="17.149999999999999" customHeight="1">
      <c r="A1" s="622" t="s">
        <v>27739</v>
      </c>
      <c r="B1" s="622"/>
      <c r="C1" s="622"/>
      <c r="D1" s="622"/>
      <c r="E1" s="622"/>
      <c r="F1" s="622"/>
      <c r="G1" s="622"/>
      <c r="H1" s="622"/>
      <c r="I1" s="622"/>
      <c r="J1" s="622"/>
    </row>
    <row r="2" spans="1:13" ht="22.85" customHeight="1">
      <c r="A2" s="623" t="s">
        <v>27740</v>
      </c>
      <c r="B2" s="623"/>
      <c r="C2" s="623"/>
      <c r="D2" s="623"/>
      <c r="E2" s="623"/>
      <c r="F2" s="623"/>
      <c r="G2" s="623"/>
      <c r="H2" s="623"/>
      <c r="I2" s="623"/>
      <c r="J2" s="623"/>
    </row>
    <row r="4" spans="1:13" ht="17.149999999999999" customHeight="1">
      <c r="A4" s="386" t="s">
        <v>7915</v>
      </c>
      <c r="B4" s="387" t="s">
        <v>1095</v>
      </c>
      <c r="C4" s="387" t="s">
        <v>5683</v>
      </c>
      <c r="D4" s="387" t="s">
        <v>5684</v>
      </c>
      <c r="E4" s="387" t="s">
        <v>2126</v>
      </c>
      <c r="F4" s="387" t="s">
        <v>27642</v>
      </c>
      <c r="G4" s="387" t="s">
        <v>24822</v>
      </c>
      <c r="H4" s="387" t="s">
        <v>27643</v>
      </c>
      <c r="I4" s="387" t="s">
        <v>5688</v>
      </c>
      <c r="J4" s="388" t="s">
        <v>7917</v>
      </c>
      <c r="L4" s="386" t="s">
        <v>5695</v>
      </c>
      <c r="M4" s="388" t="s">
        <v>2484</v>
      </c>
    </row>
    <row r="5" spans="1:13">
      <c r="A5" s="389" t="s">
        <v>27741</v>
      </c>
      <c r="B5" s="390" t="s">
        <v>27742</v>
      </c>
      <c r="C5" s="390" t="s">
        <v>1955</v>
      </c>
      <c r="D5" s="390" t="s">
        <v>27743</v>
      </c>
      <c r="E5" s="390" t="s">
        <v>27737</v>
      </c>
      <c r="F5" s="390" t="s">
        <v>2136</v>
      </c>
      <c r="G5" s="390" t="s">
        <v>1825</v>
      </c>
      <c r="H5" s="408">
        <f t="shared" ref="H5:H20" si="0">IF(G5="Passed",1,IF(G5="Waived",1,IF(G5="In Progress",0.4,0)))</f>
        <v>0</v>
      </c>
      <c r="I5" s="390" t="s">
        <v>27744</v>
      </c>
      <c r="J5" s="391" t="s">
        <v>7980</v>
      </c>
      <c r="L5" s="389" t="s">
        <v>27649</v>
      </c>
      <c r="M5" s="411">
        <f>COUNTIF(F5:F20,"Draft Ready")/COUNTA(F5:F20)</f>
        <v>1</v>
      </c>
    </row>
    <row r="6" spans="1:13">
      <c r="A6" s="397" t="s">
        <v>27745</v>
      </c>
      <c r="B6" s="398" t="s">
        <v>27746</v>
      </c>
      <c r="C6" s="398" t="s">
        <v>1955</v>
      </c>
      <c r="D6" s="398" t="s">
        <v>27747</v>
      </c>
      <c r="E6" s="398" t="s">
        <v>27748</v>
      </c>
      <c r="F6" s="398" t="s">
        <v>2136</v>
      </c>
      <c r="G6" s="398" t="s">
        <v>1825</v>
      </c>
      <c r="H6" s="409">
        <f t="shared" si="0"/>
        <v>0</v>
      </c>
      <c r="I6" s="398" t="s">
        <v>27749</v>
      </c>
      <c r="J6" s="399" t="s">
        <v>948</v>
      </c>
      <c r="L6" s="392" t="s">
        <v>27643</v>
      </c>
      <c r="M6" s="412">
        <f>AVERAGE(H5:H20)</f>
        <v>0</v>
      </c>
    </row>
    <row r="7" spans="1:13">
      <c r="A7" s="392" t="s">
        <v>27750</v>
      </c>
      <c r="B7" s="14" t="s">
        <v>27751</v>
      </c>
      <c r="C7" s="14" t="s">
        <v>1955</v>
      </c>
      <c r="D7" s="14" t="s">
        <v>27752</v>
      </c>
      <c r="E7" s="14" t="s">
        <v>27360</v>
      </c>
      <c r="F7" s="14" t="s">
        <v>2136</v>
      </c>
      <c r="G7" s="14" t="s">
        <v>1825</v>
      </c>
      <c r="H7" s="27">
        <f t="shared" si="0"/>
        <v>0</v>
      </c>
      <c r="I7" s="14" t="s">
        <v>27753</v>
      </c>
      <c r="J7" s="393" t="s">
        <v>27754</v>
      </c>
      <c r="L7" s="392" t="s">
        <v>7928</v>
      </c>
      <c r="M7" s="393">
        <f>COUNTIFS(C5:C20,"Yes",G5:G20,"Not Started")+COUNTIFS(C5:C20,"Yes",G5:G20,"Blocked")+COUNTIFS(C5:C20,"Yes",G5:G20,"Failed")</f>
        <v>16</v>
      </c>
    </row>
    <row r="8" spans="1:13">
      <c r="A8" s="397" t="s">
        <v>27755</v>
      </c>
      <c r="B8" s="398" t="s">
        <v>27756</v>
      </c>
      <c r="C8" s="398" t="s">
        <v>1955</v>
      </c>
      <c r="D8" s="398" t="s">
        <v>27757</v>
      </c>
      <c r="E8" s="398" t="s">
        <v>27758</v>
      </c>
      <c r="F8" s="398" t="s">
        <v>2136</v>
      </c>
      <c r="G8" s="398" t="s">
        <v>1825</v>
      </c>
      <c r="H8" s="409">
        <f t="shared" si="0"/>
        <v>0</v>
      </c>
      <c r="I8" s="398" t="s">
        <v>27759</v>
      </c>
      <c r="J8" s="399" t="s">
        <v>847</v>
      </c>
      <c r="L8" s="392" t="s">
        <v>27665</v>
      </c>
      <c r="M8" s="393">
        <f>COUNTIF(G5:G20,"Passed")+COUNTIF(G5:G20,"Waived")</f>
        <v>0</v>
      </c>
    </row>
    <row r="9" spans="1:13" ht="23.15">
      <c r="A9" s="392" t="s">
        <v>27760</v>
      </c>
      <c r="B9" s="14" t="s">
        <v>27761</v>
      </c>
      <c r="C9" s="14" t="s">
        <v>1955</v>
      </c>
      <c r="D9" s="14" t="s">
        <v>27762</v>
      </c>
      <c r="E9" s="14" t="s">
        <v>27763</v>
      </c>
      <c r="F9" s="14" t="s">
        <v>2136</v>
      </c>
      <c r="G9" s="14" t="s">
        <v>1825</v>
      </c>
      <c r="H9" s="27">
        <f t="shared" si="0"/>
        <v>0</v>
      </c>
      <c r="I9" s="14" t="s">
        <v>27764</v>
      </c>
      <c r="J9" s="393" t="s">
        <v>27765</v>
      </c>
      <c r="L9" s="394" t="s">
        <v>7938</v>
      </c>
      <c r="M9" s="396">
        <v>0</v>
      </c>
    </row>
    <row r="10" spans="1:13">
      <c r="A10" s="397" t="s">
        <v>27766</v>
      </c>
      <c r="B10" s="398" t="s">
        <v>27767</v>
      </c>
      <c r="C10" s="398" t="s">
        <v>1955</v>
      </c>
      <c r="D10" s="398" t="s">
        <v>27768</v>
      </c>
      <c r="E10" s="398" t="s">
        <v>27769</v>
      </c>
      <c r="F10" s="398" t="s">
        <v>2136</v>
      </c>
      <c r="G10" s="398" t="s">
        <v>1825</v>
      </c>
      <c r="H10" s="409">
        <f t="shared" si="0"/>
        <v>0</v>
      </c>
      <c r="I10" s="398" t="s">
        <v>27770</v>
      </c>
      <c r="J10" s="399" t="s">
        <v>23436</v>
      </c>
    </row>
    <row r="11" spans="1:13" ht="23.15">
      <c r="A11" s="392" t="s">
        <v>27771</v>
      </c>
      <c r="B11" s="14" t="s">
        <v>27772</v>
      </c>
      <c r="C11" s="14" t="s">
        <v>1955</v>
      </c>
      <c r="D11" s="14" t="s">
        <v>27773</v>
      </c>
      <c r="E11" s="14" t="s">
        <v>27769</v>
      </c>
      <c r="F11" s="14" t="s">
        <v>2136</v>
      </c>
      <c r="G11" s="14" t="s">
        <v>1825</v>
      </c>
      <c r="H11" s="27">
        <f t="shared" si="0"/>
        <v>0</v>
      </c>
      <c r="I11" s="14" t="s">
        <v>27774</v>
      </c>
      <c r="J11" s="393" t="s">
        <v>27775</v>
      </c>
    </row>
    <row r="12" spans="1:13" ht="23.15">
      <c r="A12" s="397" t="s">
        <v>27776</v>
      </c>
      <c r="B12" s="398" t="s">
        <v>27104</v>
      </c>
      <c r="C12" s="398" t="s">
        <v>1955</v>
      </c>
      <c r="D12" s="398" t="s">
        <v>27777</v>
      </c>
      <c r="E12" s="398" t="s">
        <v>27778</v>
      </c>
      <c r="F12" s="398" t="s">
        <v>2136</v>
      </c>
      <c r="G12" s="398" t="s">
        <v>1825</v>
      </c>
      <c r="H12" s="409">
        <f t="shared" si="0"/>
        <v>0</v>
      </c>
      <c r="I12" s="398" t="s">
        <v>27779</v>
      </c>
      <c r="J12" s="399" t="s">
        <v>27780</v>
      </c>
    </row>
    <row r="13" spans="1:13">
      <c r="A13" s="392" t="s">
        <v>27781</v>
      </c>
      <c r="B13" s="14" t="s">
        <v>27782</v>
      </c>
      <c r="C13" s="14" t="s">
        <v>1955</v>
      </c>
      <c r="D13" s="14" t="s">
        <v>27783</v>
      </c>
      <c r="E13" s="14" t="s">
        <v>27784</v>
      </c>
      <c r="F13" s="14" t="s">
        <v>2136</v>
      </c>
      <c r="G13" s="14" t="s">
        <v>1825</v>
      </c>
      <c r="H13" s="27">
        <f t="shared" si="0"/>
        <v>0</v>
      </c>
      <c r="I13" s="14" t="s">
        <v>27785</v>
      </c>
      <c r="J13" s="393" t="s">
        <v>6393</v>
      </c>
    </row>
    <row r="14" spans="1:13">
      <c r="A14" s="397" t="s">
        <v>27786</v>
      </c>
      <c r="B14" s="398" t="s">
        <v>14129</v>
      </c>
      <c r="C14" s="398" t="s">
        <v>1955</v>
      </c>
      <c r="D14" s="398" t="s">
        <v>27787</v>
      </c>
      <c r="E14" s="398" t="s">
        <v>27788</v>
      </c>
      <c r="F14" s="398" t="s">
        <v>2136</v>
      </c>
      <c r="G14" s="398" t="s">
        <v>1825</v>
      </c>
      <c r="H14" s="409">
        <f t="shared" si="0"/>
        <v>0</v>
      </c>
      <c r="I14" s="398" t="s">
        <v>27789</v>
      </c>
      <c r="J14" s="399" t="s">
        <v>27790</v>
      </c>
    </row>
    <row r="15" spans="1:13">
      <c r="A15" s="392" t="s">
        <v>27791</v>
      </c>
      <c r="B15" s="14" t="s">
        <v>27114</v>
      </c>
      <c r="C15" s="14" t="s">
        <v>1955</v>
      </c>
      <c r="D15" s="14" t="s">
        <v>27792</v>
      </c>
      <c r="E15" s="14" t="s">
        <v>27793</v>
      </c>
      <c r="F15" s="14" t="s">
        <v>2136</v>
      </c>
      <c r="G15" s="14" t="s">
        <v>1825</v>
      </c>
      <c r="H15" s="27">
        <f t="shared" si="0"/>
        <v>0</v>
      </c>
      <c r="I15" s="14" t="s">
        <v>27794</v>
      </c>
      <c r="J15" s="393" t="s">
        <v>3833</v>
      </c>
    </row>
    <row r="16" spans="1:13" ht="23.15">
      <c r="A16" s="397" t="s">
        <v>27795</v>
      </c>
      <c r="B16" s="398" t="s">
        <v>27796</v>
      </c>
      <c r="C16" s="398" t="s">
        <v>1955</v>
      </c>
      <c r="D16" s="398" t="s">
        <v>27797</v>
      </c>
      <c r="E16" s="398" t="s">
        <v>27798</v>
      </c>
      <c r="F16" s="398" t="s">
        <v>2136</v>
      </c>
      <c r="G16" s="398" t="s">
        <v>1825</v>
      </c>
      <c r="H16" s="409">
        <f t="shared" si="0"/>
        <v>0</v>
      </c>
      <c r="I16" s="398" t="s">
        <v>27799</v>
      </c>
      <c r="J16" s="399" t="s">
        <v>27800</v>
      </c>
    </row>
    <row r="17" spans="1:10">
      <c r="A17" s="392" t="s">
        <v>27801</v>
      </c>
      <c r="B17" s="14" t="s">
        <v>1934</v>
      </c>
      <c r="C17" s="14" t="s">
        <v>1955</v>
      </c>
      <c r="D17" s="14" t="s">
        <v>27802</v>
      </c>
      <c r="E17" s="14" t="s">
        <v>27391</v>
      </c>
      <c r="F17" s="14" t="s">
        <v>2136</v>
      </c>
      <c r="G17" s="14" t="s">
        <v>1825</v>
      </c>
      <c r="H17" s="27">
        <f t="shared" si="0"/>
        <v>0</v>
      </c>
      <c r="I17" s="14" t="s">
        <v>27803</v>
      </c>
      <c r="J17" s="393" t="s">
        <v>6434</v>
      </c>
    </row>
    <row r="18" spans="1:10">
      <c r="A18" s="397" t="s">
        <v>27804</v>
      </c>
      <c r="B18" s="398" t="s">
        <v>27805</v>
      </c>
      <c r="C18" s="398" t="s">
        <v>1955</v>
      </c>
      <c r="D18" s="398" t="s">
        <v>27806</v>
      </c>
      <c r="E18" s="398" t="s">
        <v>27807</v>
      </c>
      <c r="F18" s="398" t="s">
        <v>2136</v>
      </c>
      <c r="G18" s="398" t="s">
        <v>1825</v>
      </c>
      <c r="H18" s="409">
        <f t="shared" si="0"/>
        <v>0</v>
      </c>
      <c r="I18" s="398" t="s">
        <v>27808</v>
      </c>
      <c r="J18" s="399" t="s">
        <v>27809</v>
      </c>
    </row>
    <row r="19" spans="1:10">
      <c r="A19" s="392" t="s">
        <v>27810</v>
      </c>
      <c r="B19" s="14" t="s">
        <v>27811</v>
      </c>
      <c r="C19" s="14" t="s">
        <v>1955</v>
      </c>
      <c r="D19" s="14" t="s">
        <v>27812</v>
      </c>
      <c r="E19" s="14" t="s">
        <v>27813</v>
      </c>
      <c r="F19" s="14" t="s">
        <v>2136</v>
      </c>
      <c r="G19" s="14" t="s">
        <v>1825</v>
      </c>
      <c r="H19" s="27">
        <f t="shared" si="0"/>
        <v>0</v>
      </c>
      <c r="I19" s="14" t="s">
        <v>27814</v>
      </c>
      <c r="J19" s="393" t="s">
        <v>26658</v>
      </c>
    </row>
    <row r="20" spans="1:10">
      <c r="A20" s="400" t="s">
        <v>27815</v>
      </c>
      <c r="B20" s="401" t="s">
        <v>27816</v>
      </c>
      <c r="C20" s="401" t="s">
        <v>1955</v>
      </c>
      <c r="D20" s="401" t="s">
        <v>27817</v>
      </c>
      <c r="E20" s="401" t="s">
        <v>27818</v>
      </c>
      <c r="F20" s="401" t="s">
        <v>2136</v>
      </c>
      <c r="G20" s="401" t="s">
        <v>1825</v>
      </c>
      <c r="H20" s="410">
        <f t="shared" si="0"/>
        <v>0</v>
      </c>
      <c r="I20" s="401" t="s">
        <v>27738</v>
      </c>
      <c r="J20" s="402" t="s">
        <v>27819</v>
      </c>
    </row>
  </sheetData>
  <mergeCells count="2">
    <mergeCell ref="A1:J1"/>
    <mergeCell ref="A2:J2"/>
  </mergeCells>
  <dataValidations count="2">
    <dataValidation type="list" sqref="F5:F20" xr:uid="{00000000-0002-0000-ED00-000000000000}">
      <formula1>"Draft Ready,In Review,Approved,Blocked"</formula1>
    </dataValidation>
    <dataValidation type="list" sqref="G5:G20" xr:uid="{00000000-0002-0000-ED00-000001000000}">
      <formula1>"Not Started,In Progress,Passed,Failed,Blocked,Waived"</formula1>
    </dataValidation>
  </dataValidations>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G43"/>
  <sheetViews>
    <sheetView workbookViewId="0">
      <pane ySplit="4" topLeftCell="A5" activePane="bottomLeft" state="frozen"/>
      <selection pane="bottomLeft"/>
    </sheetView>
  </sheetViews>
  <sheetFormatPr defaultRowHeight="14.15"/>
  <cols>
    <col min="1" max="1" width="15" customWidth="1"/>
    <col min="2" max="2" width="42" customWidth="1"/>
    <col min="3" max="3" width="30" customWidth="1"/>
    <col min="4" max="4" width="62" customWidth="1"/>
    <col min="5" max="5" width="74" customWidth="1"/>
    <col min="6" max="6" width="12" customWidth="1"/>
    <col min="7" max="7" width="54" customWidth="1"/>
  </cols>
  <sheetData>
    <row r="1" spans="1:7" ht="17.149999999999999" customHeight="1">
      <c r="A1" s="622" t="s">
        <v>27820</v>
      </c>
      <c r="B1" s="622"/>
      <c r="C1" s="622"/>
      <c r="D1" s="622"/>
      <c r="E1" s="622"/>
      <c r="F1" s="622"/>
      <c r="G1" s="622"/>
    </row>
    <row r="2" spans="1:7" ht="22.85" customHeight="1">
      <c r="A2" s="623" t="s">
        <v>27821</v>
      </c>
      <c r="B2" s="623"/>
      <c r="C2" s="623"/>
      <c r="D2" s="623"/>
      <c r="E2" s="623"/>
      <c r="F2" s="623"/>
      <c r="G2" s="623"/>
    </row>
    <row r="4" spans="1:7" ht="17.149999999999999" customHeight="1">
      <c r="A4" s="386" t="s">
        <v>2614</v>
      </c>
      <c r="B4" s="387" t="s">
        <v>7852</v>
      </c>
      <c r="C4" s="387" t="s">
        <v>2616</v>
      </c>
      <c r="D4" s="387" t="s">
        <v>2617</v>
      </c>
      <c r="E4" s="387" t="s">
        <v>1101</v>
      </c>
      <c r="F4" s="387" t="s">
        <v>1509</v>
      </c>
      <c r="G4" s="388" t="s">
        <v>7983</v>
      </c>
    </row>
    <row r="5" spans="1:7">
      <c r="A5" s="389" t="s">
        <v>27822</v>
      </c>
      <c r="B5" s="390" t="s">
        <v>3320</v>
      </c>
      <c r="C5" s="390" t="s">
        <v>27823</v>
      </c>
      <c r="D5" s="390" t="s">
        <v>27824</v>
      </c>
      <c r="E5" s="390" t="s">
        <v>3323</v>
      </c>
      <c r="F5" s="390" t="s">
        <v>1238</v>
      </c>
      <c r="G5" s="391" t="s">
        <v>27825</v>
      </c>
    </row>
    <row r="6" spans="1:7">
      <c r="A6" s="397" t="s">
        <v>27826</v>
      </c>
      <c r="B6" s="398" t="s">
        <v>27827</v>
      </c>
      <c r="C6" s="398" t="s">
        <v>27828</v>
      </c>
      <c r="D6" s="398" t="s">
        <v>27829</v>
      </c>
      <c r="E6" s="398" t="s">
        <v>3328</v>
      </c>
      <c r="F6" s="398" t="s">
        <v>1238</v>
      </c>
      <c r="G6" s="399" t="s">
        <v>27830</v>
      </c>
    </row>
    <row r="7" spans="1:7">
      <c r="A7" s="392" t="s">
        <v>27831</v>
      </c>
      <c r="B7" s="14" t="s">
        <v>27832</v>
      </c>
      <c r="C7" s="14" t="s">
        <v>27833</v>
      </c>
      <c r="D7" s="14" t="s">
        <v>27834</v>
      </c>
      <c r="E7" s="14" t="s">
        <v>27835</v>
      </c>
      <c r="F7" s="14" t="s">
        <v>1109</v>
      </c>
      <c r="G7" s="393" t="s">
        <v>27836</v>
      </c>
    </row>
    <row r="8" spans="1:7" ht="23.15">
      <c r="A8" s="397" t="s">
        <v>27837</v>
      </c>
      <c r="B8" s="398" t="s">
        <v>27838</v>
      </c>
      <c r="C8" s="398" t="s">
        <v>27839</v>
      </c>
      <c r="D8" s="398" t="s">
        <v>27840</v>
      </c>
      <c r="E8" s="398" t="s">
        <v>3275</v>
      </c>
      <c r="F8" s="398" t="s">
        <v>1238</v>
      </c>
      <c r="G8" s="399" t="s">
        <v>27841</v>
      </c>
    </row>
    <row r="9" spans="1:7">
      <c r="A9" s="392" t="s">
        <v>27842</v>
      </c>
      <c r="B9" s="14" t="s">
        <v>27843</v>
      </c>
      <c r="C9" s="14" t="s">
        <v>27839</v>
      </c>
      <c r="D9" s="14" t="s">
        <v>27844</v>
      </c>
      <c r="E9" s="14" t="s">
        <v>27845</v>
      </c>
      <c r="F9" s="14" t="s">
        <v>1109</v>
      </c>
      <c r="G9" s="393" t="s">
        <v>27846</v>
      </c>
    </row>
    <row r="10" spans="1:7">
      <c r="A10" s="397" t="s">
        <v>27847</v>
      </c>
      <c r="B10" s="398" t="s">
        <v>27848</v>
      </c>
      <c r="C10" s="398" t="s">
        <v>27839</v>
      </c>
      <c r="D10" s="398" t="s">
        <v>27849</v>
      </c>
      <c r="E10" s="398" t="s">
        <v>27850</v>
      </c>
      <c r="F10" s="398" t="s">
        <v>1238</v>
      </c>
      <c r="G10" s="399" t="s">
        <v>27851</v>
      </c>
    </row>
    <row r="11" spans="1:7">
      <c r="A11" s="392" t="s">
        <v>27852</v>
      </c>
      <c r="B11" s="14" t="s">
        <v>27853</v>
      </c>
      <c r="C11" s="14" t="s">
        <v>27839</v>
      </c>
      <c r="D11" s="14" t="s">
        <v>27854</v>
      </c>
      <c r="E11" s="14" t="s">
        <v>27855</v>
      </c>
      <c r="F11" s="14" t="s">
        <v>1109</v>
      </c>
      <c r="G11" s="393" t="s">
        <v>27856</v>
      </c>
    </row>
    <row r="12" spans="1:7">
      <c r="A12" s="397" t="s">
        <v>27857</v>
      </c>
      <c r="B12" s="398" t="s">
        <v>27858</v>
      </c>
      <c r="C12" s="398" t="s">
        <v>27859</v>
      </c>
      <c r="D12" s="398" t="s">
        <v>27860</v>
      </c>
      <c r="E12" s="398" t="s">
        <v>3338</v>
      </c>
      <c r="F12" s="398" t="s">
        <v>1238</v>
      </c>
      <c r="G12" s="399" t="s">
        <v>27861</v>
      </c>
    </row>
    <row r="13" spans="1:7">
      <c r="A13" s="392" t="s">
        <v>27862</v>
      </c>
      <c r="B13" s="14" t="s">
        <v>27863</v>
      </c>
      <c r="C13" s="14" t="s">
        <v>3342</v>
      </c>
      <c r="D13" s="14" t="s">
        <v>27864</v>
      </c>
      <c r="E13" s="14" t="s">
        <v>3344</v>
      </c>
      <c r="F13" s="14" t="s">
        <v>1238</v>
      </c>
      <c r="G13" s="393" t="s">
        <v>27865</v>
      </c>
    </row>
    <row r="14" spans="1:7">
      <c r="A14" s="397" t="s">
        <v>27866</v>
      </c>
      <c r="B14" s="398" t="s">
        <v>27867</v>
      </c>
      <c r="C14" s="398" t="s">
        <v>27868</v>
      </c>
      <c r="D14" s="398" t="s">
        <v>27869</v>
      </c>
      <c r="E14" s="398" t="s">
        <v>3349</v>
      </c>
      <c r="F14" s="398" t="s">
        <v>1109</v>
      </c>
      <c r="G14" s="399" t="s">
        <v>3350</v>
      </c>
    </row>
    <row r="15" spans="1:7">
      <c r="A15" s="392" t="s">
        <v>27870</v>
      </c>
      <c r="B15" s="14" t="s">
        <v>27871</v>
      </c>
      <c r="C15" s="14" t="s">
        <v>27868</v>
      </c>
      <c r="D15" s="14" t="s">
        <v>27872</v>
      </c>
      <c r="E15" s="14" t="s">
        <v>3270</v>
      </c>
      <c r="F15" s="14" t="s">
        <v>1109</v>
      </c>
      <c r="G15" s="393" t="s">
        <v>27873</v>
      </c>
    </row>
    <row r="16" spans="1:7">
      <c r="A16" s="397" t="s">
        <v>27874</v>
      </c>
      <c r="B16" s="398" t="s">
        <v>2885</v>
      </c>
      <c r="C16" s="398" t="s">
        <v>3353</v>
      </c>
      <c r="D16" s="398" t="s">
        <v>27875</v>
      </c>
      <c r="E16" s="398" t="s">
        <v>2888</v>
      </c>
      <c r="F16" s="398" t="s">
        <v>1238</v>
      </c>
      <c r="G16" s="399" t="s">
        <v>27876</v>
      </c>
    </row>
    <row r="17" spans="1:7">
      <c r="A17" s="392" t="s">
        <v>27877</v>
      </c>
      <c r="B17" s="14" t="s">
        <v>3191</v>
      </c>
      <c r="C17" s="14" t="s">
        <v>27878</v>
      </c>
      <c r="D17" s="14" t="s">
        <v>22051</v>
      </c>
      <c r="E17" s="14" t="s">
        <v>3194</v>
      </c>
      <c r="F17" s="14" t="s">
        <v>1109</v>
      </c>
      <c r="G17" s="393" t="s">
        <v>27879</v>
      </c>
    </row>
    <row r="18" spans="1:7" ht="23.15">
      <c r="A18" s="397" t="s">
        <v>27880</v>
      </c>
      <c r="B18" s="398" t="s">
        <v>3304</v>
      </c>
      <c r="C18" s="398" t="s">
        <v>27881</v>
      </c>
      <c r="D18" s="398" t="s">
        <v>27882</v>
      </c>
      <c r="E18" s="398" t="s">
        <v>3307</v>
      </c>
      <c r="F18" s="398" t="s">
        <v>1109</v>
      </c>
      <c r="G18" s="399" t="s">
        <v>27883</v>
      </c>
    </row>
    <row r="19" spans="1:7">
      <c r="A19" s="392" t="s">
        <v>27884</v>
      </c>
      <c r="B19" s="14" t="s">
        <v>3201</v>
      </c>
      <c r="C19" s="14" t="s">
        <v>3202</v>
      </c>
      <c r="D19" s="14" t="s">
        <v>27885</v>
      </c>
      <c r="E19" s="14" t="s">
        <v>3204</v>
      </c>
      <c r="F19" s="14" t="s">
        <v>1238</v>
      </c>
      <c r="G19" s="393" t="s">
        <v>3364</v>
      </c>
    </row>
    <row r="20" spans="1:7">
      <c r="A20" s="397" t="s">
        <v>27886</v>
      </c>
      <c r="B20" s="398" t="s">
        <v>3207</v>
      </c>
      <c r="C20" s="398" t="s">
        <v>3208</v>
      </c>
      <c r="D20" s="398" t="s">
        <v>27887</v>
      </c>
      <c r="E20" s="398" t="s">
        <v>3210</v>
      </c>
      <c r="F20" s="398" t="s">
        <v>1109</v>
      </c>
      <c r="G20" s="399" t="s">
        <v>27888</v>
      </c>
    </row>
    <row r="21" spans="1:7" ht="23.15">
      <c r="A21" s="392" t="s">
        <v>27889</v>
      </c>
      <c r="B21" s="14" t="s">
        <v>27890</v>
      </c>
      <c r="C21" s="14" t="s">
        <v>27891</v>
      </c>
      <c r="D21" s="14" t="s">
        <v>27892</v>
      </c>
      <c r="E21" s="14" t="s">
        <v>2950</v>
      </c>
      <c r="F21" s="14" t="s">
        <v>1238</v>
      </c>
      <c r="G21" s="393" t="s">
        <v>27893</v>
      </c>
    </row>
    <row r="22" spans="1:7" ht="23.15">
      <c r="A22" s="397" t="s">
        <v>27894</v>
      </c>
      <c r="B22" s="398" t="s">
        <v>27895</v>
      </c>
      <c r="C22" s="398" t="s">
        <v>27891</v>
      </c>
      <c r="D22" s="398" t="s">
        <v>21959</v>
      </c>
      <c r="E22" s="398" t="s">
        <v>2955</v>
      </c>
      <c r="F22" s="398" t="s">
        <v>1238</v>
      </c>
      <c r="G22" s="399" t="s">
        <v>27896</v>
      </c>
    </row>
    <row r="23" spans="1:7">
      <c r="A23" s="392" t="s">
        <v>27897</v>
      </c>
      <c r="B23" s="14" t="s">
        <v>1225</v>
      </c>
      <c r="C23" s="14" t="s">
        <v>3311</v>
      </c>
      <c r="D23" s="14" t="s">
        <v>27898</v>
      </c>
      <c r="E23" s="14" t="s">
        <v>1231</v>
      </c>
      <c r="F23" s="14" t="s">
        <v>1109</v>
      </c>
      <c r="G23" s="393" t="s">
        <v>27899</v>
      </c>
    </row>
    <row r="24" spans="1:7">
      <c r="A24" s="397" t="s">
        <v>27900</v>
      </c>
      <c r="B24" s="398" t="s">
        <v>10604</v>
      </c>
      <c r="C24" s="398" t="s">
        <v>2669</v>
      </c>
      <c r="D24" s="398" t="s">
        <v>24628</v>
      </c>
      <c r="E24" s="398" t="s">
        <v>3085</v>
      </c>
      <c r="F24" s="398" t="s">
        <v>1238</v>
      </c>
      <c r="G24" s="399" t="s">
        <v>3086</v>
      </c>
    </row>
    <row r="25" spans="1:7">
      <c r="A25" s="392" t="s">
        <v>27901</v>
      </c>
      <c r="B25" s="14" t="s">
        <v>3222</v>
      </c>
      <c r="C25" s="14" t="s">
        <v>3223</v>
      </c>
      <c r="D25" s="14" t="s">
        <v>27902</v>
      </c>
      <c r="E25" s="14" t="s">
        <v>3225</v>
      </c>
      <c r="F25" s="14" t="s">
        <v>1238</v>
      </c>
      <c r="G25" s="393" t="s">
        <v>27903</v>
      </c>
    </row>
    <row r="26" spans="1:7">
      <c r="A26" s="397" t="s">
        <v>27904</v>
      </c>
      <c r="B26" s="398" t="s">
        <v>27905</v>
      </c>
      <c r="C26" s="398" t="s">
        <v>3229</v>
      </c>
      <c r="D26" s="398" t="s">
        <v>27906</v>
      </c>
      <c r="E26" s="398" t="s">
        <v>3231</v>
      </c>
      <c r="F26" s="398" t="s">
        <v>1238</v>
      </c>
      <c r="G26" s="399" t="s">
        <v>27907</v>
      </c>
    </row>
    <row r="27" spans="1:7">
      <c r="A27" s="392" t="s">
        <v>27908</v>
      </c>
      <c r="B27" s="14" t="s">
        <v>27909</v>
      </c>
      <c r="C27" s="14" t="s">
        <v>3235</v>
      </c>
      <c r="D27" s="14" t="s">
        <v>3236</v>
      </c>
      <c r="E27" s="14" t="s">
        <v>3237</v>
      </c>
      <c r="F27" s="14" t="s">
        <v>1109</v>
      </c>
      <c r="G27" s="393" t="s">
        <v>27910</v>
      </c>
    </row>
    <row r="28" spans="1:7">
      <c r="A28" s="397" t="s">
        <v>27911</v>
      </c>
      <c r="B28" s="398" t="s">
        <v>27912</v>
      </c>
      <c r="C28" s="398" t="s">
        <v>3241</v>
      </c>
      <c r="D28" s="398" t="s">
        <v>27913</v>
      </c>
      <c r="E28" s="398" t="s">
        <v>3243</v>
      </c>
      <c r="F28" s="398" t="s">
        <v>1109</v>
      </c>
      <c r="G28" s="399" t="s">
        <v>27914</v>
      </c>
    </row>
    <row r="29" spans="1:7">
      <c r="A29" s="392" t="s">
        <v>27915</v>
      </c>
      <c r="B29" s="14" t="s">
        <v>20596</v>
      </c>
      <c r="C29" s="14" t="s">
        <v>22030</v>
      </c>
      <c r="D29" s="14" t="s">
        <v>27916</v>
      </c>
      <c r="E29" s="14" t="s">
        <v>3255</v>
      </c>
      <c r="F29" s="14" t="s">
        <v>1109</v>
      </c>
      <c r="G29" s="393" t="s">
        <v>27917</v>
      </c>
    </row>
    <row r="30" spans="1:7">
      <c r="A30" s="397" t="s">
        <v>27918</v>
      </c>
      <c r="B30" s="398" t="s">
        <v>27919</v>
      </c>
      <c r="C30" s="398" t="s">
        <v>27920</v>
      </c>
      <c r="D30" s="398" t="s">
        <v>27921</v>
      </c>
      <c r="E30" s="398" t="s">
        <v>3317</v>
      </c>
      <c r="F30" s="398" t="s">
        <v>1109</v>
      </c>
      <c r="G30" s="399" t="s">
        <v>27922</v>
      </c>
    </row>
    <row r="31" spans="1:7">
      <c r="A31" s="392" t="s">
        <v>27923</v>
      </c>
      <c r="B31" s="14" t="s">
        <v>27924</v>
      </c>
      <c r="C31" s="14" t="s">
        <v>27925</v>
      </c>
      <c r="D31" s="14" t="s">
        <v>27926</v>
      </c>
      <c r="E31" s="14" t="s">
        <v>3290</v>
      </c>
      <c r="F31" s="14" t="s">
        <v>1109</v>
      </c>
      <c r="G31" s="393" t="s">
        <v>27927</v>
      </c>
    </row>
    <row r="32" spans="1:7">
      <c r="A32" s="397" t="s">
        <v>27928</v>
      </c>
      <c r="B32" s="398" t="s">
        <v>24600</v>
      </c>
      <c r="C32" s="398" t="s">
        <v>27925</v>
      </c>
      <c r="D32" s="398" t="s">
        <v>27929</v>
      </c>
      <c r="E32" s="398" t="s">
        <v>24602</v>
      </c>
      <c r="F32" s="398" t="s">
        <v>1109</v>
      </c>
      <c r="G32" s="399" t="s">
        <v>27930</v>
      </c>
    </row>
    <row r="33" spans="1:7">
      <c r="A33" s="392" t="s">
        <v>27931</v>
      </c>
      <c r="B33" s="14" t="s">
        <v>27932</v>
      </c>
      <c r="C33" s="14" t="s">
        <v>27933</v>
      </c>
      <c r="D33" s="14" t="s">
        <v>27934</v>
      </c>
      <c r="E33" s="14" t="s">
        <v>3295</v>
      </c>
      <c r="F33" s="14" t="s">
        <v>1109</v>
      </c>
      <c r="G33" s="393" t="s">
        <v>27935</v>
      </c>
    </row>
    <row r="34" spans="1:7">
      <c r="A34" s="400" t="s">
        <v>27936</v>
      </c>
      <c r="B34" s="401" t="s">
        <v>27937</v>
      </c>
      <c r="C34" s="401" t="s">
        <v>11056</v>
      </c>
      <c r="D34" s="401" t="s">
        <v>27938</v>
      </c>
      <c r="E34" s="401" t="s">
        <v>27939</v>
      </c>
      <c r="F34" s="401" t="s">
        <v>1238</v>
      </c>
      <c r="G34" s="402" t="s">
        <v>27940</v>
      </c>
    </row>
    <row r="35" spans="1:7" ht="23.15">
      <c r="A35" s="435" t="s">
        <v>27941</v>
      </c>
      <c r="B35" s="436" t="s">
        <v>3369</v>
      </c>
      <c r="C35" s="436" t="s">
        <v>3370</v>
      </c>
      <c r="D35" s="436" t="s">
        <v>27942</v>
      </c>
      <c r="E35" s="436" t="s">
        <v>3372</v>
      </c>
      <c r="F35" s="436" t="s">
        <v>1238</v>
      </c>
      <c r="G35" s="437" t="s">
        <v>27943</v>
      </c>
    </row>
    <row r="36" spans="1:7" ht="34.75">
      <c r="A36" s="443" t="s">
        <v>27944</v>
      </c>
      <c r="B36" s="444" t="s">
        <v>27945</v>
      </c>
      <c r="C36" s="444" t="s">
        <v>27946</v>
      </c>
      <c r="D36" s="444" t="s">
        <v>27947</v>
      </c>
      <c r="E36" s="444" t="s">
        <v>27948</v>
      </c>
      <c r="F36" s="444" t="s">
        <v>1238</v>
      </c>
      <c r="G36" s="445" t="s">
        <v>27949</v>
      </c>
    </row>
    <row r="37" spans="1:7" ht="34.75">
      <c r="A37" s="438" t="s">
        <v>27950</v>
      </c>
      <c r="B37" s="14" t="s">
        <v>3375</v>
      </c>
      <c r="C37" s="14" t="s">
        <v>3376</v>
      </c>
      <c r="D37" s="14" t="s">
        <v>27951</v>
      </c>
      <c r="E37" s="14" t="s">
        <v>3378</v>
      </c>
      <c r="F37" s="14" t="s">
        <v>1238</v>
      </c>
      <c r="G37" s="439" t="s">
        <v>27952</v>
      </c>
    </row>
    <row r="38" spans="1:7" ht="34.75">
      <c r="A38" s="443" t="s">
        <v>27953</v>
      </c>
      <c r="B38" s="444" t="s">
        <v>27954</v>
      </c>
      <c r="C38" s="444" t="s">
        <v>3382</v>
      </c>
      <c r="D38" s="444" t="s">
        <v>27955</v>
      </c>
      <c r="E38" s="444" t="s">
        <v>3384</v>
      </c>
      <c r="F38" s="444" t="s">
        <v>1238</v>
      </c>
      <c r="G38" s="445" t="s">
        <v>27956</v>
      </c>
    </row>
    <row r="39" spans="1:7" ht="34.75">
      <c r="A39" s="438" t="s">
        <v>27957</v>
      </c>
      <c r="B39" s="14" t="s">
        <v>27958</v>
      </c>
      <c r="C39" s="14" t="s">
        <v>3382</v>
      </c>
      <c r="D39" s="14" t="s">
        <v>27959</v>
      </c>
      <c r="E39" s="14" t="s">
        <v>27960</v>
      </c>
      <c r="F39" s="14" t="s">
        <v>1238</v>
      </c>
      <c r="G39" s="439" t="s">
        <v>27961</v>
      </c>
    </row>
    <row r="40" spans="1:7" ht="34.75">
      <c r="A40" s="443" t="s">
        <v>27962</v>
      </c>
      <c r="B40" s="444" t="s">
        <v>27963</v>
      </c>
      <c r="C40" s="444" t="s">
        <v>3382</v>
      </c>
      <c r="D40" s="444" t="s">
        <v>27964</v>
      </c>
      <c r="E40" s="444" t="s">
        <v>3389</v>
      </c>
      <c r="F40" s="444" t="s">
        <v>1238</v>
      </c>
      <c r="G40" s="445" t="s">
        <v>27965</v>
      </c>
    </row>
    <row r="41" spans="1:7" ht="34.75">
      <c r="A41" s="438" t="s">
        <v>27966</v>
      </c>
      <c r="B41" s="14" t="s">
        <v>27967</v>
      </c>
      <c r="C41" s="14" t="s">
        <v>27968</v>
      </c>
      <c r="D41" s="14" t="s">
        <v>27969</v>
      </c>
      <c r="E41" s="14" t="s">
        <v>3395</v>
      </c>
      <c r="F41" s="14" t="s">
        <v>1238</v>
      </c>
      <c r="G41" s="439" t="s">
        <v>27970</v>
      </c>
    </row>
    <row r="42" spans="1:7" ht="34.75">
      <c r="A42" s="443" t="s">
        <v>27971</v>
      </c>
      <c r="B42" s="444" t="s">
        <v>3398</v>
      </c>
      <c r="C42" s="444" t="s">
        <v>3399</v>
      </c>
      <c r="D42" s="444" t="s">
        <v>27972</v>
      </c>
      <c r="E42" s="444" t="s">
        <v>3401</v>
      </c>
      <c r="F42" s="444" t="s">
        <v>1109</v>
      </c>
      <c r="G42" s="445" t="s">
        <v>27973</v>
      </c>
    </row>
    <row r="43" spans="1:7" ht="34.75">
      <c r="A43" s="440" t="s">
        <v>27974</v>
      </c>
      <c r="B43" s="441" t="s">
        <v>3404</v>
      </c>
      <c r="C43" s="441" t="s">
        <v>3382</v>
      </c>
      <c r="D43" s="441" t="s">
        <v>27975</v>
      </c>
      <c r="E43" s="441" t="s">
        <v>3406</v>
      </c>
      <c r="F43" s="441" t="s">
        <v>1238</v>
      </c>
      <c r="G43" s="442" t="s">
        <v>27976</v>
      </c>
    </row>
  </sheetData>
  <mergeCells count="2">
    <mergeCell ref="A1:G1"/>
    <mergeCell ref="A2:G2"/>
  </mergeCells>
  <dataValidations count="1">
    <dataValidation type="list" sqref="F5:F34" xr:uid="{00000000-0002-0000-EE00-000000000000}">
      <formula1>"Critical,High,Medium,Low"</formula1>
    </dataValidation>
  </dataValidations>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J26"/>
  <sheetViews>
    <sheetView workbookViewId="0">
      <pane ySplit="4" topLeftCell="A5" activePane="bottomLeft" state="frozen"/>
      <selection pane="bottomLeft"/>
    </sheetView>
  </sheetViews>
  <sheetFormatPr defaultRowHeight="14.15"/>
  <cols>
    <col min="1" max="1" width="34" customWidth="1"/>
    <col min="2" max="2" width="32" customWidth="1"/>
    <col min="3" max="3" width="4" customWidth="1"/>
    <col min="4" max="4" width="14" customWidth="1"/>
    <col min="5" max="5" width="22" customWidth="1"/>
    <col min="6" max="10" width="18" customWidth="1"/>
  </cols>
  <sheetData>
    <row r="1" spans="1:10" ht="17.149999999999999" customHeight="1">
      <c r="A1" s="622" t="s">
        <v>27977</v>
      </c>
      <c r="B1" s="622"/>
      <c r="C1" s="622"/>
      <c r="D1" s="622"/>
      <c r="E1" s="622"/>
      <c r="F1" s="622"/>
      <c r="G1" s="622"/>
      <c r="H1" s="622"/>
      <c r="I1" s="622"/>
      <c r="J1" s="622"/>
    </row>
    <row r="2" spans="1:10" ht="22.85" customHeight="1">
      <c r="A2" s="623" t="s">
        <v>27978</v>
      </c>
      <c r="B2" s="623"/>
      <c r="C2" s="623"/>
      <c r="D2" s="623"/>
      <c r="E2" s="623"/>
      <c r="F2" s="623"/>
      <c r="G2" s="623"/>
      <c r="H2" s="623"/>
      <c r="I2" s="623"/>
      <c r="J2" s="623"/>
    </row>
    <row r="4" spans="1:10" ht="13.75" customHeight="1">
      <c r="A4" s="386" t="s">
        <v>27979</v>
      </c>
      <c r="B4" s="388" t="s">
        <v>2484</v>
      </c>
      <c r="D4" s="628" t="s">
        <v>27980</v>
      </c>
      <c r="E4" s="628"/>
      <c r="F4" s="628"/>
      <c r="G4" s="628"/>
      <c r="H4" s="628"/>
      <c r="I4" s="628"/>
      <c r="J4" s="628"/>
    </row>
    <row r="5" spans="1:10" ht="17.149999999999999" customHeight="1">
      <c r="A5" s="389" t="s">
        <v>27981</v>
      </c>
      <c r="B5" s="391" t="s">
        <v>27982</v>
      </c>
      <c r="D5" s="386" t="s">
        <v>2505</v>
      </c>
      <c r="E5" s="388" t="s">
        <v>5373</v>
      </c>
    </row>
    <row r="6" spans="1:10">
      <c r="A6" s="392" t="s">
        <v>27983</v>
      </c>
      <c r="B6" s="393" t="s">
        <v>14</v>
      </c>
      <c r="D6" s="389" t="s">
        <v>60</v>
      </c>
      <c r="E6" s="624" t="s">
        <v>27984</v>
      </c>
      <c r="F6" s="588"/>
      <c r="G6" s="588"/>
      <c r="H6" s="588"/>
      <c r="I6" s="588"/>
      <c r="J6" s="588"/>
    </row>
    <row r="7" spans="1:10">
      <c r="A7" s="392" t="s">
        <v>2587</v>
      </c>
      <c r="B7" s="412">
        <f>'Stage 12A Hardening Gate'!M5</f>
        <v>1</v>
      </c>
      <c r="D7" s="392" t="s">
        <v>158</v>
      </c>
      <c r="E7" s="625" t="s">
        <v>27985</v>
      </c>
      <c r="F7" s="588"/>
      <c r="G7" s="588"/>
      <c r="H7" s="588"/>
      <c r="I7" s="588"/>
      <c r="J7" s="588"/>
    </row>
    <row r="8" spans="1:10">
      <c r="A8" s="392" t="s">
        <v>2589</v>
      </c>
      <c r="B8" s="412">
        <f>'Stage 12A Hardening Gate'!M6</f>
        <v>0.1111111111111111</v>
      </c>
      <c r="D8" s="392" t="s">
        <v>221</v>
      </c>
      <c r="E8" s="625" t="s">
        <v>27986</v>
      </c>
      <c r="F8" s="588"/>
      <c r="G8" s="588"/>
      <c r="H8" s="588"/>
      <c r="I8" s="588"/>
      <c r="J8" s="588"/>
    </row>
    <row r="9" spans="1:10">
      <c r="A9" s="392" t="s">
        <v>2591</v>
      </c>
      <c r="B9" s="412">
        <f>'Stage 12B Pilot and Rollout Gat'!M5</f>
        <v>1</v>
      </c>
      <c r="D9" s="392" t="s">
        <v>295</v>
      </c>
      <c r="E9" s="625" t="s">
        <v>27987</v>
      </c>
      <c r="F9" s="588"/>
      <c r="G9" s="588"/>
      <c r="H9" s="588"/>
      <c r="I9" s="588"/>
      <c r="J9" s="588"/>
    </row>
    <row r="10" spans="1:10">
      <c r="A10" s="392" t="s">
        <v>2593</v>
      </c>
      <c r="B10" s="412">
        <f>'Stage 12B Pilot and Rollout Gat'!M6</f>
        <v>0</v>
      </c>
      <c r="D10" s="394" t="s">
        <v>340</v>
      </c>
      <c r="E10" s="626" t="s">
        <v>27988</v>
      </c>
      <c r="F10" s="588"/>
      <c r="G10" s="588"/>
      <c r="H10" s="588"/>
      <c r="I10" s="588"/>
      <c r="J10" s="588"/>
    </row>
    <row r="11" spans="1:10">
      <c r="A11" s="392" t="s">
        <v>24669</v>
      </c>
      <c r="B11" s="393" t="s">
        <v>27989</v>
      </c>
    </row>
    <row r="12" spans="1:10" ht="23.15">
      <c r="A12" s="392" t="s">
        <v>27990</v>
      </c>
      <c r="B12" s="393" t="s">
        <v>27991</v>
      </c>
    </row>
    <row r="13" spans="1:10">
      <c r="A13" s="392" t="s">
        <v>24663</v>
      </c>
      <c r="B13" s="393">
        <f>COUNTIFS('Stage 12 Risks'!I5:I26,"Open",'Stage 12 Risks'!F5:F26,"&gt;=20")+COUNTIFS('Pilot Issues and Decisions'!E5:E50,"Open",'Pilot Issues and Decisions'!D5:D50,"Critical")</f>
        <v>14</v>
      </c>
    </row>
    <row r="14" spans="1:10" ht="46.3">
      <c r="A14" s="394" t="s">
        <v>27992</v>
      </c>
      <c r="B14" s="396" t="s">
        <v>27993</v>
      </c>
    </row>
    <row r="15" spans="1:10">
      <c r="A15" s="463" t="s">
        <v>27994</v>
      </c>
      <c r="B15" s="465" t="s">
        <v>27995</v>
      </c>
    </row>
    <row r="17" spans="1:10" ht="13.75" customHeight="1">
      <c r="A17" s="629" t="s">
        <v>27996</v>
      </c>
      <c r="B17" s="629"/>
      <c r="C17" s="629"/>
      <c r="D17" s="629"/>
      <c r="E17" s="629"/>
      <c r="F17" s="629"/>
      <c r="G17" s="629"/>
      <c r="H17" s="629"/>
      <c r="I17" s="629"/>
      <c r="J17" s="629"/>
    </row>
    <row r="18" spans="1:10" ht="17.149999999999999" customHeight="1">
      <c r="A18" s="386" t="s">
        <v>2505</v>
      </c>
      <c r="B18" s="388" t="s">
        <v>27997</v>
      </c>
    </row>
    <row r="19" spans="1:10">
      <c r="A19" s="389" t="s">
        <v>60</v>
      </c>
      <c r="B19" s="624" t="s">
        <v>27998</v>
      </c>
      <c r="C19" s="588"/>
      <c r="D19" s="588"/>
      <c r="E19" s="588"/>
      <c r="F19" s="588"/>
      <c r="G19" s="588"/>
      <c r="H19" s="588"/>
      <c r="I19" s="588"/>
      <c r="J19" s="588"/>
    </row>
    <row r="20" spans="1:10">
      <c r="A20" s="392" t="s">
        <v>158</v>
      </c>
      <c r="B20" s="625" t="s">
        <v>27999</v>
      </c>
      <c r="C20" s="588"/>
      <c r="D20" s="588"/>
      <c r="E20" s="588"/>
      <c r="F20" s="588"/>
      <c r="G20" s="588"/>
      <c r="H20" s="588"/>
      <c r="I20" s="588"/>
      <c r="J20" s="588"/>
    </row>
    <row r="21" spans="1:10">
      <c r="A21" s="392" t="s">
        <v>221</v>
      </c>
      <c r="B21" s="625" t="s">
        <v>28000</v>
      </c>
      <c r="C21" s="588"/>
      <c r="D21" s="588"/>
      <c r="E21" s="588"/>
      <c r="F21" s="588"/>
      <c r="G21" s="588"/>
      <c r="H21" s="588"/>
      <c r="I21" s="588"/>
      <c r="J21" s="588"/>
    </row>
    <row r="22" spans="1:10">
      <c r="A22" s="392" t="s">
        <v>295</v>
      </c>
      <c r="B22" s="625" t="s">
        <v>28001</v>
      </c>
      <c r="C22" s="588"/>
      <c r="D22" s="588"/>
      <c r="E22" s="588"/>
      <c r="F22" s="588"/>
      <c r="G22" s="588"/>
      <c r="H22" s="588"/>
      <c r="I22" s="588"/>
      <c r="J22" s="588"/>
    </row>
    <row r="23" spans="1:10">
      <c r="A23" s="392" t="s">
        <v>340</v>
      </c>
      <c r="B23" s="625" t="s">
        <v>28002</v>
      </c>
      <c r="C23" s="588"/>
      <c r="D23" s="588"/>
      <c r="E23" s="588"/>
      <c r="F23" s="588"/>
      <c r="G23" s="588"/>
      <c r="H23" s="588"/>
      <c r="I23" s="588"/>
      <c r="J23" s="588"/>
    </row>
    <row r="24" spans="1:10">
      <c r="A24" s="392" t="s">
        <v>393</v>
      </c>
      <c r="B24" s="625" t="s">
        <v>28003</v>
      </c>
      <c r="C24" s="588"/>
      <c r="D24" s="588"/>
      <c r="E24" s="588"/>
      <c r="F24" s="588"/>
      <c r="G24" s="588"/>
      <c r="H24" s="588"/>
      <c r="I24" s="588"/>
      <c r="J24" s="588"/>
    </row>
    <row r="25" spans="1:10">
      <c r="A25" s="392" t="s">
        <v>427</v>
      </c>
      <c r="B25" s="625" t="s">
        <v>28004</v>
      </c>
      <c r="C25" s="588"/>
      <c r="D25" s="588"/>
      <c r="E25" s="588"/>
      <c r="F25" s="588"/>
      <c r="G25" s="588"/>
      <c r="H25" s="588"/>
      <c r="I25" s="588"/>
      <c r="J25" s="588"/>
    </row>
    <row r="26" spans="1:10">
      <c r="A26" s="394" t="s">
        <v>493</v>
      </c>
      <c r="B26" s="626" t="s">
        <v>28005</v>
      </c>
      <c r="C26" s="588"/>
      <c r="D26" s="588"/>
      <c r="E26" s="588"/>
      <c r="F26" s="588"/>
      <c r="G26" s="588"/>
      <c r="H26" s="588"/>
      <c r="I26" s="588"/>
      <c r="J26" s="588"/>
    </row>
  </sheetData>
  <mergeCells count="17">
    <mergeCell ref="B25:J25"/>
    <mergeCell ref="B26:J26"/>
    <mergeCell ref="B20:J20"/>
    <mergeCell ref="B21:J21"/>
    <mergeCell ref="B22:J22"/>
    <mergeCell ref="B23:J23"/>
    <mergeCell ref="B24:J24"/>
    <mergeCell ref="E8:J8"/>
    <mergeCell ref="E9:J9"/>
    <mergeCell ref="E10:J10"/>
    <mergeCell ref="A17:J17"/>
    <mergeCell ref="B19:J19"/>
    <mergeCell ref="A1:J1"/>
    <mergeCell ref="A2:J2"/>
    <mergeCell ref="D4:J4"/>
    <mergeCell ref="E6:J6"/>
    <mergeCell ref="E7:J7"/>
  </mergeCells>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J36"/>
  <sheetViews>
    <sheetView workbookViewId="0">
      <pane ySplit="4" topLeftCell="A5" activePane="bottomLeft" state="frozen"/>
      <selection pane="bottomLeft"/>
    </sheetView>
  </sheetViews>
  <sheetFormatPr defaultRowHeight="14.15"/>
  <cols>
    <col min="1" max="1" width="40" customWidth="1"/>
    <col min="2" max="2" width="28" customWidth="1"/>
    <col min="3" max="3" width="4" customWidth="1"/>
    <col min="4" max="4" width="28" customWidth="1"/>
    <col min="5" max="5" width="16" customWidth="1"/>
    <col min="6" max="6" width="4" customWidth="1"/>
    <col min="7" max="10" width="18" customWidth="1"/>
  </cols>
  <sheetData>
    <row r="1" spans="1:10" ht="17.149999999999999" customHeight="1">
      <c r="A1" s="630" t="s">
        <v>28006</v>
      </c>
      <c r="B1" s="630"/>
      <c r="C1" s="630"/>
      <c r="D1" s="630"/>
      <c r="E1" s="630"/>
      <c r="F1" s="630"/>
      <c r="G1" s="630"/>
      <c r="H1" s="630"/>
      <c r="I1" s="630"/>
      <c r="J1" s="630"/>
    </row>
    <row r="2" spans="1:10" ht="24" customHeight="1">
      <c r="A2" s="631" t="s">
        <v>28007</v>
      </c>
      <c r="B2" s="631"/>
      <c r="C2" s="631"/>
      <c r="D2" s="631"/>
      <c r="E2" s="631"/>
      <c r="F2" s="631"/>
      <c r="G2" s="631"/>
      <c r="H2" s="631"/>
      <c r="I2" s="631"/>
      <c r="J2" s="631"/>
    </row>
    <row r="4" spans="1:10" ht="17.149999999999999" customHeight="1">
      <c r="A4" s="434" t="s">
        <v>5695</v>
      </c>
      <c r="B4" s="434" t="s">
        <v>2484</v>
      </c>
      <c r="D4" s="434" t="s">
        <v>28008</v>
      </c>
      <c r="E4" s="434" t="s">
        <v>28009</v>
      </c>
    </row>
    <row r="5" spans="1:10">
      <c r="A5" s="435" t="s">
        <v>28010</v>
      </c>
      <c r="B5" s="452">
        <f>AVERAGE('AI Execution Service Audit'!K5:K30)</f>
        <v>0.25384615384615383</v>
      </c>
      <c r="D5" s="435" t="s">
        <v>28011</v>
      </c>
      <c r="E5" s="452">
        <v>0.55000000000000004</v>
      </c>
    </row>
    <row r="6" spans="1:10">
      <c r="A6" s="438" t="s">
        <v>28012</v>
      </c>
      <c r="B6" s="439">
        <f>COUNTA('AI Execution Service Audit'!A5:A100)</f>
        <v>26</v>
      </c>
      <c r="D6" s="438" t="s">
        <v>28013</v>
      </c>
      <c r="E6" s="453">
        <v>0.12</v>
      </c>
    </row>
    <row r="7" spans="1:10">
      <c r="A7" s="438" t="s">
        <v>2605</v>
      </c>
      <c r="B7" s="439">
        <f>COUNTIF('AI Execution Service Audit'!F5:F100,"Critical")</f>
        <v>17</v>
      </c>
      <c r="D7" s="438" t="s">
        <v>28014</v>
      </c>
      <c r="E7" s="453">
        <v>0.3</v>
      </c>
    </row>
    <row r="8" spans="1:10">
      <c r="A8" s="438" t="s">
        <v>2607</v>
      </c>
      <c r="B8" s="439">
        <f>COUNTIF('Stage 12A Remediation Sequence'!B5:B100,"P0")</f>
        <v>15</v>
      </c>
      <c r="D8" s="438" t="s">
        <v>28015</v>
      </c>
      <c r="E8" s="453">
        <v>0.2</v>
      </c>
    </row>
    <row r="9" spans="1:10">
      <c r="A9" s="438" t="s">
        <v>28016</v>
      </c>
      <c r="B9" s="439">
        <f>COUNTIF('Stage 12A Remediation Sequence'!B5:B100,"P1")</f>
        <v>7</v>
      </c>
      <c r="D9" s="438" t="s">
        <v>28017</v>
      </c>
      <c r="E9" s="453">
        <v>0.05</v>
      </c>
    </row>
    <row r="10" spans="1:10">
      <c r="A10" s="438" t="s">
        <v>28018</v>
      </c>
      <c r="B10" s="439">
        <f>COUNTIF('AI Execution Service Audit'!K5:K30,"&gt;=0.5")</f>
        <v>5</v>
      </c>
      <c r="D10" s="440" t="s">
        <v>26632</v>
      </c>
      <c r="E10" s="454">
        <v>0</v>
      </c>
    </row>
    <row r="11" spans="1:10">
      <c r="A11" s="438" t="s">
        <v>28019</v>
      </c>
      <c r="B11" s="439">
        <f>COUNTIF('AI Execution Service Audit'!K5:K30,"&lt;=0.1")</f>
        <v>9</v>
      </c>
    </row>
    <row r="12" spans="1:10">
      <c r="A12" s="438" t="s">
        <v>28020</v>
      </c>
      <c r="B12" s="439">
        <f>COUNTA('Repository Evidence Register'!A5:A100)</f>
        <v>23</v>
      </c>
    </row>
    <row r="13" spans="1:10">
      <c r="A13" s="438" t="s">
        <v>28021</v>
      </c>
      <c r="B13" s="453">
        <f>AVERAGE('Development AI Readiness'!J5:J19)</f>
        <v>4.0000000000000008E-2</v>
      </c>
    </row>
    <row r="14" spans="1:10">
      <c r="A14" s="438" t="s">
        <v>28022</v>
      </c>
      <c r="B14" s="453">
        <f>'Stage 12A Hardening Gate'!M6</f>
        <v>0.1111111111111111</v>
      </c>
    </row>
    <row r="15" spans="1:10">
      <c r="A15" s="440" t="s">
        <v>28023</v>
      </c>
      <c r="B15" s="442" t="s">
        <v>27995</v>
      </c>
    </row>
    <row r="19" spans="1:10" ht="13.75" customHeight="1">
      <c r="A19" s="632" t="s">
        <v>28024</v>
      </c>
      <c r="B19" s="632"/>
      <c r="C19" s="632"/>
      <c r="D19" s="632"/>
      <c r="E19" s="632"/>
      <c r="F19" s="632"/>
      <c r="G19" s="632"/>
      <c r="H19" s="632"/>
      <c r="I19" s="632"/>
      <c r="J19" s="632"/>
    </row>
    <row r="20" spans="1:10" ht="17.149999999999999" customHeight="1">
      <c r="A20" s="434" t="s">
        <v>2505</v>
      </c>
      <c r="B20" s="434" t="s">
        <v>28025</v>
      </c>
    </row>
    <row r="21" spans="1:10">
      <c r="A21" s="435" t="s">
        <v>60</v>
      </c>
      <c r="B21" s="633" t="s">
        <v>28026</v>
      </c>
      <c r="C21" s="588"/>
      <c r="D21" s="588"/>
      <c r="E21" s="588"/>
      <c r="F21" s="588"/>
      <c r="G21" s="588"/>
      <c r="H21" s="588"/>
      <c r="I21" s="588"/>
      <c r="J21" s="588"/>
    </row>
    <row r="22" spans="1:10">
      <c r="A22" s="438" t="s">
        <v>158</v>
      </c>
      <c r="B22" s="634" t="s">
        <v>28027</v>
      </c>
      <c r="C22" s="588"/>
      <c r="D22" s="588"/>
      <c r="E22" s="588"/>
      <c r="F22" s="588"/>
      <c r="G22" s="588"/>
      <c r="H22" s="588"/>
      <c r="I22" s="588"/>
      <c r="J22" s="588"/>
    </row>
    <row r="23" spans="1:10">
      <c r="A23" s="438" t="s">
        <v>221</v>
      </c>
      <c r="B23" s="634" t="s">
        <v>28028</v>
      </c>
      <c r="C23" s="588"/>
      <c r="D23" s="588"/>
      <c r="E23" s="588"/>
      <c r="F23" s="588"/>
      <c r="G23" s="588"/>
      <c r="H23" s="588"/>
      <c r="I23" s="588"/>
      <c r="J23" s="588"/>
    </row>
    <row r="24" spans="1:10">
      <c r="A24" s="438" t="s">
        <v>295</v>
      </c>
      <c r="B24" s="634" t="s">
        <v>28029</v>
      </c>
      <c r="C24" s="588"/>
      <c r="D24" s="588"/>
      <c r="E24" s="588"/>
      <c r="F24" s="588"/>
      <c r="G24" s="588"/>
      <c r="H24" s="588"/>
      <c r="I24" s="588"/>
      <c r="J24" s="588"/>
    </row>
    <row r="25" spans="1:10">
      <c r="A25" s="438" t="s">
        <v>340</v>
      </c>
      <c r="B25" s="634" t="s">
        <v>28030</v>
      </c>
      <c r="C25" s="588"/>
      <c r="D25" s="588"/>
      <c r="E25" s="588"/>
      <c r="F25" s="588"/>
      <c r="G25" s="588"/>
      <c r="H25" s="588"/>
      <c r="I25" s="588"/>
      <c r="J25" s="588"/>
    </row>
    <row r="26" spans="1:10">
      <c r="A26" s="440" t="s">
        <v>393</v>
      </c>
      <c r="B26" s="635" t="s">
        <v>28031</v>
      </c>
      <c r="C26" s="588"/>
      <c r="D26" s="588"/>
      <c r="E26" s="588"/>
      <c r="F26" s="588"/>
      <c r="G26" s="588"/>
      <c r="H26" s="588"/>
      <c r="I26" s="588"/>
      <c r="J26" s="588"/>
    </row>
    <row r="29" spans="1:10" ht="13.75" customHeight="1">
      <c r="A29" s="572" t="s">
        <v>28032</v>
      </c>
      <c r="B29" s="572"/>
      <c r="C29" s="572"/>
      <c r="D29" s="572"/>
      <c r="E29" s="572"/>
      <c r="F29" s="572"/>
      <c r="G29" s="572"/>
      <c r="H29" s="572"/>
      <c r="I29" s="572"/>
      <c r="J29" s="572"/>
    </row>
    <row r="30" spans="1:10" ht="17.149999999999999" customHeight="1">
      <c r="A30" s="434" t="s">
        <v>2505</v>
      </c>
      <c r="B30" s="434" t="s">
        <v>28033</v>
      </c>
    </row>
    <row r="31" spans="1:10">
      <c r="A31" s="435" t="s">
        <v>60</v>
      </c>
      <c r="B31" s="633" t="s">
        <v>28034</v>
      </c>
      <c r="C31" s="588"/>
      <c r="D31" s="588"/>
      <c r="E31" s="588"/>
      <c r="F31" s="588"/>
      <c r="G31" s="588"/>
      <c r="H31" s="588"/>
      <c r="I31" s="588"/>
      <c r="J31" s="588"/>
    </row>
    <row r="32" spans="1:10">
      <c r="A32" s="438" t="s">
        <v>158</v>
      </c>
      <c r="B32" s="634" t="s">
        <v>28035</v>
      </c>
      <c r="C32" s="588"/>
      <c r="D32" s="588"/>
      <c r="E32" s="588"/>
      <c r="F32" s="588"/>
      <c r="G32" s="588"/>
      <c r="H32" s="588"/>
      <c r="I32" s="588"/>
      <c r="J32" s="588"/>
    </row>
    <row r="33" spans="1:10">
      <c r="A33" s="438" t="s">
        <v>221</v>
      </c>
      <c r="B33" s="634" t="s">
        <v>28036</v>
      </c>
      <c r="C33" s="588"/>
      <c r="D33" s="588"/>
      <c r="E33" s="588"/>
      <c r="F33" s="588"/>
      <c r="G33" s="588"/>
      <c r="H33" s="588"/>
      <c r="I33" s="588"/>
      <c r="J33" s="588"/>
    </row>
    <row r="34" spans="1:10">
      <c r="A34" s="438" t="s">
        <v>295</v>
      </c>
      <c r="B34" s="634" t="s">
        <v>28037</v>
      </c>
      <c r="C34" s="588"/>
      <c r="D34" s="588"/>
      <c r="E34" s="588"/>
      <c r="F34" s="588"/>
      <c r="G34" s="588"/>
      <c r="H34" s="588"/>
      <c r="I34" s="588"/>
      <c r="J34" s="588"/>
    </row>
    <row r="35" spans="1:10">
      <c r="A35" s="438" t="s">
        <v>340</v>
      </c>
      <c r="B35" s="634" t="s">
        <v>28038</v>
      </c>
      <c r="C35" s="588"/>
      <c r="D35" s="588"/>
      <c r="E35" s="588"/>
      <c r="F35" s="588"/>
      <c r="G35" s="588"/>
      <c r="H35" s="588"/>
      <c r="I35" s="588"/>
      <c r="J35" s="588"/>
    </row>
    <row r="36" spans="1:10">
      <c r="A36" s="440" t="s">
        <v>393</v>
      </c>
      <c r="B36" s="635" t="s">
        <v>28039</v>
      </c>
      <c r="C36" s="588"/>
      <c r="D36" s="588"/>
      <c r="E36" s="588"/>
      <c r="F36" s="588"/>
      <c r="G36" s="588"/>
      <c r="H36" s="588"/>
      <c r="I36" s="588"/>
      <c r="J36" s="588"/>
    </row>
  </sheetData>
  <mergeCells count="16">
    <mergeCell ref="B36:J36"/>
    <mergeCell ref="B31:J31"/>
    <mergeCell ref="B32:J32"/>
    <mergeCell ref="B33:J33"/>
    <mergeCell ref="B34:J34"/>
    <mergeCell ref="B35:J35"/>
    <mergeCell ref="B23:J23"/>
    <mergeCell ref="B24:J24"/>
    <mergeCell ref="B25:J25"/>
    <mergeCell ref="B26:J26"/>
    <mergeCell ref="A29:J29"/>
    <mergeCell ref="A1:J1"/>
    <mergeCell ref="A2:J2"/>
    <mergeCell ref="A19:J19"/>
    <mergeCell ref="B21:J21"/>
    <mergeCell ref="B22:J22"/>
  </mergeCells>
  <conditionalFormatting sqref="B5">
    <cfRule type="dataBar" priority="1">
      <dataBar>
        <cfvo type="min"/>
        <cfvo type="max"/>
        <color rgb="FFA02B93"/>
      </dataBar>
    </cfRule>
    <cfRule type="dataBar" priority="4">
      <dataBar>
        <cfvo type="min"/>
        <cfvo type="max"/>
        <color rgb="FFA02B93"/>
      </dataBar>
      <extLst>
        <ext xmlns:x14="http://schemas.microsoft.com/office/spreadsheetml/2009/9/main" uri="{B025F937-C7B1-47D3-B67F-A62EFF666E3E}">
          <x14:id>{D979951B-FEBC-4A70-3441-14BC5EF6B315}</x14:id>
        </ext>
      </extLst>
    </cfRule>
  </conditionalFormatting>
  <conditionalFormatting sqref="B13:B14">
    <cfRule type="dataBar" priority="2">
      <dataBar>
        <cfvo type="min"/>
        <cfvo type="max"/>
        <color rgb="FFA02B93"/>
      </dataBar>
    </cfRule>
    <cfRule type="dataBar" priority="5">
      <dataBar>
        <cfvo type="min"/>
        <cfvo type="max"/>
        <color rgb="FFA02B93"/>
      </dataBar>
      <extLst>
        <ext xmlns:x14="http://schemas.microsoft.com/office/spreadsheetml/2009/9/main" uri="{B025F937-C7B1-47D3-B67F-A62EFF666E3E}">
          <x14:id>{19B493DF-309D-9365-3CCF-19B1ABA1069E}</x14:id>
        </ext>
      </extLst>
    </cfRule>
  </conditionalFormatting>
  <conditionalFormatting sqref="E5:E10">
    <cfRule type="dataBar" priority="3">
      <dataBar>
        <cfvo type="min"/>
        <cfvo type="max"/>
        <color rgb="FFA02B93"/>
      </dataBar>
    </cfRule>
    <cfRule type="dataBar" priority="6">
      <dataBar>
        <cfvo type="min"/>
        <cfvo type="max"/>
        <color rgb="FFA02B93"/>
      </dataBar>
      <extLst>
        <ext xmlns:x14="http://schemas.microsoft.com/office/spreadsheetml/2009/9/main" uri="{B025F937-C7B1-47D3-B67F-A62EFF666E3E}">
          <x14:id>{BECA780D-106A-2DF7-2415-F8E3188B884C}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979951B-FEBC-4A70-3441-14BC5EF6B315}">
            <x14:dataBar>
              <x14:cfvo type="min"/>
              <x14:cfvo type="max"/>
              <x14:negativeFillColor auto="1"/>
              <x14:axisColor auto="1"/>
            </x14:dataBar>
          </x14:cfRule>
          <xm:sqref>B5</xm:sqref>
        </x14:conditionalFormatting>
        <x14:conditionalFormatting xmlns:xm="http://schemas.microsoft.com/office/excel/2006/main">
          <x14:cfRule type="dataBar" id="{19B493DF-309D-9365-3CCF-19B1ABA1069E}">
            <x14:dataBar>
              <x14:cfvo type="min"/>
              <x14:cfvo type="max"/>
              <x14:negativeFillColor auto="1"/>
              <x14:axisColor auto="1"/>
            </x14:dataBar>
          </x14:cfRule>
          <xm:sqref>B13:B14</xm:sqref>
        </x14:conditionalFormatting>
        <x14:conditionalFormatting xmlns:xm="http://schemas.microsoft.com/office/excel/2006/main">
          <x14:cfRule type="dataBar" id="{BECA780D-106A-2DF7-2415-F8E3188B884C}">
            <x14:dataBar>
              <x14:cfvo type="min"/>
              <x14:cfvo type="max"/>
              <x14:negativeFillColor auto="1"/>
              <x14:axisColor auto="1"/>
            </x14:dataBar>
          </x14:cfRule>
          <xm:sqref>E5:E10</xm:sqref>
        </x14:conditionalFormatting>
      </x14:conditionalFormattings>
    </ext>
  </extLst>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K30"/>
  <sheetViews>
    <sheetView workbookViewId="0">
      <pane ySplit="4" topLeftCell="A5" activePane="bottomLeft" state="frozen"/>
      <selection pane="bottomLeft"/>
    </sheetView>
  </sheetViews>
  <sheetFormatPr defaultRowHeight="14.15"/>
  <cols>
    <col min="1" max="1" width="12" customWidth="1"/>
    <col min="2" max="2" width="34" customWidth="1"/>
    <col min="3" max="3" width="60" customWidth="1"/>
    <col min="4" max="4" width="26" customWidth="1"/>
    <col min="5" max="5" width="64" customWidth="1"/>
    <col min="6" max="6" width="12" customWidth="1"/>
    <col min="7" max="7" width="68" customWidth="1"/>
    <col min="8" max="8" width="30" customWidth="1"/>
    <col min="9" max="9" width="76" customWidth="1"/>
    <col min="10" max="10" width="34" customWidth="1"/>
    <col min="11" max="11" width="16" customWidth="1"/>
  </cols>
  <sheetData>
    <row r="1" spans="1:11" ht="17.149999999999999" customHeight="1">
      <c r="A1" s="630" t="s">
        <v>28040</v>
      </c>
      <c r="B1" s="630"/>
      <c r="C1" s="630"/>
      <c r="D1" s="630"/>
      <c r="E1" s="630"/>
      <c r="F1" s="630"/>
      <c r="G1" s="630"/>
      <c r="H1" s="630"/>
      <c r="I1" s="630"/>
      <c r="J1" s="630"/>
    </row>
    <row r="2" spans="1:11" ht="24" customHeight="1">
      <c r="A2" s="631" t="s">
        <v>28041</v>
      </c>
      <c r="B2" s="631"/>
      <c r="C2" s="631"/>
      <c r="D2" s="631"/>
      <c r="E2" s="631"/>
      <c r="F2" s="631"/>
      <c r="G2" s="631"/>
      <c r="H2" s="631"/>
      <c r="I2" s="631"/>
      <c r="J2" s="631"/>
    </row>
    <row r="4" spans="1:11" ht="17.149999999999999" customHeight="1">
      <c r="A4" s="434" t="s">
        <v>3410</v>
      </c>
      <c r="B4" s="434" t="s">
        <v>28042</v>
      </c>
      <c r="C4" s="434" t="s">
        <v>28043</v>
      </c>
      <c r="D4" s="434" t="s">
        <v>28044</v>
      </c>
      <c r="E4" s="434" t="s">
        <v>28045</v>
      </c>
      <c r="F4" s="434" t="s">
        <v>24998</v>
      </c>
      <c r="G4" s="434" t="s">
        <v>28046</v>
      </c>
      <c r="H4" s="434" t="s">
        <v>28047</v>
      </c>
      <c r="I4" s="434" t="s">
        <v>1101</v>
      </c>
      <c r="J4" s="434" t="s">
        <v>28048</v>
      </c>
      <c r="K4" s="434" t="s">
        <v>28049</v>
      </c>
    </row>
    <row r="5" spans="1:11" ht="23.15">
      <c r="A5" s="435" t="s">
        <v>28050</v>
      </c>
      <c r="B5" s="436" t="s">
        <v>28051</v>
      </c>
      <c r="C5" s="436" t="s">
        <v>28052</v>
      </c>
      <c r="D5" s="436" t="s">
        <v>28053</v>
      </c>
      <c r="E5" s="436" t="s">
        <v>28054</v>
      </c>
      <c r="F5" s="436" t="s">
        <v>1109</v>
      </c>
      <c r="G5" s="436" t="s">
        <v>28055</v>
      </c>
      <c r="H5" s="436" t="s">
        <v>28056</v>
      </c>
      <c r="I5" s="436" t="s">
        <v>3372</v>
      </c>
      <c r="J5" s="437" t="s">
        <v>28057</v>
      </c>
      <c r="K5" s="449">
        <v>0.65</v>
      </c>
    </row>
    <row r="6" spans="1:11" ht="34.75">
      <c r="A6" s="443" t="s">
        <v>28058</v>
      </c>
      <c r="B6" s="444" t="s">
        <v>28059</v>
      </c>
      <c r="C6" s="444" t="s">
        <v>28060</v>
      </c>
      <c r="D6" s="444" t="s">
        <v>12809</v>
      </c>
      <c r="E6" s="444" t="s">
        <v>28061</v>
      </c>
      <c r="F6" s="444" t="s">
        <v>1238</v>
      </c>
      <c r="G6" s="444" t="s">
        <v>28062</v>
      </c>
      <c r="H6" s="444" t="s">
        <v>28063</v>
      </c>
      <c r="I6" s="444" t="s">
        <v>3389</v>
      </c>
      <c r="J6" s="445" t="s">
        <v>28064</v>
      </c>
      <c r="K6" s="450">
        <v>0.35</v>
      </c>
    </row>
    <row r="7" spans="1:11" ht="34.75">
      <c r="A7" s="438" t="s">
        <v>28065</v>
      </c>
      <c r="B7" s="14" t="s">
        <v>28066</v>
      </c>
      <c r="C7" s="14" t="s">
        <v>28067</v>
      </c>
      <c r="D7" s="14" t="s">
        <v>28068</v>
      </c>
      <c r="E7" s="14" t="s">
        <v>28069</v>
      </c>
      <c r="F7" s="14" t="s">
        <v>1238</v>
      </c>
      <c r="G7" s="14" t="s">
        <v>28070</v>
      </c>
      <c r="H7" s="14" t="s">
        <v>28071</v>
      </c>
      <c r="I7" s="14" t="s">
        <v>28072</v>
      </c>
      <c r="J7" s="439" t="s">
        <v>28073</v>
      </c>
      <c r="K7" s="450">
        <v>0.55000000000000004</v>
      </c>
    </row>
    <row r="8" spans="1:11" ht="34.75">
      <c r="A8" s="443" t="s">
        <v>28074</v>
      </c>
      <c r="B8" s="444" t="s">
        <v>28075</v>
      </c>
      <c r="C8" s="444" t="s">
        <v>28076</v>
      </c>
      <c r="D8" s="444" t="s">
        <v>28053</v>
      </c>
      <c r="E8" s="444" t="s">
        <v>28077</v>
      </c>
      <c r="F8" s="444" t="s">
        <v>1109</v>
      </c>
      <c r="G8" s="444" t="s">
        <v>28078</v>
      </c>
      <c r="H8" s="444" t="s">
        <v>27660</v>
      </c>
      <c r="I8" s="444" t="s">
        <v>28079</v>
      </c>
      <c r="J8" s="445" t="s">
        <v>28080</v>
      </c>
      <c r="K8" s="450">
        <v>0.65</v>
      </c>
    </row>
    <row r="9" spans="1:11" ht="34.75">
      <c r="A9" s="438" t="s">
        <v>28081</v>
      </c>
      <c r="B9" s="14" t="s">
        <v>28082</v>
      </c>
      <c r="C9" s="14" t="s">
        <v>28083</v>
      </c>
      <c r="D9" s="14" t="s">
        <v>28053</v>
      </c>
      <c r="E9" s="14" t="s">
        <v>28084</v>
      </c>
      <c r="F9" s="14" t="s">
        <v>1109</v>
      </c>
      <c r="G9" s="14" t="s">
        <v>28085</v>
      </c>
      <c r="H9" s="14" t="s">
        <v>27711</v>
      </c>
      <c r="I9" s="14" t="s">
        <v>28086</v>
      </c>
      <c r="J9" s="439" t="s">
        <v>28087</v>
      </c>
      <c r="K9" s="450">
        <v>0.55000000000000004</v>
      </c>
    </row>
    <row r="10" spans="1:11" ht="34.75">
      <c r="A10" s="443" t="s">
        <v>28088</v>
      </c>
      <c r="B10" s="444" t="s">
        <v>22259</v>
      </c>
      <c r="C10" s="444" t="s">
        <v>28089</v>
      </c>
      <c r="D10" s="444" t="s">
        <v>12809</v>
      </c>
      <c r="E10" s="444" t="s">
        <v>28090</v>
      </c>
      <c r="F10" s="444" t="s">
        <v>1238</v>
      </c>
      <c r="G10" s="444" t="s">
        <v>28091</v>
      </c>
      <c r="H10" s="444" t="s">
        <v>28092</v>
      </c>
      <c r="I10" s="444" t="s">
        <v>28093</v>
      </c>
      <c r="J10" s="445" t="s">
        <v>28094</v>
      </c>
      <c r="K10" s="450">
        <v>0.25</v>
      </c>
    </row>
    <row r="11" spans="1:11" ht="34.75">
      <c r="A11" s="438" t="s">
        <v>28095</v>
      </c>
      <c r="B11" s="14" t="s">
        <v>28096</v>
      </c>
      <c r="C11" s="14" t="s">
        <v>28097</v>
      </c>
      <c r="D11" s="14" t="s">
        <v>12809</v>
      </c>
      <c r="E11" s="14" t="s">
        <v>28098</v>
      </c>
      <c r="F11" s="14" t="s">
        <v>1238</v>
      </c>
      <c r="G11" s="14" t="s">
        <v>28099</v>
      </c>
      <c r="H11" s="14" t="s">
        <v>28100</v>
      </c>
      <c r="I11" s="14" t="s">
        <v>28101</v>
      </c>
      <c r="J11" s="439" t="s">
        <v>28102</v>
      </c>
      <c r="K11" s="450">
        <v>0.35</v>
      </c>
    </row>
    <row r="12" spans="1:11" ht="34.75">
      <c r="A12" s="443" t="s">
        <v>28103</v>
      </c>
      <c r="B12" s="444" t="s">
        <v>6431</v>
      </c>
      <c r="C12" s="444" t="s">
        <v>28104</v>
      </c>
      <c r="D12" s="444" t="s">
        <v>28105</v>
      </c>
      <c r="E12" s="444" t="s">
        <v>28106</v>
      </c>
      <c r="F12" s="444" t="s">
        <v>1238</v>
      </c>
      <c r="G12" s="444" t="s">
        <v>28107</v>
      </c>
      <c r="H12" s="444" t="s">
        <v>28108</v>
      </c>
      <c r="I12" s="444" t="s">
        <v>27960</v>
      </c>
      <c r="J12" s="445" t="s">
        <v>28109</v>
      </c>
      <c r="K12" s="450">
        <v>0.15</v>
      </c>
    </row>
    <row r="13" spans="1:11" ht="34.75">
      <c r="A13" s="438" t="s">
        <v>28110</v>
      </c>
      <c r="B13" s="14" t="s">
        <v>28111</v>
      </c>
      <c r="C13" s="14" t="s">
        <v>28112</v>
      </c>
      <c r="D13" s="14" t="s">
        <v>28113</v>
      </c>
      <c r="E13" s="14" t="s">
        <v>28114</v>
      </c>
      <c r="F13" s="14" t="s">
        <v>1238</v>
      </c>
      <c r="G13" s="14" t="s">
        <v>28115</v>
      </c>
      <c r="H13" s="14" t="s">
        <v>28116</v>
      </c>
      <c r="I13" s="14" t="s">
        <v>3378</v>
      </c>
      <c r="J13" s="439" t="s">
        <v>28117</v>
      </c>
      <c r="K13" s="450">
        <v>0.05</v>
      </c>
    </row>
    <row r="14" spans="1:11" ht="34.75">
      <c r="A14" s="443" t="s">
        <v>28118</v>
      </c>
      <c r="B14" s="444" t="s">
        <v>28119</v>
      </c>
      <c r="C14" s="444" t="s">
        <v>28120</v>
      </c>
      <c r="D14" s="444" t="s">
        <v>28121</v>
      </c>
      <c r="E14" s="444" t="s">
        <v>28122</v>
      </c>
      <c r="F14" s="444" t="s">
        <v>1238</v>
      </c>
      <c r="G14" s="444" t="s">
        <v>28123</v>
      </c>
      <c r="H14" s="444" t="s">
        <v>28124</v>
      </c>
      <c r="I14" s="444" t="s">
        <v>3384</v>
      </c>
      <c r="J14" s="445" t="s">
        <v>28125</v>
      </c>
      <c r="K14" s="450">
        <v>0</v>
      </c>
    </row>
    <row r="15" spans="1:11" ht="34.75">
      <c r="A15" s="438" t="s">
        <v>28126</v>
      </c>
      <c r="B15" s="14" t="s">
        <v>28127</v>
      </c>
      <c r="C15" s="14" t="s">
        <v>28128</v>
      </c>
      <c r="D15" s="14" t="s">
        <v>28129</v>
      </c>
      <c r="E15" s="14" t="s">
        <v>28130</v>
      </c>
      <c r="F15" s="14" t="s">
        <v>1238</v>
      </c>
      <c r="G15" s="14" t="s">
        <v>28131</v>
      </c>
      <c r="H15" s="14" t="s">
        <v>28132</v>
      </c>
      <c r="I15" s="14" t="s">
        <v>3384</v>
      </c>
      <c r="J15" s="439" t="s">
        <v>28133</v>
      </c>
      <c r="K15" s="450">
        <v>0</v>
      </c>
    </row>
    <row r="16" spans="1:11" ht="34.75">
      <c r="A16" s="443" t="s">
        <v>28134</v>
      </c>
      <c r="B16" s="444" t="s">
        <v>28135</v>
      </c>
      <c r="C16" s="444" t="s">
        <v>28136</v>
      </c>
      <c r="D16" s="444" t="s">
        <v>28137</v>
      </c>
      <c r="E16" s="444" t="s">
        <v>28138</v>
      </c>
      <c r="F16" s="444" t="s">
        <v>1238</v>
      </c>
      <c r="G16" s="444" t="s">
        <v>28139</v>
      </c>
      <c r="H16" s="444" t="s">
        <v>28140</v>
      </c>
      <c r="I16" s="444" t="s">
        <v>3384</v>
      </c>
      <c r="J16" s="445" t="s">
        <v>28141</v>
      </c>
      <c r="K16" s="450">
        <v>0.1</v>
      </c>
    </row>
    <row r="17" spans="1:11" ht="34.75">
      <c r="A17" s="438" t="s">
        <v>28142</v>
      </c>
      <c r="B17" s="14" t="s">
        <v>28143</v>
      </c>
      <c r="C17" s="14" t="s">
        <v>28144</v>
      </c>
      <c r="D17" s="14" t="s">
        <v>12809</v>
      </c>
      <c r="E17" s="14" t="s">
        <v>28145</v>
      </c>
      <c r="F17" s="14" t="s">
        <v>1109</v>
      </c>
      <c r="G17" s="14" t="s">
        <v>28146</v>
      </c>
      <c r="H17" s="14" t="s">
        <v>28147</v>
      </c>
      <c r="I17" s="14" t="s">
        <v>28148</v>
      </c>
      <c r="J17" s="439" t="s">
        <v>28149</v>
      </c>
      <c r="K17" s="450">
        <v>0.5</v>
      </c>
    </row>
    <row r="18" spans="1:11" ht="34.75">
      <c r="A18" s="443" t="s">
        <v>28150</v>
      </c>
      <c r="B18" s="444" t="s">
        <v>28151</v>
      </c>
      <c r="C18" s="444" t="s">
        <v>28152</v>
      </c>
      <c r="D18" s="444" t="s">
        <v>28153</v>
      </c>
      <c r="E18" s="444" t="s">
        <v>28154</v>
      </c>
      <c r="F18" s="444" t="s">
        <v>1238</v>
      </c>
      <c r="G18" s="444" t="s">
        <v>28155</v>
      </c>
      <c r="H18" s="444" t="s">
        <v>28156</v>
      </c>
      <c r="I18" s="444" t="s">
        <v>28157</v>
      </c>
      <c r="J18" s="445" t="s">
        <v>28158</v>
      </c>
      <c r="K18" s="450">
        <v>0.25</v>
      </c>
    </row>
    <row r="19" spans="1:11" ht="34.75">
      <c r="A19" s="438" t="s">
        <v>28159</v>
      </c>
      <c r="B19" s="14" t="s">
        <v>28160</v>
      </c>
      <c r="C19" s="14" t="s">
        <v>28161</v>
      </c>
      <c r="D19" s="14" t="s">
        <v>28162</v>
      </c>
      <c r="E19" s="14" t="s">
        <v>28163</v>
      </c>
      <c r="F19" s="14" t="s">
        <v>1238</v>
      </c>
      <c r="G19" s="14" t="s">
        <v>28164</v>
      </c>
      <c r="H19" s="14" t="s">
        <v>28165</v>
      </c>
      <c r="I19" s="14" t="s">
        <v>28166</v>
      </c>
      <c r="J19" s="439" t="s">
        <v>28167</v>
      </c>
      <c r="K19" s="450">
        <v>0.2</v>
      </c>
    </row>
    <row r="20" spans="1:11" ht="34.75">
      <c r="A20" s="443" t="s">
        <v>28168</v>
      </c>
      <c r="B20" s="444" t="s">
        <v>28169</v>
      </c>
      <c r="C20" s="444" t="s">
        <v>28170</v>
      </c>
      <c r="D20" s="444" t="s">
        <v>12809</v>
      </c>
      <c r="E20" s="444" t="s">
        <v>28171</v>
      </c>
      <c r="F20" s="444" t="s">
        <v>1238</v>
      </c>
      <c r="G20" s="444" t="s">
        <v>28172</v>
      </c>
      <c r="H20" s="444" t="s">
        <v>28173</v>
      </c>
      <c r="I20" s="444" t="s">
        <v>28174</v>
      </c>
      <c r="J20" s="445" t="s">
        <v>28175</v>
      </c>
      <c r="K20" s="450">
        <v>0.35</v>
      </c>
    </row>
    <row r="21" spans="1:11" ht="34.75">
      <c r="A21" s="438" t="s">
        <v>28176</v>
      </c>
      <c r="B21" s="14" t="s">
        <v>28177</v>
      </c>
      <c r="C21" s="14" t="s">
        <v>28178</v>
      </c>
      <c r="D21" s="14" t="s">
        <v>12809</v>
      </c>
      <c r="E21" s="14" t="s">
        <v>28179</v>
      </c>
      <c r="F21" s="14" t="s">
        <v>1109</v>
      </c>
      <c r="G21" s="14" t="s">
        <v>28180</v>
      </c>
      <c r="H21" s="14" t="s">
        <v>28181</v>
      </c>
      <c r="I21" s="14" t="s">
        <v>28182</v>
      </c>
      <c r="J21" s="439" t="s">
        <v>28183</v>
      </c>
      <c r="K21" s="450">
        <v>0.4</v>
      </c>
    </row>
    <row r="22" spans="1:11" ht="34.75">
      <c r="A22" s="443" t="s">
        <v>28184</v>
      </c>
      <c r="B22" s="444" t="s">
        <v>28185</v>
      </c>
      <c r="C22" s="444" t="s">
        <v>28186</v>
      </c>
      <c r="D22" s="444" t="s">
        <v>28187</v>
      </c>
      <c r="E22" s="444" t="s">
        <v>28188</v>
      </c>
      <c r="F22" s="444" t="s">
        <v>1238</v>
      </c>
      <c r="G22" s="444" t="s">
        <v>28189</v>
      </c>
      <c r="H22" s="444" t="s">
        <v>28190</v>
      </c>
      <c r="I22" s="444" t="s">
        <v>3395</v>
      </c>
      <c r="J22" s="445" t="s">
        <v>28191</v>
      </c>
      <c r="K22" s="450">
        <v>0</v>
      </c>
    </row>
    <row r="23" spans="1:11" ht="34.75">
      <c r="A23" s="438" t="s">
        <v>28192</v>
      </c>
      <c r="B23" s="14" t="s">
        <v>28193</v>
      </c>
      <c r="C23" s="14" t="s">
        <v>28194</v>
      </c>
      <c r="D23" s="14" t="s">
        <v>12809</v>
      </c>
      <c r="E23" s="14" t="s">
        <v>28195</v>
      </c>
      <c r="F23" s="14" t="s">
        <v>1109</v>
      </c>
      <c r="G23" s="14" t="s">
        <v>28196</v>
      </c>
      <c r="H23" s="14" t="s">
        <v>28108</v>
      </c>
      <c r="I23" s="14" t="s">
        <v>28182</v>
      </c>
      <c r="J23" s="439" t="s">
        <v>28197</v>
      </c>
      <c r="K23" s="450">
        <v>0.3</v>
      </c>
    </row>
    <row r="24" spans="1:11" ht="34.75">
      <c r="A24" s="443" t="s">
        <v>28198</v>
      </c>
      <c r="B24" s="444" t="s">
        <v>28199</v>
      </c>
      <c r="C24" s="444" t="s">
        <v>28200</v>
      </c>
      <c r="D24" s="444" t="s">
        <v>25081</v>
      </c>
      <c r="E24" s="444" t="s">
        <v>28201</v>
      </c>
      <c r="F24" s="444" t="s">
        <v>1238</v>
      </c>
      <c r="G24" s="444" t="s">
        <v>28202</v>
      </c>
      <c r="H24" s="444" t="s">
        <v>28203</v>
      </c>
      <c r="I24" s="444" t="s">
        <v>28204</v>
      </c>
      <c r="J24" s="445" t="s">
        <v>28205</v>
      </c>
      <c r="K24" s="450">
        <v>0</v>
      </c>
    </row>
    <row r="25" spans="1:11" ht="34.75">
      <c r="A25" s="438" t="s">
        <v>28206</v>
      </c>
      <c r="B25" s="14" t="s">
        <v>28207</v>
      </c>
      <c r="C25" s="14" t="s">
        <v>28208</v>
      </c>
      <c r="D25" s="14" t="s">
        <v>25081</v>
      </c>
      <c r="E25" s="14" t="s">
        <v>28209</v>
      </c>
      <c r="F25" s="14" t="s">
        <v>1238</v>
      </c>
      <c r="G25" s="14" t="s">
        <v>28210</v>
      </c>
      <c r="H25" s="14" t="s">
        <v>28211</v>
      </c>
      <c r="I25" s="14" t="s">
        <v>28212</v>
      </c>
      <c r="J25" s="439" t="s">
        <v>28213</v>
      </c>
      <c r="K25" s="450">
        <v>0</v>
      </c>
    </row>
    <row r="26" spans="1:11" ht="34.75">
      <c r="A26" s="443" t="s">
        <v>28214</v>
      </c>
      <c r="B26" s="444" t="s">
        <v>28215</v>
      </c>
      <c r="C26" s="444" t="s">
        <v>28216</v>
      </c>
      <c r="D26" s="444" t="s">
        <v>12809</v>
      </c>
      <c r="E26" s="444" t="s">
        <v>28217</v>
      </c>
      <c r="F26" s="444" t="s">
        <v>1109</v>
      </c>
      <c r="G26" s="444" t="s">
        <v>28218</v>
      </c>
      <c r="H26" s="444" t="s">
        <v>28219</v>
      </c>
      <c r="I26" s="444" t="s">
        <v>28220</v>
      </c>
      <c r="J26" s="445" t="s">
        <v>28221</v>
      </c>
      <c r="K26" s="450">
        <v>0.3</v>
      </c>
    </row>
    <row r="27" spans="1:11" ht="34.75">
      <c r="A27" s="438" t="s">
        <v>28222</v>
      </c>
      <c r="B27" s="14" t="s">
        <v>28223</v>
      </c>
      <c r="C27" s="14" t="s">
        <v>28224</v>
      </c>
      <c r="D27" s="14" t="s">
        <v>28225</v>
      </c>
      <c r="E27" s="14" t="s">
        <v>28226</v>
      </c>
      <c r="F27" s="14" t="s">
        <v>1141</v>
      </c>
      <c r="G27" s="14" t="s">
        <v>28227</v>
      </c>
      <c r="H27" s="14" t="s">
        <v>28228</v>
      </c>
      <c r="I27" s="14" t="s">
        <v>26085</v>
      </c>
      <c r="J27" s="439" t="s">
        <v>28229</v>
      </c>
      <c r="K27" s="450">
        <v>0.3</v>
      </c>
    </row>
    <row r="28" spans="1:11" ht="23.15">
      <c r="A28" s="443" t="s">
        <v>28230</v>
      </c>
      <c r="B28" s="444" t="s">
        <v>28231</v>
      </c>
      <c r="C28" s="444" t="s">
        <v>28232</v>
      </c>
      <c r="D28" s="444" t="s">
        <v>12809</v>
      </c>
      <c r="E28" s="444" t="s">
        <v>28233</v>
      </c>
      <c r="F28" s="444" t="s">
        <v>1109</v>
      </c>
      <c r="G28" s="444" t="s">
        <v>28234</v>
      </c>
      <c r="H28" s="444" t="s">
        <v>28235</v>
      </c>
      <c r="I28" s="444" t="s">
        <v>28236</v>
      </c>
      <c r="J28" s="445" t="s">
        <v>28237</v>
      </c>
      <c r="K28" s="450">
        <v>0.35</v>
      </c>
    </row>
    <row r="29" spans="1:11" ht="34.75">
      <c r="A29" s="440" t="s">
        <v>28238</v>
      </c>
      <c r="B29" s="441" t="s">
        <v>27990</v>
      </c>
      <c r="C29" s="441" t="s">
        <v>28239</v>
      </c>
      <c r="D29" s="441" t="s">
        <v>28240</v>
      </c>
      <c r="E29" s="441" t="s">
        <v>28241</v>
      </c>
      <c r="F29" s="441" t="s">
        <v>1238</v>
      </c>
      <c r="G29" s="441" t="s">
        <v>28242</v>
      </c>
      <c r="H29" s="441" t="s">
        <v>28243</v>
      </c>
      <c r="I29" s="441" t="s">
        <v>3378</v>
      </c>
      <c r="J29" s="442" t="s">
        <v>28244</v>
      </c>
      <c r="K29" s="451">
        <v>0</v>
      </c>
    </row>
    <row r="30" spans="1:11" ht="34.75">
      <c r="A30" s="463" t="s">
        <v>28245</v>
      </c>
      <c r="B30" s="464" t="s">
        <v>28246</v>
      </c>
      <c r="C30" s="464" t="s">
        <v>28247</v>
      </c>
      <c r="D30" s="464" t="s">
        <v>28248</v>
      </c>
      <c r="E30" s="464" t="s">
        <v>28249</v>
      </c>
      <c r="F30" s="464" t="s">
        <v>1238</v>
      </c>
      <c r="G30" s="464" t="s">
        <v>28250</v>
      </c>
      <c r="H30" s="464" t="s">
        <v>28251</v>
      </c>
      <c r="I30" s="464" t="s">
        <v>3406</v>
      </c>
      <c r="J30" s="464" t="s">
        <v>28252</v>
      </c>
      <c r="K30" s="466">
        <v>0</v>
      </c>
    </row>
  </sheetData>
  <mergeCells count="2">
    <mergeCell ref="A1:J1"/>
    <mergeCell ref="A2:J2"/>
  </mergeCells>
  <conditionalFormatting sqref="K5:K29">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{81B984AA-1A10-310F-EDAF-9FDFD34FB472}</x14:id>
        </ext>
      </extLst>
    </cfRule>
  </conditionalFormatting>
  <dataValidations count="1">
    <dataValidation type="list" sqref="F5:F29" xr:uid="{00000000-0002-0000-F100-000000000000}">
      <formula1>"Critical,High,Medium,Low"</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1B984AA-1A10-310F-EDAF-9FDFD34FB472}">
            <x14:dataBar>
              <x14:cfvo type="min"/>
              <x14:cfvo type="max"/>
              <x14:negativeFillColor auto="1"/>
              <x14:axisColor auto="1"/>
            </x14:dataBar>
          </x14:cfRule>
          <xm:sqref>K5:K29</xm:sqref>
        </x14:conditionalFormatting>
      </x14:conditionalFormattings>
    </ext>
  </extLst>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J19"/>
  <sheetViews>
    <sheetView workbookViewId="0">
      <pane ySplit="4" topLeftCell="A5" activePane="bottomLeft" state="frozen"/>
      <selection pane="bottomLeft"/>
    </sheetView>
  </sheetViews>
  <sheetFormatPr defaultRowHeight="14.15"/>
  <cols>
    <col min="1" max="1" width="14" customWidth="1"/>
    <col min="2" max="2" width="36" customWidth="1"/>
    <col min="3" max="3" width="22" customWidth="1"/>
    <col min="4" max="4" width="24" customWidth="1"/>
    <col min="5" max="5" width="62" customWidth="1"/>
    <col min="6" max="6" width="68" customWidth="1"/>
    <col min="7" max="7" width="30" customWidth="1"/>
    <col min="8" max="8" width="12" customWidth="1"/>
    <col min="9" max="9" width="32" customWidth="1"/>
    <col min="10" max="10" width="16" customWidth="1"/>
  </cols>
  <sheetData>
    <row r="1" spans="1:10" ht="17.149999999999999" customHeight="1">
      <c r="A1" s="630" t="s">
        <v>28253</v>
      </c>
      <c r="B1" s="630"/>
      <c r="C1" s="630"/>
      <c r="D1" s="630"/>
      <c r="E1" s="630"/>
      <c r="F1" s="630"/>
      <c r="G1" s="630"/>
      <c r="H1" s="630"/>
      <c r="I1" s="630"/>
    </row>
    <row r="2" spans="1:10" ht="24" customHeight="1">
      <c r="A2" s="631" t="s">
        <v>28254</v>
      </c>
      <c r="B2" s="631"/>
      <c r="C2" s="631"/>
      <c r="D2" s="631"/>
      <c r="E2" s="631"/>
      <c r="F2" s="631"/>
      <c r="G2" s="631"/>
      <c r="H2" s="631"/>
      <c r="I2" s="631"/>
    </row>
    <row r="4" spans="1:10" ht="17.149999999999999" customHeight="1">
      <c r="A4" s="434" t="s">
        <v>3410</v>
      </c>
      <c r="B4" s="434" t="s">
        <v>28255</v>
      </c>
      <c r="C4" s="434" t="s">
        <v>8967</v>
      </c>
      <c r="D4" s="434" t="s">
        <v>6</v>
      </c>
      <c r="E4" s="434" t="s">
        <v>28256</v>
      </c>
      <c r="F4" s="434" t="s">
        <v>28257</v>
      </c>
      <c r="G4" s="434" t="s">
        <v>1817</v>
      </c>
      <c r="H4" s="434" t="s">
        <v>24998</v>
      </c>
      <c r="I4" s="434" t="s">
        <v>25053</v>
      </c>
      <c r="J4" s="434" t="s">
        <v>28258</v>
      </c>
    </row>
    <row r="5" spans="1:10" ht="23.15">
      <c r="A5" s="435" t="s">
        <v>28259</v>
      </c>
      <c r="B5" s="436" t="s">
        <v>28260</v>
      </c>
      <c r="C5" s="436" t="s">
        <v>28261</v>
      </c>
      <c r="D5" s="436" t="s">
        <v>28262</v>
      </c>
      <c r="E5" s="436" t="s">
        <v>28263</v>
      </c>
      <c r="F5" s="436" t="s">
        <v>28264</v>
      </c>
      <c r="G5" s="436" t="s">
        <v>24969</v>
      </c>
      <c r="H5" s="436" t="s">
        <v>1238</v>
      </c>
      <c r="I5" s="437" t="s">
        <v>28265</v>
      </c>
      <c r="J5" s="449">
        <v>0</v>
      </c>
    </row>
    <row r="6" spans="1:10" ht="23.15">
      <c r="A6" s="443" t="s">
        <v>28266</v>
      </c>
      <c r="B6" s="444" t="s">
        <v>28267</v>
      </c>
      <c r="C6" s="444" t="s">
        <v>28261</v>
      </c>
      <c r="D6" s="444" t="s">
        <v>28262</v>
      </c>
      <c r="E6" s="444" t="s">
        <v>28268</v>
      </c>
      <c r="F6" s="444" t="s">
        <v>28269</v>
      </c>
      <c r="G6" s="444" t="s">
        <v>24969</v>
      </c>
      <c r="H6" s="444" t="s">
        <v>1238</v>
      </c>
      <c r="I6" s="445" t="s">
        <v>28265</v>
      </c>
      <c r="J6" s="450">
        <v>0</v>
      </c>
    </row>
    <row r="7" spans="1:10" ht="23.15">
      <c r="A7" s="438" t="s">
        <v>28270</v>
      </c>
      <c r="B7" s="14" t="s">
        <v>28271</v>
      </c>
      <c r="C7" s="14" t="s">
        <v>28261</v>
      </c>
      <c r="D7" s="14" t="s">
        <v>25081</v>
      </c>
      <c r="E7" s="14" t="s">
        <v>28272</v>
      </c>
      <c r="F7" s="14" t="s">
        <v>28273</v>
      </c>
      <c r="G7" s="14" t="s">
        <v>28274</v>
      </c>
      <c r="H7" s="14" t="s">
        <v>1238</v>
      </c>
      <c r="I7" s="439" t="s">
        <v>28265</v>
      </c>
      <c r="J7" s="450">
        <v>0</v>
      </c>
    </row>
    <row r="8" spans="1:10" ht="23.15">
      <c r="A8" s="443" t="s">
        <v>28275</v>
      </c>
      <c r="B8" s="444" t="s">
        <v>28276</v>
      </c>
      <c r="C8" s="444" t="s">
        <v>8561</v>
      </c>
      <c r="D8" s="444" t="s">
        <v>25081</v>
      </c>
      <c r="E8" s="444" t="s">
        <v>28277</v>
      </c>
      <c r="F8" s="444" t="s">
        <v>28278</v>
      </c>
      <c r="G8" s="444" t="s">
        <v>28279</v>
      </c>
      <c r="H8" s="444" t="s">
        <v>1109</v>
      </c>
      <c r="I8" s="445" t="s">
        <v>28280</v>
      </c>
      <c r="J8" s="450">
        <v>0</v>
      </c>
    </row>
    <row r="9" spans="1:10" ht="23.15">
      <c r="A9" s="438" t="s">
        <v>28281</v>
      </c>
      <c r="B9" s="14" t="s">
        <v>28282</v>
      </c>
      <c r="C9" s="14" t="s">
        <v>8561</v>
      </c>
      <c r="D9" s="14" t="s">
        <v>25081</v>
      </c>
      <c r="E9" s="14" t="s">
        <v>28283</v>
      </c>
      <c r="F9" s="14" t="s">
        <v>28284</v>
      </c>
      <c r="G9" s="14" t="s">
        <v>28285</v>
      </c>
      <c r="H9" s="14" t="s">
        <v>1238</v>
      </c>
      <c r="I9" s="439" t="s">
        <v>28280</v>
      </c>
      <c r="J9" s="450">
        <v>0</v>
      </c>
    </row>
    <row r="10" spans="1:10">
      <c r="A10" s="443" t="s">
        <v>28286</v>
      </c>
      <c r="B10" s="444" t="s">
        <v>28287</v>
      </c>
      <c r="C10" s="444" t="s">
        <v>9950</v>
      </c>
      <c r="D10" s="444" t="s">
        <v>25081</v>
      </c>
      <c r="E10" s="444" t="s">
        <v>28288</v>
      </c>
      <c r="F10" s="444" t="s">
        <v>28289</v>
      </c>
      <c r="G10" s="444" t="s">
        <v>25477</v>
      </c>
      <c r="H10" s="444" t="s">
        <v>1109</v>
      </c>
      <c r="I10" s="445" t="s">
        <v>28280</v>
      </c>
      <c r="J10" s="450">
        <v>0</v>
      </c>
    </row>
    <row r="11" spans="1:10" ht="23.15">
      <c r="A11" s="438" t="s">
        <v>28290</v>
      </c>
      <c r="B11" s="14" t="s">
        <v>28291</v>
      </c>
      <c r="C11" s="14" t="s">
        <v>8561</v>
      </c>
      <c r="D11" s="14" t="s">
        <v>28292</v>
      </c>
      <c r="E11" s="14" t="s">
        <v>28293</v>
      </c>
      <c r="F11" s="14" t="s">
        <v>28294</v>
      </c>
      <c r="G11" s="14" t="s">
        <v>28295</v>
      </c>
      <c r="H11" s="14" t="s">
        <v>1238</v>
      </c>
      <c r="I11" s="439" t="s">
        <v>28296</v>
      </c>
      <c r="J11" s="450">
        <v>0.3</v>
      </c>
    </row>
    <row r="12" spans="1:10" ht="23.15">
      <c r="A12" s="443" t="s">
        <v>28297</v>
      </c>
      <c r="B12" s="444" t="s">
        <v>28298</v>
      </c>
      <c r="C12" s="444" t="s">
        <v>8561</v>
      </c>
      <c r="D12" s="444" t="s">
        <v>28299</v>
      </c>
      <c r="E12" s="444" t="s">
        <v>28300</v>
      </c>
      <c r="F12" s="444" t="s">
        <v>28301</v>
      </c>
      <c r="G12" s="444" t="s">
        <v>28302</v>
      </c>
      <c r="H12" s="444" t="s">
        <v>1238</v>
      </c>
      <c r="I12" s="445" t="s">
        <v>28303</v>
      </c>
      <c r="J12" s="450">
        <v>0.1</v>
      </c>
    </row>
    <row r="13" spans="1:10" ht="23.15">
      <c r="A13" s="438" t="s">
        <v>28304</v>
      </c>
      <c r="B13" s="14" t="s">
        <v>28305</v>
      </c>
      <c r="C13" s="14" t="s">
        <v>8561</v>
      </c>
      <c r="D13" s="14" t="s">
        <v>25081</v>
      </c>
      <c r="E13" s="14" t="s">
        <v>28306</v>
      </c>
      <c r="F13" s="14" t="s">
        <v>28307</v>
      </c>
      <c r="G13" s="14" t="s">
        <v>28308</v>
      </c>
      <c r="H13" s="14" t="s">
        <v>1238</v>
      </c>
      <c r="I13" s="439" t="s">
        <v>28280</v>
      </c>
      <c r="J13" s="450">
        <v>0</v>
      </c>
    </row>
    <row r="14" spans="1:10" ht="23.15">
      <c r="A14" s="443" t="s">
        <v>28309</v>
      </c>
      <c r="B14" s="444" t="s">
        <v>25168</v>
      </c>
      <c r="C14" s="444" t="s">
        <v>8561</v>
      </c>
      <c r="D14" s="444" t="s">
        <v>12809</v>
      </c>
      <c r="E14" s="444" t="s">
        <v>28310</v>
      </c>
      <c r="F14" s="444" t="s">
        <v>28311</v>
      </c>
      <c r="G14" s="444" t="s">
        <v>28312</v>
      </c>
      <c r="H14" s="444" t="s">
        <v>1238</v>
      </c>
      <c r="I14" s="445" t="s">
        <v>28313</v>
      </c>
      <c r="J14" s="450">
        <v>0.2</v>
      </c>
    </row>
    <row r="15" spans="1:10" ht="23.15">
      <c r="A15" s="438" t="s">
        <v>28314</v>
      </c>
      <c r="B15" s="14" t="s">
        <v>28315</v>
      </c>
      <c r="C15" s="14" t="s">
        <v>8561</v>
      </c>
      <c r="D15" s="14" t="s">
        <v>25081</v>
      </c>
      <c r="E15" s="14" t="s">
        <v>28316</v>
      </c>
      <c r="F15" s="14" t="s">
        <v>28317</v>
      </c>
      <c r="G15" s="14" t="s">
        <v>28318</v>
      </c>
      <c r="H15" s="14" t="s">
        <v>1238</v>
      </c>
      <c r="I15" s="439" t="s">
        <v>28319</v>
      </c>
      <c r="J15" s="450">
        <v>0</v>
      </c>
    </row>
    <row r="16" spans="1:10">
      <c r="A16" s="443" t="s">
        <v>28320</v>
      </c>
      <c r="B16" s="444" t="s">
        <v>28321</v>
      </c>
      <c r="C16" s="444" t="s">
        <v>8561</v>
      </c>
      <c r="D16" s="444" t="s">
        <v>28322</v>
      </c>
      <c r="E16" s="444" t="s">
        <v>28323</v>
      </c>
      <c r="F16" s="444" t="s">
        <v>28324</v>
      </c>
      <c r="G16" s="444" t="s">
        <v>28325</v>
      </c>
      <c r="H16" s="444" t="s">
        <v>1238</v>
      </c>
      <c r="I16" s="445" t="s">
        <v>28319</v>
      </c>
      <c r="J16" s="450">
        <v>0</v>
      </c>
    </row>
    <row r="17" spans="1:10">
      <c r="A17" s="438" t="s">
        <v>28326</v>
      </c>
      <c r="B17" s="14" t="s">
        <v>28327</v>
      </c>
      <c r="C17" s="14" t="s">
        <v>8561</v>
      </c>
      <c r="D17" s="14" t="s">
        <v>28262</v>
      </c>
      <c r="E17" s="14" t="s">
        <v>28328</v>
      </c>
      <c r="F17" s="14" t="s">
        <v>28329</v>
      </c>
      <c r="G17" s="14" t="s">
        <v>28330</v>
      </c>
      <c r="H17" s="14" t="s">
        <v>1238</v>
      </c>
      <c r="I17" s="439" t="s">
        <v>28331</v>
      </c>
      <c r="J17" s="450">
        <v>0</v>
      </c>
    </row>
    <row r="18" spans="1:10" ht="23.15">
      <c r="A18" s="443" t="s">
        <v>28332</v>
      </c>
      <c r="B18" s="444" t="s">
        <v>28333</v>
      </c>
      <c r="C18" s="444" t="s">
        <v>8561</v>
      </c>
      <c r="D18" s="444" t="s">
        <v>25081</v>
      </c>
      <c r="E18" s="444" t="s">
        <v>28334</v>
      </c>
      <c r="F18" s="444" t="s">
        <v>28335</v>
      </c>
      <c r="G18" s="444" t="s">
        <v>28336</v>
      </c>
      <c r="H18" s="444" t="s">
        <v>1238</v>
      </c>
      <c r="I18" s="445" t="s">
        <v>28337</v>
      </c>
      <c r="J18" s="450">
        <v>0</v>
      </c>
    </row>
    <row r="19" spans="1:10" ht="23.15">
      <c r="A19" s="440" t="s">
        <v>28338</v>
      </c>
      <c r="B19" s="441" t="s">
        <v>28339</v>
      </c>
      <c r="C19" s="441" t="s">
        <v>8561</v>
      </c>
      <c r="D19" s="441" t="s">
        <v>25081</v>
      </c>
      <c r="E19" s="441" t="s">
        <v>28340</v>
      </c>
      <c r="F19" s="441" t="s">
        <v>28341</v>
      </c>
      <c r="G19" s="441" t="s">
        <v>28342</v>
      </c>
      <c r="H19" s="441" t="s">
        <v>1238</v>
      </c>
      <c r="I19" s="442" t="s">
        <v>28280</v>
      </c>
      <c r="J19" s="451">
        <v>0</v>
      </c>
    </row>
  </sheetData>
  <mergeCells count="2">
    <mergeCell ref="A1:I1"/>
    <mergeCell ref="A2:I2"/>
  </mergeCells>
  <conditionalFormatting sqref="J5:J19">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{A8FBBF70-FF17-F85F-4BB5-9E4A8132D441}</x14:id>
        </ext>
      </extLst>
    </cfRule>
  </conditionalFormatting>
  <dataValidations count="1">
    <dataValidation type="list" sqref="H5:H19" xr:uid="{00000000-0002-0000-F200-000000000000}">
      <formula1>"Critical,High,Medium,Low"</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8FBBF70-FF17-F85F-4BB5-9E4A8132D441}">
            <x14:dataBar>
              <x14:cfvo type="min"/>
              <x14:cfvo type="max"/>
              <x14:negativeFillColor auto="1"/>
              <x14:axisColor auto="1"/>
            </x14:dataBar>
          </x14:cfRule>
          <xm:sqref>J5:J19</xm:sqref>
        </x14:conditionalFormatting>
      </x14:conditionalFormattings>
    </ext>
  </extLst>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J27"/>
  <sheetViews>
    <sheetView workbookViewId="0">
      <pane ySplit="4" topLeftCell="A5" activePane="bottomLeft" state="frozen"/>
      <selection pane="bottomLeft"/>
    </sheetView>
  </sheetViews>
  <sheetFormatPr defaultRowHeight="14.15"/>
  <cols>
    <col min="1" max="2" width="12" customWidth="1"/>
    <col min="3" max="3" width="38" customWidth="1"/>
    <col min="4" max="4" width="62" customWidth="1"/>
    <col min="5" max="5" width="30" customWidth="1"/>
    <col min="6" max="6" width="32" customWidth="1"/>
    <col min="7" max="7" width="12" customWidth="1"/>
    <col min="8" max="8" width="64" customWidth="1"/>
    <col min="9" max="9" width="46" customWidth="1"/>
    <col min="10" max="10" width="18" customWidth="1"/>
  </cols>
  <sheetData>
    <row r="1" spans="1:10" ht="17.149999999999999" customHeight="1">
      <c r="A1" s="630" t="s">
        <v>28343</v>
      </c>
      <c r="B1" s="630"/>
      <c r="C1" s="630"/>
      <c r="D1" s="630"/>
      <c r="E1" s="630"/>
      <c r="F1" s="630"/>
      <c r="G1" s="630"/>
      <c r="H1" s="630"/>
      <c r="I1" s="630"/>
      <c r="J1" s="630"/>
    </row>
    <row r="2" spans="1:10" ht="24" customHeight="1">
      <c r="A2" s="631" t="s">
        <v>28344</v>
      </c>
      <c r="B2" s="631"/>
      <c r="C2" s="631"/>
      <c r="D2" s="631"/>
      <c r="E2" s="631"/>
      <c r="F2" s="631"/>
      <c r="G2" s="631"/>
      <c r="H2" s="631"/>
      <c r="I2" s="631"/>
      <c r="J2" s="631"/>
    </row>
    <row r="4" spans="1:10" ht="17.149999999999999" customHeight="1">
      <c r="A4" s="434" t="s">
        <v>3410</v>
      </c>
      <c r="B4" s="434" t="s">
        <v>1509</v>
      </c>
      <c r="C4" s="434" t="s">
        <v>28345</v>
      </c>
      <c r="D4" s="434" t="s">
        <v>5703</v>
      </c>
      <c r="E4" s="434" t="s">
        <v>1817</v>
      </c>
      <c r="F4" s="434" t="s">
        <v>1506</v>
      </c>
      <c r="G4" s="434" t="s">
        <v>3600</v>
      </c>
      <c r="H4" s="434" t="s">
        <v>9117</v>
      </c>
      <c r="I4" s="434" t="s">
        <v>2126</v>
      </c>
      <c r="J4" s="434" t="s">
        <v>1818</v>
      </c>
    </row>
    <row r="5" spans="1:10" ht="23.15">
      <c r="A5" s="435" t="s">
        <v>28346</v>
      </c>
      <c r="B5" s="436" t="s">
        <v>28347</v>
      </c>
      <c r="C5" s="436" t="s">
        <v>28348</v>
      </c>
      <c r="D5" s="436" t="s">
        <v>28349</v>
      </c>
      <c r="E5" s="436" t="s">
        <v>4770</v>
      </c>
      <c r="F5" s="436" t="s">
        <v>1516</v>
      </c>
      <c r="G5" s="436">
        <v>1</v>
      </c>
      <c r="H5" s="436" t="s">
        <v>28350</v>
      </c>
      <c r="I5" s="436" t="s">
        <v>28351</v>
      </c>
      <c r="J5" s="437" t="s">
        <v>2345</v>
      </c>
    </row>
    <row r="6" spans="1:10" ht="23.15">
      <c r="A6" s="443" t="s">
        <v>28352</v>
      </c>
      <c r="B6" s="444" t="s">
        <v>28347</v>
      </c>
      <c r="C6" s="444" t="s">
        <v>28353</v>
      </c>
      <c r="D6" s="444" t="s">
        <v>28354</v>
      </c>
      <c r="E6" s="444" t="s">
        <v>24061</v>
      </c>
      <c r="F6" s="444" t="s">
        <v>28346</v>
      </c>
      <c r="G6" s="444">
        <v>8</v>
      </c>
      <c r="H6" s="444" t="s">
        <v>28355</v>
      </c>
      <c r="I6" s="444" t="s">
        <v>9243</v>
      </c>
      <c r="J6" s="445" t="s">
        <v>2345</v>
      </c>
    </row>
    <row r="7" spans="1:10" ht="23.15">
      <c r="A7" s="438" t="s">
        <v>28356</v>
      </c>
      <c r="B7" s="14" t="s">
        <v>28347</v>
      </c>
      <c r="C7" s="14" t="s">
        <v>28357</v>
      </c>
      <c r="D7" s="14" t="s">
        <v>28358</v>
      </c>
      <c r="E7" s="14" t="s">
        <v>28359</v>
      </c>
      <c r="F7" s="14" t="s">
        <v>28352</v>
      </c>
      <c r="G7" s="14">
        <v>12</v>
      </c>
      <c r="H7" s="14" t="s">
        <v>28360</v>
      </c>
      <c r="I7" s="14" t="s">
        <v>28361</v>
      </c>
      <c r="J7" s="439" t="s">
        <v>2345</v>
      </c>
    </row>
    <row r="8" spans="1:10" ht="23.15">
      <c r="A8" s="443" t="s">
        <v>28362</v>
      </c>
      <c r="B8" s="444" t="s">
        <v>28347</v>
      </c>
      <c r="C8" s="444" t="s">
        <v>28363</v>
      </c>
      <c r="D8" s="444" t="s">
        <v>28364</v>
      </c>
      <c r="E8" s="444" t="s">
        <v>28325</v>
      </c>
      <c r="F8" s="444" t="s">
        <v>1516</v>
      </c>
      <c r="G8" s="444">
        <v>5</v>
      </c>
      <c r="H8" s="444" t="s">
        <v>28365</v>
      </c>
      <c r="I8" s="444" t="s">
        <v>28366</v>
      </c>
      <c r="J8" s="445" t="s">
        <v>2345</v>
      </c>
    </row>
    <row r="9" spans="1:10" ht="23.15">
      <c r="A9" s="438" t="s">
        <v>28367</v>
      </c>
      <c r="B9" s="14" t="s">
        <v>28347</v>
      </c>
      <c r="C9" s="14" t="s">
        <v>28368</v>
      </c>
      <c r="D9" s="14" t="s">
        <v>28369</v>
      </c>
      <c r="E9" s="14" t="s">
        <v>24095</v>
      </c>
      <c r="F9" s="14" t="s">
        <v>28370</v>
      </c>
      <c r="G9" s="14">
        <v>15</v>
      </c>
      <c r="H9" s="14" t="s">
        <v>28371</v>
      </c>
      <c r="I9" s="14" t="s">
        <v>28372</v>
      </c>
      <c r="J9" s="439" t="s">
        <v>2345</v>
      </c>
    </row>
    <row r="10" spans="1:10" ht="23.15">
      <c r="A10" s="443" t="s">
        <v>28373</v>
      </c>
      <c r="B10" s="444" t="s">
        <v>28347</v>
      </c>
      <c r="C10" s="444" t="s">
        <v>28374</v>
      </c>
      <c r="D10" s="444" t="s">
        <v>28375</v>
      </c>
      <c r="E10" s="444" t="s">
        <v>28376</v>
      </c>
      <c r="F10" s="444" t="s">
        <v>28352</v>
      </c>
      <c r="G10" s="444">
        <v>8</v>
      </c>
      <c r="H10" s="444" t="s">
        <v>28377</v>
      </c>
      <c r="I10" s="444" t="s">
        <v>28378</v>
      </c>
      <c r="J10" s="445" t="s">
        <v>2345</v>
      </c>
    </row>
    <row r="11" spans="1:10" ht="23.15">
      <c r="A11" s="438" t="s">
        <v>28379</v>
      </c>
      <c r="B11" s="14" t="s">
        <v>28347</v>
      </c>
      <c r="C11" s="14" t="s">
        <v>28380</v>
      </c>
      <c r="D11" s="14" t="s">
        <v>28381</v>
      </c>
      <c r="E11" s="14" t="s">
        <v>28382</v>
      </c>
      <c r="F11" s="14" t="s">
        <v>28352</v>
      </c>
      <c r="G11" s="14">
        <v>15</v>
      </c>
      <c r="H11" s="14" t="s">
        <v>28383</v>
      </c>
      <c r="I11" s="14" t="s">
        <v>28384</v>
      </c>
      <c r="J11" s="439" t="s">
        <v>2345</v>
      </c>
    </row>
    <row r="12" spans="1:10" ht="23.15">
      <c r="A12" s="443" t="s">
        <v>28385</v>
      </c>
      <c r="B12" s="444" t="s">
        <v>28347</v>
      </c>
      <c r="C12" s="444" t="s">
        <v>27241</v>
      </c>
      <c r="D12" s="444" t="s">
        <v>28386</v>
      </c>
      <c r="E12" s="444" t="s">
        <v>28387</v>
      </c>
      <c r="F12" s="444" t="s">
        <v>28352</v>
      </c>
      <c r="G12" s="444">
        <v>12</v>
      </c>
      <c r="H12" s="444" t="s">
        <v>28388</v>
      </c>
      <c r="I12" s="444" t="s">
        <v>28389</v>
      </c>
      <c r="J12" s="445" t="s">
        <v>2345</v>
      </c>
    </row>
    <row r="13" spans="1:10" ht="23.15">
      <c r="A13" s="438" t="s">
        <v>28390</v>
      </c>
      <c r="B13" s="14" t="s">
        <v>28347</v>
      </c>
      <c r="C13" s="14" t="s">
        <v>28391</v>
      </c>
      <c r="D13" s="14" t="s">
        <v>28392</v>
      </c>
      <c r="E13" s="14" t="s">
        <v>28393</v>
      </c>
      <c r="F13" s="14" t="s">
        <v>28385</v>
      </c>
      <c r="G13" s="14">
        <v>20</v>
      </c>
      <c r="H13" s="14" t="s">
        <v>28394</v>
      </c>
      <c r="I13" s="14" t="s">
        <v>28395</v>
      </c>
      <c r="J13" s="439" t="s">
        <v>2345</v>
      </c>
    </row>
    <row r="14" spans="1:10" ht="23.15">
      <c r="A14" s="443" t="s">
        <v>28396</v>
      </c>
      <c r="B14" s="444" t="s">
        <v>28347</v>
      </c>
      <c r="C14" s="444" t="s">
        <v>28397</v>
      </c>
      <c r="D14" s="444" t="s">
        <v>28398</v>
      </c>
      <c r="E14" s="444" t="s">
        <v>24164</v>
      </c>
      <c r="F14" s="444" t="s">
        <v>28399</v>
      </c>
      <c r="G14" s="444">
        <v>12</v>
      </c>
      <c r="H14" s="444" t="s">
        <v>28400</v>
      </c>
      <c r="I14" s="444" t="s">
        <v>28401</v>
      </c>
      <c r="J14" s="445" t="s">
        <v>2345</v>
      </c>
    </row>
    <row r="15" spans="1:10" ht="23.15">
      <c r="A15" s="438" t="s">
        <v>28402</v>
      </c>
      <c r="B15" s="14" t="s">
        <v>28347</v>
      </c>
      <c r="C15" s="14" t="s">
        <v>28403</v>
      </c>
      <c r="D15" s="14" t="s">
        <v>28404</v>
      </c>
      <c r="E15" s="14" t="s">
        <v>28405</v>
      </c>
      <c r="F15" s="14" t="s">
        <v>28406</v>
      </c>
      <c r="G15" s="14">
        <v>10</v>
      </c>
      <c r="H15" s="14" t="s">
        <v>28407</v>
      </c>
      <c r="I15" s="14" t="s">
        <v>28408</v>
      </c>
      <c r="J15" s="439" t="s">
        <v>2345</v>
      </c>
    </row>
    <row r="16" spans="1:10" ht="23.15">
      <c r="A16" s="443" t="s">
        <v>28409</v>
      </c>
      <c r="B16" s="444" t="s">
        <v>28347</v>
      </c>
      <c r="C16" s="444" t="s">
        <v>28410</v>
      </c>
      <c r="D16" s="444" t="s">
        <v>28411</v>
      </c>
      <c r="E16" s="444" t="s">
        <v>4026</v>
      </c>
      <c r="F16" s="444" t="s">
        <v>28412</v>
      </c>
      <c r="G16" s="444">
        <v>10</v>
      </c>
      <c r="H16" s="444" t="s">
        <v>28413</v>
      </c>
      <c r="I16" s="444" t="s">
        <v>28414</v>
      </c>
      <c r="J16" s="445" t="s">
        <v>2345</v>
      </c>
    </row>
    <row r="17" spans="1:10" ht="23.15">
      <c r="A17" s="438" t="s">
        <v>28415</v>
      </c>
      <c r="B17" s="14" t="s">
        <v>28347</v>
      </c>
      <c r="C17" s="14" t="s">
        <v>27185</v>
      </c>
      <c r="D17" s="14" t="s">
        <v>28416</v>
      </c>
      <c r="E17" s="14" t="s">
        <v>28417</v>
      </c>
      <c r="F17" s="14" t="s">
        <v>28418</v>
      </c>
      <c r="G17" s="14">
        <v>8</v>
      </c>
      <c r="H17" s="14" t="s">
        <v>28419</v>
      </c>
      <c r="I17" s="14" t="s">
        <v>28420</v>
      </c>
      <c r="J17" s="439" t="s">
        <v>2345</v>
      </c>
    </row>
    <row r="18" spans="1:10" ht="23.15">
      <c r="A18" s="443" t="s">
        <v>28421</v>
      </c>
      <c r="B18" s="444" t="s">
        <v>28347</v>
      </c>
      <c r="C18" s="444" t="s">
        <v>28422</v>
      </c>
      <c r="D18" s="444" t="s">
        <v>28423</v>
      </c>
      <c r="E18" s="444" t="s">
        <v>24969</v>
      </c>
      <c r="F18" s="444" t="s">
        <v>28418</v>
      </c>
      <c r="G18" s="444">
        <v>6</v>
      </c>
      <c r="H18" s="444" t="s">
        <v>28424</v>
      </c>
      <c r="I18" s="444" t="s">
        <v>28425</v>
      </c>
      <c r="J18" s="445" t="s">
        <v>2345</v>
      </c>
    </row>
    <row r="19" spans="1:10" ht="23.15">
      <c r="A19" s="438" t="s">
        <v>28426</v>
      </c>
      <c r="B19" s="14" t="s">
        <v>28347</v>
      </c>
      <c r="C19" s="14" t="s">
        <v>28427</v>
      </c>
      <c r="D19" s="14" t="s">
        <v>28428</v>
      </c>
      <c r="E19" s="14" t="s">
        <v>28429</v>
      </c>
      <c r="F19" s="14" t="s">
        <v>28430</v>
      </c>
      <c r="G19" s="14">
        <v>6</v>
      </c>
      <c r="H19" s="14" t="s">
        <v>28431</v>
      </c>
      <c r="I19" s="14" t="s">
        <v>28432</v>
      </c>
      <c r="J19" s="439" t="s">
        <v>2345</v>
      </c>
    </row>
    <row r="20" spans="1:10" ht="23.15">
      <c r="A20" s="443" t="s">
        <v>28433</v>
      </c>
      <c r="B20" s="444" t="s">
        <v>28434</v>
      </c>
      <c r="C20" s="444" t="s">
        <v>28435</v>
      </c>
      <c r="D20" s="444" t="s">
        <v>28436</v>
      </c>
      <c r="E20" s="444" t="s">
        <v>24104</v>
      </c>
      <c r="F20" s="444" t="s">
        <v>28437</v>
      </c>
      <c r="G20" s="444">
        <v>10</v>
      </c>
      <c r="H20" s="444" t="s">
        <v>28438</v>
      </c>
      <c r="I20" s="444" t="s">
        <v>28439</v>
      </c>
      <c r="J20" s="445" t="s">
        <v>2345</v>
      </c>
    </row>
    <row r="21" spans="1:10" ht="23.15">
      <c r="A21" s="438" t="s">
        <v>28440</v>
      </c>
      <c r="B21" s="14" t="s">
        <v>28434</v>
      </c>
      <c r="C21" s="14" t="s">
        <v>28441</v>
      </c>
      <c r="D21" s="14" t="s">
        <v>28442</v>
      </c>
      <c r="E21" s="14" t="s">
        <v>24104</v>
      </c>
      <c r="F21" s="14" t="s">
        <v>28437</v>
      </c>
      <c r="G21" s="14">
        <v>8</v>
      </c>
      <c r="H21" s="14" t="s">
        <v>28443</v>
      </c>
      <c r="I21" s="14" t="s">
        <v>28444</v>
      </c>
      <c r="J21" s="439" t="s">
        <v>2345</v>
      </c>
    </row>
    <row r="22" spans="1:10" ht="23.15">
      <c r="A22" s="443" t="s">
        <v>28445</v>
      </c>
      <c r="B22" s="444" t="s">
        <v>28434</v>
      </c>
      <c r="C22" s="444" t="s">
        <v>28446</v>
      </c>
      <c r="D22" s="444" t="s">
        <v>28447</v>
      </c>
      <c r="E22" s="444" t="s">
        <v>24104</v>
      </c>
      <c r="F22" s="444" t="s">
        <v>28385</v>
      </c>
      <c r="G22" s="444">
        <v>8</v>
      </c>
      <c r="H22" s="444" t="s">
        <v>28448</v>
      </c>
      <c r="I22" s="444" t="s">
        <v>14813</v>
      </c>
      <c r="J22" s="445" t="s">
        <v>2345</v>
      </c>
    </row>
    <row r="23" spans="1:10">
      <c r="A23" s="438" t="s">
        <v>28449</v>
      </c>
      <c r="B23" s="14" t="s">
        <v>28434</v>
      </c>
      <c r="C23" s="14" t="s">
        <v>28450</v>
      </c>
      <c r="D23" s="14" t="s">
        <v>28451</v>
      </c>
      <c r="E23" s="14" t="s">
        <v>28452</v>
      </c>
      <c r="F23" s="14" t="s">
        <v>28396</v>
      </c>
      <c r="G23" s="14">
        <v>10</v>
      </c>
      <c r="H23" s="14" t="s">
        <v>28453</v>
      </c>
      <c r="I23" s="14" t="s">
        <v>28454</v>
      </c>
      <c r="J23" s="439" t="s">
        <v>2345</v>
      </c>
    </row>
    <row r="24" spans="1:10">
      <c r="A24" s="443" t="s">
        <v>28455</v>
      </c>
      <c r="B24" s="444" t="s">
        <v>28434</v>
      </c>
      <c r="C24" s="444" t="s">
        <v>28456</v>
      </c>
      <c r="D24" s="444" t="s">
        <v>28457</v>
      </c>
      <c r="E24" s="444" t="s">
        <v>28458</v>
      </c>
      <c r="F24" s="444" t="s">
        <v>28385</v>
      </c>
      <c r="G24" s="444">
        <v>3</v>
      </c>
      <c r="H24" s="444" t="s">
        <v>28459</v>
      </c>
      <c r="I24" s="444" t="s">
        <v>28460</v>
      </c>
      <c r="J24" s="445" t="s">
        <v>2345</v>
      </c>
    </row>
    <row r="25" spans="1:10">
      <c r="A25" s="438" t="s">
        <v>28461</v>
      </c>
      <c r="B25" s="14" t="s">
        <v>28434</v>
      </c>
      <c r="C25" s="14" t="s">
        <v>28462</v>
      </c>
      <c r="D25" s="14" t="s">
        <v>28463</v>
      </c>
      <c r="E25" s="14" t="s">
        <v>28464</v>
      </c>
      <c r="F25" s="14" t="s">
        <v>28409</v>
      </c>
      <c r="G25" s="14">
        <v>10</v>
      </c>
      <c r="H25" s="14" t="s">
        <v>28465</v>
      </c>
      <c r="I25" s="14" t="s">
        <v>28466</v>
      </c>
      <c r="J25" s="439" t="s">
        <v>2345</v>
      </c>
    </row>
    <row r="26" spans="1:10" ht="23.15">
      <c r="A26" s="446" t="s">
        <v>28467</v>
      </c>
      <c r="B26" s="447" t="s">
        <v>28434</v>
      </c>
      <c r="C26" s="447" t="s">
        <v>28468</v>
      </c>
      <c r="D26" s="447" t="s">
        <v>28469</v>
      </c>
      <c r="E26" s="447" t="s">
        <v>6132</v>
      </c>
      <c r="F26" s="447" t="s">
        <v>28470</v>
      </c>
      <c r="G26" s="447">
        <v>20</v>
      </c>
      <c r="H26" s="447" t="s">
        <v>28471</v>
      </c>
      <c r="I26" s="447" t="s">
        <v>28472</v>
      </c>
      <c r="J26" s="448" t="s">
        <v>2345</v>
      </c>
    </row>
    <row r="27" spans="1:10" ht="23.15">
      <c r="A27" s="463" t="s">
        <v>28473</v>
      </c>
      <c r="B27" s="464" t="s">
        <v>28474</v>
      </c>
      <c r="C27" s="464" t="s">
        <v>28475</v>
      </c>
      <c r="D27" s="464" t="s">
        <v>28476</v>
      </c>
      <c r="E27" s="464" t="s">
        <v>28477</v>
      </c>
      <c r="F27" s="464" t="s">
        <v>28478</v>
      </c>
      <c r="G27" s="464">
        <v>10</v>
      </c>
      <c r="H27" s="464" t="s">
        <v>28479</v>
      </c>
      <c r="I27" s="464" t="s">
        <v>28480</v>
      </c>
      <c r="J27" s="465" t="s">
        <v>2345</v>
      </c>
    </row>
  </sheetData>
  <mergeCells count="2">
    <mergeCell ref="A1:J1"/>
    <mergeCell ref="A2:J2"/>
  </mergeCells>
  <dataValidations count="2">
    <dataValidation type="list" sqref="B5:B26" xr:uid="{00000000-0002-0000-F300-000000000000}">
      <formula1>"P0,P1,P2"</formula1>
    </dataValidation>
    <dataValidation type="list" sqref="J5:J26" xr:uid="{00000000-0002-0000-F300-000001000000}">
      <formula1>"Open,In Progress,In Review,Done,Blocked,Deferred"</formula1>
    </dataValidation>
  </dataValidations>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I27"/>
  <sheetViews>
    <sheetView workbookViewId="0">
      <pane ySplit="4" topLeftCell="A5" activePane="bottomLeft" state="frozen"/>
      <selection pane="bottomLeft"/>
    </sheetView>
  </sheetViews>
  <sheetFormatPr defaultRowHeight="14.15"/>
  <cols>
    <col min="1" max="1" width="14" customWidth="1"/>
    <col min="2" max="2" width="30" customWidth="1"/>
    <col min="3" max="3" width="48" customWidth="1"/>
    <col min="4" max="4" width="62" customWidth="1"/>
    <col min="5" max="5" width="64" customWidth="1"/>
    <col min="6" max="6" width="76" customWidth="1"/>
    <col min="7" max="7" width="20" customWidth="1"/>
    <col min="8" max="8" width="16" customWidth="1"/>
    <col min="9" max="9" width="30" customWidth="1"/>
  </cols>
  <sheetData>
    <row r="1" spans="1:9" ht="17.149999999999999" customHeight="1">
      <c r="A1" s="630" t="s">
        <v>28481</v>
      </c>
      <c r="B1" s="630"/>
      <c r="C1" s="630"/>
      <c r="D1" s="630"/>
      <c r="E1" s="630"/>
      <c r="F1" s="630"/>
      <c r="G1" s="630"/>
      <c r="H1" s="630"/>
      <c r="I1" s="630"/>
    </row>
    <row r="2" spans="1:9" ht="24" customHeight="1">
      <c r="A2" s="631" t="s">
        <v>28482</v>
      </c>
      <c r="B2" s="631"/>
      <c r="C2" s="631"/>
      <c r="D2" s="631"/>
      <c r="E2" s="631"/>
      <c r="F2" s="631"/>
      <c r="G2" s="631"/>
      <c r="H2" s="631"/>
      <c r="I2" s="631"/>
    </row>
    <row r="4" spans="1:9" ht="17.149999999999999" customHeight="1">
      <c r="A4" s="434" t="s">
        <v>28483</v>
      </c>
      <c r="B4" s="434" t="s">
        <v>28484</v>
      </c>
      <c r="C4" s="434" t="s">
        <v>28485</v>
      </c>
      <c r="D4" s="434" t="s">
        <v>28486</v>
      </c>
      <c r="E4" s="434" t="s">
        <v>28487</v>
      </c>
      <c r="F4" s="434" t="s">
        <v>1101</v>
      </c>
      <c r="G4" s="434" t="s">
        <v>22103</v>
      </c>
      <c r="H4" s="434" t="s">
        <v>28488</v>
      </c>
      <c r="I4" s="434" t="s">
        <v>18335</v>
      </c>
    </row>
    <row r="5" spans="1:9" ht="23.15">
      <c r="A5" s="435" t="s">
        <v>28489</v>
      </c>
      <c r="B5" s="436" t="s">
        <v>28490</v>
      </c>
      <c r="C5" s="436" t="s">
        <v>24939</v>
      </c>
      <c r="D5" s="436" t="s">
        <v>28491</v>
      </c>
      <c r="E5" s="436" t="s">
        <v>28492</v>
      </c>
      <c r="F5" s="436" t="s">
        <v>28493</v>
      </c>
      <c r="G5" s="436" t="s">
        <v>22107</v>
      </c>
      <c r="H5" s="436" t="s">
        <v>28494</v>
      </c>
      <c r="I5" s="437" t="s">
        <v>28495</v>
      </c>
    </row>
    <row r="6" spans="1:9" ht="23.15">
      <c r="A6" s="443" t="s">
        <v>28496</v>
      </c>
      <c r="B6" s="444" t="s">
        <v>28497</v>
      </c>
      <c r="C6" s="444" t="s">
        <v>28498</v>
      </c>
      <c r="D6" s="444" t="s">
        <v>28499</v>
      </c>
      <c r="E6" s="444" t="s">
        <v>28500</v>
      </c>
      <c r="F6" s="444" t="s">
        <v>3372</v>
      </c>
      <c r="G6" s="444" t="s">
        <v>22107</v>
      </c>
      <c r="H6" s="444" t="s">
        <v>28494</v>
      </c>
      <c r="I6" s="445" t="s">
        <v>28495</v>
      </c>
    </row>
    <row r="7" spans="1:9" ht="34.75">
      <c r="A7" s="438" t="s">
        <v>28501</v>
      </c>
      <c r="B7" s="14" t="s">
        <v>28502</v>
      </c>
      <c r="C7" s="14" t="s">
        <v>28503</v>
      </c>
      <c r="D7" s="14" t="s">
        <v>28504</v>
      </c>
      <c r="E7" s="14" t="s">
        <v>28505</v>
      </c>
      <c r="F7" s="14" t="s">
        <v>27948</v>
      </c>
      <c r="G7" s="14" t="s">
        <v>22107</v>
      </c>
      <c r="H7" s="14" t="s">
        <v>28494</v>
      </c>
      <c r="I7" s="439" t="s">
        <v>28495</v>
      </c>
    </row>
    <row r="8" spans="1:9" ht="34.75">
      <c r="A8" s="443" t="s">
        <v>28506</v>
      </c>
      <c r="B8" s="444" t="s">
        <v>28507</v>
      </c>
      <c r="C8" s="444" t="s">
        <v>28508</v>
      </c>
      <c r="D8" s="444" t="s">
        <v>28509</v>
      </c>
      <c r="E8" s="444" t="s">
        <v>28510</v>
      </c>
      <c r="F8" s="444" t="s">
        <v>28511</v>
      </c>
      <c r="G8" s="444" t="s">
        <v>22107</v>
      </c>
      <c r="H8" s="444" t="s">
        <v>28494</v>
      </c>
      <c r="I8" s="445" t="s">
        <v>28495</v>
      </c>
    </row>
    <row r="9" spans="1:9" ht="34.75">
      <c r="A9" s="438" t="s">
        <v>28512</v>
      </c>
      <c r="B9" s="14" t="s">
        <v>28513</v>
      </c>
      <c r="C9" s="14" t="s">
        <v>28514</v>
      </c>
      <c r="D9" s="14" t="s">
        <v>28515</v>
      </c>
      <c r="E9" s="14" t="s">
        <v>28516</v>
      </c>
      <c r="F9" s="14" t="s">
        <v>3389</v>
      </c>
      <c r="G9" s="14" t="s">
        <v>22107</v>
      </c>
      <c r="H9" s="14" t="s">
        <v>28494</v>
      </c>
      <c r="I9" s="439" t="s">
        <v>28495</v>
      </c>
    </row>
    <row r="10" spans="1:9" ht="34.75">
      <c r="A10" s="443" t="s">
        <v>28517</v>
      </c>
      <c r="B10" s="444" t="s">
        <v>28518</v>
      </c>
      <c r="C10" s="444" t="s">
        <v>28519</v>
      </c>
      <c r="D10" s="444" t="s">
        <v>28520</v>
      </c>
      <c r="E10" s="444" t="s">
        <v>28521</v>
      </c>
      <c r="F10" s="444" t="s">
        <v>28522</v>
      </c>
      <c r="G10" s="444" t="s">
        <v>22107</v>
      </c>
      <c r="H10" s="444" t="s">
        <v>28494</v>
      </c>
      <c r="I10" s="445" t="s">
        <v>28495</v>
      </c>
    </row>
    <row r="11" spans="1:9" ht="34.75">
      <c r="A11" s="438" t="s">
        <v>28523</v>
      </c>
      <c r="B11" s="14" t="s">
        <v>28524</v>
      </c>
      <c r="C11" s="14" t="s">
        <v>28525</v>
      </c>
      <c r="D11" s="14" t="s">
        <v>28526</v>
      </c>
      <c r="E11" s="14" t="s">
        <v>28527</v>
      </c>
      <c r="F11" s="14" t="s">
        <v>27960</v>
      </c>
      <c r="G11" s="14" t="s">
        <v>22107</v>
      </c>
      <c r="H11" s="14" t="s">
        <v>28494</v>
      </c>
      <c r="I11" s="439" t="s">
        <v>28495</v>
      </c>
    </row>
    <row r="12" spans="1:9" ht="34.75">
      <c r="A12" s="443" t="s">
        <v>28528</v>
      </c>
      <c r="B12" s="444" t="s">
        <v>28529</v>
      </c>
      <c r="C12" s="444" t="s">
        <v>28530</v>
      </c>
      <c r="D12" s="444" t="s">
        <v>28531</v>
      </c>
      <c r="E12" s="444" t="s">
        <v>28532</v>
      </c>
      <c r="F12" s="444" t="s">
        <v>28212</v>
      </c>
      <c r="G12" s="444" t="s">
        <v>22107</v>
      </c>
      <c r="H12" s="444" t="s">
        <v>28494</v>
      </c>
      <c r="I12" s="445" t="s">
        <v>28495</v>
      </c>
    </row>
    <row r="13" spans="1:9" ht="34.75">
      <c r="A13" s="438" t="s">
        <v>28533</v>
      </c>
      <c r="B13" s="14" t="s">
        <v>28534</v>
      </c>
      <c r="C13" s="14" t="s">
        <v>28535</v>
      </c>
      <c r="D13" s="14" t="s">
        <v>28536</v>
      </c>
      <c r="E13" s="14" t="s">
        <v>28537</v>
      </c>
      <c r="F13" s="14" t="s">
        <v>28093</v>
      </c>
      <c r="G13" s="14" t="s">
        <v>22107</v>
      </c>
      <c r="H13" s="14" t="s">
        <v>28494</v>
      </c>
      <c r="I13" s="439" t="s">
        <v>28495</v>
      </c>
    </row>
    <row r="14" spans="1:9" ht="34.75">
      <c r="A14" s="443" t="s">
        <v>28538</v>
      </c>
      <c r="B14" s="444" t="s">
        <v>28539</v>
      </c>
      <c r="C14" s="444" t="s">
        <v>28540</v>
      </c>
      <c r="D14" s="444" t="s">
        <v>28541</v>
      </c>
      <c r="E14" s="444" t="s">
        <v>28542</v>
      </c>
      <c r="F14" s="444" t="s">
        <v>3378</v>
      </c>
      <c r="G14" s="444" t="s">
        <v>22107</v>
      </c>
      <c r="H14" s="444" t="s">
        <v>28494</v>
      </c>
      <c r="I14" s="445" t="s">
        <v>28495</v>
      </c>
    </row>
    <row r="15" spans="1:9" ht="34.75">
      <c r="A15" s="438" t="s">
        <v>28543</v>
      </c>
      <c r="B15" s="14" t="s">
        <v>28544</v>
      </c>
      <c r="C15" s="14" t="s">
        <v>28545</v>
      </c>
      <c r="D15" s="14" t="s">
        <v>28546</v>
      </c>
      <c r="E15" s="14" t="s">
        <v>28547</v>
      </c>
      <c r="F15" s="14" t="s">
        <v>3384</v>
      </c>
      <c r="G15" s="14" t="s">
        <v>22107</v>
      </c>
      <c r="H15" s="14" t="s">
        <v>28494</v>
      </c>
      <c r="I15" s="439" t="s">
        <v>28495</v>
      </c>
    </row>
    <row r="16" spans="1:9" ht="34.75">
      <c r="A16" s="443" t="s">
        <v>28548</v>
      </c>
      <c r="B16" s="444" t="s">
        <v>28549</v>
      </c>
      <c r="C16" s="444" t="s">
        <v>28550</v>
      </c>
      <c r="D16" s="444" t="s">
        <v>28551</v>
      </c>
      <c r="E16" s="444" t="s">
        <v>28552</v>
      </c>
      <c r="F16" s="444" t="s">
        <v>3384</v>
      </c>
      <c r="G16" s="444" t="s">
        <v>28553</v>
      </c>
      <c r="H16" s="444" t="s">
        <v>28494</v>
      </c>
      <c r="I16" s="445" t="s">
        <v>28495</v>
      </c>
    </row>
    <row r="17" spans="1:9" ht="34.75">
      <c r="A17" s="438" t="s">
        <v>28554</v>
      </c>
      <c r="B17" s="14" t="s">
        <v>28555</v>
      </c>
      <c r="C17" s="14" t="s">
        <v>28556</v>
      </c>
      <c r="D17" s="14" t="s">
        <v>28557</v>
      </c>
      <c r="E17" s="14" t="s">
        <v>28558</v>
      </c>
      <c r="F17" s="14" t="s">
        <v>28148</v>
      </c>
      <c r="G17" s="14" t="s">
        <v>22107</v>
      </c>
      <c r="H17" s="14" t="s">
        <v>28494</v>
      </c>
      <c r="I17" s="439" t="s">
        <v>28495</v>
      </c>
    </row>
    <row r="18" spans="1:9" ht="34.75">
      <c r="A18" s="443" t="s">
        <v>28559</v>
      </c>
      <c r="B18" s="444" t="s">
        <v>28560</v>
      </c>
      <c r="C18" s="444" t="s">
        <v>28561</v>
      </c>
      <c r="D18" s="444" t="s">
        <v>28562</v>
      </c>
      <c r="E18" s="444" t="s">
        <v>28563</v>
      </c>
      <c r="F18" s="444" t="s">
        <v>28157</v>
      </c>
      <c r="G18" s="444" t="s">
        <v>22107</v>
      </c>
      <c r="H18" s="444" t="s">
        <v>28494</v>
      </c>
      <c r="I18" s="445" t="s">
        <v>28495</v>
      </c>
    </row>
    <row r="19" spans="1:9" ht="34.75">
      <c r="A19" s="438" t="s">
        <v>28564</v>
      </c>
      <c r="B19" s="14" t="s">
        <v>28565</v>
      </c>
      <c r="C19" s="14" t="s">
        <v>28566</v>
      </c>
      <c r="D19" s="14" t="s">
        <v>28567</v>
      </c>
      <c r="E19" s="14" t="s">
        <v>28568</v>
      </c>
      <c r="F19" s="14" t="s">
        <v>28182</v>
      </c>
      <c r="G19" s="14" t="s">
        <v>22107</v>
      </c>
      <c r="H19" s="14" t="s">
        <v>28494</v>
      </c>
      <c r="I19" s="439" t="s">
        <v>28495</v>
      </c>
    </row>
    <row r="20" spans="1:9" ht="34.75">
      <c r="A20" s="443" t="s">
        <v>28569</v>
      </c>
      <c r="B20" s="444" t="s">
        <v>28570</v>
      </c>
      <c r="C20" s="444" t="s">
        <v>28571</v>
      </c>
      <c r="D20" s="444" t="s">
        <v>28572</v>
      </c>
      <c r="E20" s="444" t="s">
        <v>28573</v>
      </c>
      <c r="F20" s="444" t="s">
        <v>28166</v>
      </c>
      <c r="G20" s="444" t="s">
        <v>22107</v>
      </c>
      <c r="H20" s="444" t="s">
        <v>28494</v>
      </c>
      <c r="I20" s="445" t="s">
        <v>28495</v>
      </c>
    </row>
    <row r="21" spans="1:9" ht="34.75">
      <c r="A21" s="438" t="s">
        <v>28574</v>
      </c>
      <c r="B21" s="14" t="s">
        <v>28575</v>
      </c>
      <c r="C21" s="14" t="s">
        <v>28576</v>
      </c>
      <c r="D21" s="14" t="s">
        <v>28577</v>
      </c>
      <c r="E21" s="14" t="s">
        <v>28578</v>
      </c>
      <c r="F21" s="14" t="s">
        <v>3395</v>
      </c>
      <c r="G21" s="14" t="s">
        <v>22107</v>
      </c>
      <c r="H21" s="14" t="s">
        <v>28494</v>
      </c>
      <c r="I21" s="439" t="s">
        <v>28495</v>
      </c>
    </row>
    <row r="22" spans="1:9" ht="34.75">
      <c r="A22" s="443" t="s">
        <v>28579</v>
      </c>
      <c r="B22" s="444" t="s">
        <v>28580</v>
      </c>
      <c r="C22" s="444" t="s">
        <v>28581</v>
      </c>
      <c r="D22" s="444" t="s">
        <v>28582</v>
      </c>
      <c r="E22" s="444" t="s">
        <v>28583</v>
      </c>
      <c r="F22" s="444" t="s">
        <v>28174</v>
      </c>
      <c r="G22" s="444" t="s">
        <v>22107</v>
      </c>
      <c r="H22" s="444" t="s">
        <v>28494</v>
      </c>
      <c r="I22" s="445" t="s">
        <v>28495</v>
      </c>
    </row>
    <row r="23" spans="1:9" ht="34.75">
      <c r="A23" s="438" t="s">
        <v>28584</v>
      </c>
      <c r="B23" s="14" t="s">
        <v>28223</v>
      </c>
      <c r="C23" s="14" t="s">
        <v>28585</v>
      </c>
      <c r="D23" s="14" t="s">
        <v>28586</v>
      </c>
      <c r="E23" s="14" t="s">
        <v>28587</v>
      </c>
      <c r="F23" s="14" t="s">
        <v>26085</v>
      </c>
      <c r="G23" s="14" t="s">
        <v>22107</v>
      </c>
      <c r="H23" s="14" t="s">
        <v>28494</v>
      </c>
      <c r="I23" s="439" t="s">
        <v>28495</v>
      </c>
    </row>
    <row r="24" spans="1:9" ht="34.75">
      <c r="A24" s="443" t="s">
        <v>28588</v>
      </c>
      <c r="B24" s="444" t="s">
        <v>28589</v>
      </c>
      <c r="C24" s="444" t="s">
        <v>28590</v>
      </c>
      <c r="D24" s="444" t="s">
        <v>28591</v>
      </c>
      <c r="E24" s="444" t="s">
        <v>28592</v>
      </c>
      <c r="F24" s="444" t="s">
        <v>28072</v>
      </c>
      <c r="G24" s="444" t="s">
        <v>22107</v>
      </c>
      <c r="H24" s="444" t="s">
        <v>28494</v>
      </c>
      <c r="I24" s="445" t="s">
        <v>28495</v>
      </c>
    </row>
    <row r="25" spans="1:9" ht="34.75">
      <c r="A25" s="438" t="s">
        <v>28593</v>
      </c>
      <c r="B25" s="14" t="s">
        <v>28594</v>
      </c>
      <c r="C25" s="14" t="s">
        <v>28595</v>
      </c>
      <c r="D25" s="14" t="s">
        <v>28596</v>
      </c>
      <c r="E25" s="14" t="s">
        <v>28597</v>
      </c>
      <c r="F25" s="14" t="s">
        <v>3401</v>
      </c>
      <c r="G25" s="14" t="s">
        <v>22107</v>
      </c>
      <c r="H25" s="14" t="s">
        <v>28494</v>
      </c>
      <c r="I25" s="439" t="s">
        <v>28495</v>
      </c>
    </row>
    <row r="26" spans="1:9" ht="23.15">
      <c r="A26" s="446" t="s">
        <v>28598</v>
      </c>
      <c r="B26" s="447" t="s">
        <v>28599</v>
      </c>
      <c r="C26" s="447" t="s">
        <v>28600</v>
      </c>
      <c r="D26" s="447" t="s">
        <v>28601</v>
      </c>
      <c r="E26" s="447" t="s">
        <v>28602</v>
      </c>
      <c r="F26" s="447" t="s">
        <v>28236</v>
      </c>
      <c r="G26" s="447" t="s">
        <v>22107</v>
      </c>
      <c r="H26" s="447" t="s">
        <v>28494</v>
      </c>
      <c r="I26" s="448" t="s">
        <v>28495</v>
      </c>
    </row>
    <row r="27" spans="1:9" ht="34.75">
      <c r="A27" s="460" t="s">
        <v>28603</v>
      </c>
      <c r="B27" s="461" t="s">
        <v>28604</v>
      </c>
      <c r="C27" s="461" t="s">
        <v>28605</v>
      </c>
      <c r="D27" s="461" t="s">
        <v>28606</v>
      </c>
      <c r="E27" s="461" t="s">
        <v>28607</v>
      </c>
      <c r="F27" s="461" t="s">
        <v>3406</v>
      </c>
      <c r="G27" s="461" t="s">
        <v>22107</v>
      </c>
      <c r="H27" s="461" t="s">
        <v>28494</v>
      </c>
      <c r="I27" s="462" t="s">
        <v>28495</v>
      </c>
    </row>
  </sheetData>
  <mergeCells count="2">
    <mergeCell ref="A1:I1"/>
    <mergeCell ref="A2:I2"/>
  </mergeCells>
  <dataValidations count="1">
    <dataValidation type="list" sqref="G5:G26" xr:uid="{00000000-0002-0000-F400-000000000000}">
      <formula1>"Fact,Technical inference,Recommendation,Assumption,Unresolved question"</formula1>
    </dataValidation>
  </dataValidations>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J51"/>
  <sheetViews>
    <sheetView workbookViewId="0">
      <pane ySplit="4" topLeftCell="A5" activePane="bottomLeft" state="frozen"/>
      <selection pane="bottomLeft"/>
    </sheetView>
  </sheetViews>
  <sheetFormatPr defaultRowHeight="14.15"/>
  <cols>
    <col min="1" max="1" width="36" customWidth="1"/>
    <col min="2" max="2" width="30" customWidth="1"/>
    <col min="3" max="3" width="48" customWidth="1"/>
    <col min="4" max="4" width="4" customWidth="1"/>
    <col min="5" max="10" width="16" customWidth="1"/>
  </cols>
  <sheetData>
    <row r="1" spans="1:10" ht="17.149999999999999" customHeight="1">
      <c r="A1" s="636" t="s">
        <v>28608</v>
      </c>
      <c r="B1" s="636"/>
      <c r="C1" s="636"/>
      <c r="D1" s="636"/>
      <c r="E1" s="636"/>
      <c r="F1" s="636"/>
      <c r="G1" s="636"/>
      <c r="H1" s="636"/>
      <c r="I1" s="636"/>
      <c r="J1" s="636"/>
    </row>
    <row r="2" spans="1:10" ht="24" customHeight="1">
      <c r="A2" s="637" t="s">
        <v>28609</v>
      </c>
      <c r="B2" s="637"/>
      <c r="C2" s="637"/>
      <c r="D2" s="637"/>
      <c r="E2" s="637"/>
      <c r="F2" s="637"/>
      <c r="G2" s="637"/>
      <c r="H2" s="637"/>
      <c r="I2" s="637"/>
      <c r="J2" s="637"/>
    </row>
    <row r="4" spans="1:10" ht="13.75" customHeight="1">
      <c r="A4" s="510" t="s">
        <v>28610</v>
      </c>
      <c r="B4" s="510" t="s">
        <v>2484</v>
      </c>
      <c r="D4" s="638" t="s">
        <v>28611</v>
      </c>
      <c r="E4" s="638"/>
      <c r="F4" s="638"/>
      <c r="G4" s="638"/>
      <c r="H4" s="638"/>
      <c r="I4" s="638"/>
      <c r="J4" s="638"/>
    </row>
    <row r="5" spans="1:10">
      <c r="A5" s="511" t="s">
        <v>28612</v>
      </c>
      <c r="B5" s="512" t="s">
        <v>28613</v>
      </c>
      <c r="D5" s="639" t="s">
        <v>28614</v>
      </c>
      <c r="E5" s="639"/>
      <c r="F5" s="639"/>
      <c r="G5" s="639"/>
      <c r="H5" s="639"/>
      <c r="I5" s="639"/>
      <c r="J5" s="639"/>
    </row>
    <row r="6" spans="1:10">
      <c r="A6" s="513" t="s">
        <v>28615</v>
      </c>
      <c r="B6" s="514" t="str">
        <f>'Stage 12A Repo Assessment'!B15</f>
        <v>REMEDIATE BEFORE QUALIFICATION</v>
      </c>
      <c r="D6" s="639"/>
      <c r="E6" s="639"/>
      <c r="F6" s="639"/>
      <c r="G6" s="639"/>
      <c r="H6" s="639"/>
      <c r="I6" s="639"/>
      <c r="J6" s="639"/>
    </row>
    <row r="7" spans="1:10">
      <c r="A7" s="513" t="s">
        <v>28616</v>
      </c>
      <c r="B7" s="517">
        <f>'Stage 12A Repo Assessment'!B5</f>
        <v>0.25384615384615383</v>
      </c>
      <c r="D7" s="639"/>
      <c r="E7" s="639"/>
      <c r="F7" s="639"/>
      <c r="G7" s="639"/>
      <c r="H7" s="639"/>
      <c r="I7" s="639"/>
      <c r="J7" s="639"/>
    </row>
    <row r="8" spans="1:10">
      <c r="A8" s="513" t="s">
        <v>28617</v>
      </c>
      <c r="B8" s="517">
        <f>'Stage 12A Repo Assessment'!B13</f>
        <v>4.0000000000000008E-2</v>
      </c>
      <c r="D8" s="639"/>
      <c r="E8" s="639"/>
      <c r="F8" s="639"/>
      <c r="G8" s="639"/>
      <c r="H8" s="639"/>
      <c r="I8" s="639"/>
      <c r="J8" s="639"/>
    </row>
    <row r="9" spans="1:10">
      <c r="A9" s="513" t="s">
        <v>2589</v>
      </c>
      <c r="B9" s="517">
        <f>'Stage 12A Hardening Gate'!M6</f>
        <v>0.1111111111111111</v>
      </c>
      <c r="D9" s="639"/>
      <c r="E9" s="639"/>
      <c r="F9" s="639"/>
      <c r="G9" s="639"/>
      <c r="H9" s="639"/>
      <c r="I9" s="639"/>
      <c r="J9" s="639"/>
    </row>
    <row r="10" spans="1:10">
      <c r="A10" s="513" t="s">
        <v>28618</v>
      </c>
      <c r="B10" s="517">
        <f>'Stage 12B Pilot and Rollout Gat'!M6</f>
        <v>0</v>
      </c>
      <c r="D10" s="639"/>
      <c r="E10" s="639"/>
      <c r="F10" s="639"/>
      <c r="G10" s="639"/>
      <c r="H10" s="639"/>
      <c r="I10" s="639"/>
      <c r="J10" s="639"/>
    </row>
    <row r="11" spans="1:10" ht="23.15">
      <c r="A11" s="513" t="s">
        <v>24669</v>
      </c>
      <c r="B11" s="514" t="str">
        <f>'Final Programme Closeout'!B11</f>
        <v>NOT AVAILABLE — EXECUTION REQUIRED</v>
      </c>
      <c r="D11" s="639"/>
      <c r="E11" s="639"/>
      <c r="F11" s="639"/>
      <c r="G11" s="639"/>
      <c r="H11" s="639"/>
      <c r="I11" s="639"/>
      <c r="J11" s="639"/>
    </row>
    <row r="12" spans="1:10">
      <c r="A12" s="515" t="s">
        <v>28619</v>
      </c>
      <c r="B12" s="516" t="s">
        <v>28620</v>
      </c>
      <c r="D12" s="639"/>
      <c r="E12" s="639"/>
      <c r="F12" s="639"/>
      <c r="G12" s="639"/>
      <c r="H12" s="639"/>
      <c r="I12" s="639"/>
      <c r="J12" s="639"/>
    </row>
    <row r="13" spans="1:10">
      <c r="D13" s="639"/>
      <c r="E13" s="639"/>
      <c r="F13" s="639"/>
      <c r="G13" s="639"/>
      <c r="H13" s="639"/>
      <c r="I13" s="639"/>
      <c r="J13" s="639"/>
    </row>
    <row r="16" spans="1:10" ht="13.75" customHeight="1">
      <c r="A16" s="640" t="s">
        <v>28621</v>
      </c>
      <c r="B16" s="640"/>
      <c r="C16" s="640"/>
      <c r="D16" s="640"/>
      <c r="E16" s="640"/>
      <c r="F16" s="640"/>
      <c r="G16" s="640"/>
      <c r="H16" s="640"/>
      <c r="I16" s="640"/>
      <c r="J16" s="640"/>
    </row>
    <row r="17" spans="1:10" ht="16" customHeight="1">
      <c r="A17" s="510" t="s">
        <v>2505</v>
      </c>
      <c r="B17" s="510" t="s">
        <v>28622</v>
      </c>
    </row>
    <row r="18" spans="1:10">
      <c r="A18" s="511" t="s">
        <v>60</v>
      </c>
      <c r="B18" s="641" t="s">
        <v>28623</v>
      </c>
      <c r="C18" s="642"/>
      <c r="D18" s="642"/>
      <c r="E18" s="642"/>
      <c r="F18" s="642"/>
      <c r="G18" s="642"/>
      <c r="H18" s="642"/>
      <c r="I18" s="642"/>
      <c r="J18" s="642"/>
    </row>
    <row r="19" spans="1:10">
      <c r="A19" s="513" t="s">
        <v>158</v>
      </c>
      <c r="B19" s="643" t="s">
        <v>28624</v>
      </c>
      <c r="C19" s="642"/>
      <c r="D19" s="642"/>
      <c r="E19" s="642"/>
      <c r="F19" s="642"/>
      <c r="G19" s="642"/>
      <c r="H19" s="642"/>
      <c r="I19" s="642"/>
      <c r="J19" s="642"/>
    </row>
    <row r="20" spans="1:10">
      <c r="A20" s="513" t="s">
        <v>221</v>
      </c>
      <c r="B20" s="643" t="s">
        <v>28625</v>
      </c>
      <c r="C20" s="642"/>
      <c r="D20" s="642"/>
      <c r="E20" s="642"/>
      <c r="F20" s="642"/>
      <c r="G20" s="642"/>
      <c r="H20" s="642"/>
      <c r="I20" s="642"/>
      <c r="J20" s="642"/>
    </row>
    <row r="21" spans="1:10">
      <c r="A21" s="513" t="s">
        <v>295</v>
      </c>
      <c r="B21" s="643" t="s">
        <v>28626</v>
      </c>
      <c r="C21" s="642"/>
      <c r="D21" s="642"/>
      <c r="E21" s="642"/>
      <c r="F21" s="642"/>
      <c r="G21" s="642"/>
      <c r="H21" s="642"/>
      <c r="I21" s="642"/>
      <c r="J21" s="642"/>
    </row>
    <row r="22" spans="1:10">
      <c r="A22" s="513" t="s">
        <v>340</v>
      </c>
      <c r="B22" s="643" t="s">
        <v>28627</v>
      </c>
      <c r="C22" s="642"/>
      <c r="D22" s="642"/>
      <c r="E22" s="642"/>
      <c r="F22" s="642"/>
      <c r="G22" s="642"/>
      <c r="H22" s="642"/>
      <c r="I22" s="642"/>
      <c r="J22" s="642"/>
    </row>
    <row r="23" spans="1:10">
      <c r="A23" s="513" t="s">
        <v>393</v>
      </c>
      <c r="B23" s="643" t="s">
        <v>28628</v>
      </c>
      <c r="C23" s="642"/>
      <c r="D23" s="642"/>
      <c r="E23" s="642"/>
      <c r="F23" s="642"/>
      <c r="G23" s="642"/>
      <c r="H23" s="642"/>
      <c r="I23" s="642"/>
      <c r="J23" s="642"/>
    </row>
    <row r="24" spans="1:10">
      <c r="A24" s="513" t="s">
        <v>427</v>
      </c>
      <c r="B24" s="643" t="s">
        <v>28629</v>
      </c>
      <c r="C24" s="642"/>
      <c r="D24" s="642"/>
      <c r="E24" s="642"/>
      <c r="F24" s="642"/>
      <c r="G24" s="642"/>
      <c r="H24" s="642"/>
      <c r="I24" s="642"/>
      <c r="J24" s="642"/>
    </row>
    <row r="25" spans="1:10">
      <c r="A25" s="513" t="s">
        <v>493</v>
      </c>
      <c r="B25" s="643" t="s">
        <v>28630</v>
      </c>
      <c r="C25" s="642"/>
      <c r="D25" s="642"/>
      <c r="E25" s="642"/>
      <c r="F25" s="642"/>
      <c r="G25" s="642"/>
      <c r="H25" s="642"/>
      <c r="I25" s="642"/>
      <c r="J25" s="642"/>
    </row>
    <row r="26" spans="1:10">
      <c r="A26" s="513" t="s">
        <v>522</v>
      </c>
      <c r="B26" s="643" t="s">
        <v>28631</v>
      </c>
      <c r="C26" s="642"/>
      <c r="D26" s="642"/>
      <c r="E26" s="642"/>
      <c r="F26" s="642"/>
      <c r="G26" s="642"/>
      <c r="H26" s="642"/>
      <c r="I26" s="642"/>
      <c r="J26" s="642"/>
    </row>
    <row r="27" spans="1:10">
      <c r="A27" s="515" t="s">
        <v>578</v>
      </c>
      <c r="B27" s="644" t="s">
        <v>28632</v>
      </c>
      <c r="C27" s="642"/>
      <c r="D27" s="642"/>
      <c r="E27" s="642"/>
      <c r="F27" s="642"/>
      <c r="G27" s="642"/>
      <c r="H27" s="642"/>
      <c r="I27" s="642"/>
      <c r="J27" s="642"/>
    </row>
    <row r="30" spans="1:10" ht="13.75" customHeight="1">
      <c r="A30" s="645" t="s">
        <v>28633</v>
      </c>
      <c r="B30" s="645"/>
      <c r="C30" s="645"/>
      <c r="D30" s="645"/>
      <c r="E30" s="645"/>
      <c r="F30" s="645"/>
      <c r="G30" s="645"/>
      <c r="H30" s="645"/>
      <c r="I30" s="645"/>
      <c r="J30" s="645"/>
    </row>
    <row r="31" spans="1:10" ht="16" customHeight="1">
      <c r="A31" s="510" t="s">
        <v>2505</v>
      </c>
      <c r="B31" s="510" t="s">
        <v>5373</v>
      </c>
    </row>
    <row r="32" spans="1:10">
      <c r="A32" s="511" t="s">
        <v>60</v>
      </c>
      <c r="B32" s="641" t="s">
        <v>28634</v>
      </c>
      <c r="C32" s="642"/>
      <c r="D32" s="642"/>
      <c r="E32" s="642"/>
      <c r="F32" s="642"/>
      <c r="G32" s="642"/>
      <c r="H32" s="642"/>
      <c r="I32" s="642"/>
      <c r="J32" s="642"/>
    </row>
    <row r="33" spans="1:10">
      <c r="A33" s="513" t="s">
        <v>158</v>
      </c>
      <c r="B33" s="643" t="s">
        <v>28635</v>
      </c>
      <c r="C33" s="642"/>
      <c r="D33" s="642"/>
      <c r="E33" s="642"/>
      <c r="F33" s="642"/>
      <c r="G33" s="642"/>
      <c r="H33" s="642"/>
      <c r="I33" s="642"/>
      <c r="J33" s="642"/>
    </row>
    <row r="34" spans="1:10">
      <c r="A34" s="513" t="s">
        <v>221</v>
      </c>
      <c r="B34" s="643" t="s">
        <v>28636</v>
      </c>
      <c r="C34" s="642"/>
      <c r="D34" s="642"/>
      <c r="E34" s="642"/>
      <c r="F34" s="642"/>
      <c r="G34" s="642"/>
      <c r="H34" s="642"/>
      <c r="I34" s="642"/>
      <c r="J34" s="642"/>
    </row>
    <row r="35" spans="1:10">
      <c r="A35" s="513" t="s">
        <v>295</v>
      </c>
      <c r="B35" s="643" t="s">
        <v>28637</v>
      </c>
      <c r="C35" s="642"/>
      <c r="D35" s="642"/>
      <c r="E35" s="642"/>
      <c r="F35" s="642"/>
      <c r="G35" s="642"/>
      <c r="H35" s="642"/>
      <c r="I35" s="642"/>
      <c r="J35" s="642"/>
    </row>
    <row r="36" spans="1:10">
      <c r="A36" s="513" t="s">
        <v>340</v>
      </c>
      <c r="B36" s="643" t="s">
        <v>28638</v>
      </c>
      <c r="C36" s="642"/>
      <c r="D36" s="642"/>
      <c r="E36" s="642"/>
      <c r="F36" s="642"/>
      <c r="G36" s="642"/>
      <c r="H36" s="642"/>
      <c r="I36" s="642"/>
      <c r="J36" s="642"/>
    </row>
    <row r="37" spans="1:10">
      <c r="A37" s="513" t="s">
        <v>393</v>
      </c>
      <c r="B37" s="643" t="s">
        <v>28639</v>
      </c>
      <c r="C37" s="642"/>
      <c r="D37" s="642"/>
      <c r="E37" s="642"/>
      <c r="F37" s="642"/>
      <c r="G37" s="642"/>
      <c r="H37" s="642"/>
      <c r="I37" s="642"/>
      <c r="J37" s="642"/>
    </row>
    <row r="38" spans="1:10">
      <c r="A38" s="513" t="s">
        <v>427</v>
      </c>
      <c r="B38" s="643" t="s">
        <v>28640</v>
      </c>
      <c r="C38" s="642"/>
      <c r="D38" s="642"/>
      <c r="E38" s="642"/>
      <c r="F38" s="642"/>
      <c r="G38" s="642"/>
      <c r="H38" s="642"/>
      <c r="I38" s="642"/>
      <c r="J38" s="642"/>
    </row>
    <row r="39" spans="1:10">
      <c r="A39" s="515" t="s">
        <v>493</v>
      </c>
      <c r="B39" s="644" t="s">
        <v>28641</v>
      </c>
      <c r="C39" s="642"/>
      <c r="D39" s="642"/>
      <c r="E39" s="642"/>
      <c r="F39" s="642"/>
      <c r="G39" s="642"/>
      <c r="H39" s="642"/>
      <c r="I39" s="642"/>
      <c r="J39" s="642"/>
    </row>
    <row r="42" spans="1:10" ht="13.75" customHeight="1">
      <c r="A42" s="646" t="s">
        <v>28642</v>
      </c>
      <c r="B42" s="646"/>
      <c r="C42" s="646"/>
      <c r="D42" s="646"/>
      <c r="E42" s="646"/>
      <c r="F42" s="646"/>
      <c r="G42" s="646"/>
      <c r="H42" s="646"/>
      <c r="I42" s="646"/>
      <c r="J42" s="646"/>
    </row>
    <row r="43" spans="1:10" ht="16" customHeight="1">
      <c r="A43" s="510" t="s">
        <v>2505</v>
      </c>
      <c r="B43" s="510" t="s">
        <v>28643</v>
      </c>
      <c r="C43" s="510" t="s">
        <v>3</v>
      </c>
    </row>
    <row r="44" spans="1:10">
      <c r="A44" s="511" t="s">
        <v>60</v>
      </c>
      <c r="B44" s="518" t="s">
        <v>1021</v>
      </c>
      <c r="C44" s="512" t="s">
        <v>28644</v>
      </c>
    </row>
    <row r="45" spans="1:10">
      <c r="A45" s="513" t="s">
        <v>158</v>
      </c>
      <c r="B45" s="14" t="s">
        <v>989</v>
      </c>
      <c r="C45" s="514" t="s">
        <v>28645</v>
      </c>
    </row>
    <row r="46" spans="1:10">
      <c r="A46" s="513" t="s">
        <v>221</v>
      </c>
      <c r="B46" s="14" t="s">
        <v>1007</v>
      </c>
      <c r="C46" s="514" t="s">
        <v>28646</v>
      </c>
    </row>
    <row r="47" spans="1:10">
      <c r="A47" s="513" t="s">
        <v>295</v>
      </c>
      <c r="B47" s="14" t="s">
        <v>995</v>
      </c>
      <c r="C47" s="514" t="s">
        <v>28647</v>
      </c>
    </row>
    <row r="48" spans="1:10" ht="23.15">
      <c r="A48" s="513" t="s">
        <v>340</v>
      </c>
      <c r="B48" s="14" t="s">
        <v>28648</v>
      </c>
      <c r="C48" s="514" t="s">
        <v>28649</v>
      </c>
    </row>
    <row r="49" spans="1:3" ht="23.15">
      <c r="A49" s="513" t="s">
        <v>393</v>
      </c>
      <c r="B49" s="14" t="s">
        <v>28650</v>
      </c>
      <c r="C49" s="514" t="s">
        <v>28651</v>
      </c>
    </row>
    <row r="50" spans="1:3">
      <c r="A50" s="513" t="s">
        <v>427</v>
      </c>
      <c r="B50" s="14" t="s">
        <v>974</v>
      </c>
      <c r="C50" s="514" t="s">
        <v>28652</v>
      </c>
    </row>
    <row r="51" spans="1:3">
      <c r="A51" s="515" t="s">
        <v>493</v>
      </c>
      <c r="B51" s="519" t="s">
        <v>28653</v>
      </c>
      <c r="C51" s="516" t="s">
        <v>28654</v>
      </c>
    </row>
  </sheetData>
  <mergeCells count="25">
    <mergeCell ref="B36:J36"/>
    <mergeCell ref="B37:J37"/>
    <mergeCell ref="B38:J38"/>
    <mergeCell ref="B39:J39"/>
    <mergeCell ref="A42:J42"/>
    <mergeCell ref="A30:J30"/>
    <mergeCell ref="B32:J32"/>
    <mergeCell ref="B33:J33"/>
    <mergeCell ref="B34:J34"/>
    <mergeCell ref="B35:J35"/>
    <mergeCell ref="B23:J23"/>
    <mergeCell ref="B24:J24"/>
    <mergeCell ref="B25:J25"/>
    <mergeCell ref="B26:J26"/>
    <mergeCell ref="B27:J27"/>
    <mergeCell ref="B18:J18"/>
    <mergeCell ref="B19:J19"/>
    <mergeCell ref="B20:J20"/>
    <mergeCell ref="B21:J21"/>
    <mergeCell ref="B22:J22"/>
    <mergeCell ref="A1:J1"/>
    <mergeCell ref="A2:J2"/>
    <mergeCell ref="D4:J4"/>
    <mergeCell ref="D5:J13"/>
    <mergeCell ref="A16:J16"/>
  </mergeCells>
  <conditionalFormatting sqref="B7:B10">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{9C963BFA-291F-2224-C10D-C67D028A9BC6}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C963BFA-291F-2224-C10D-C67D028A9BC6}">
            <x14:dataBar>
              <x14:cfvo type="min"/>
              <x14:cfvo type="max"/>
              <x14:negativeFillColor auto="1"/>
              <x14:axisColor auto="1"/>
            </x14:dataBar>
          </x14:cfRule>
          <xm:sqref>B7:B10</xm:sqref>
        </x14:conditionalFormatting>
      </x14:conditionalFormattings>
    </ext>
  </extLst>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H47"/>
  <sheetViews>
    <sheetView workbookViewId="0">
      <pane ySplit="4" topLeftCell="A5" activePane="bottomLeft" state="frozen"/>
      <selection pane="bottomLeft"/>
    </sheetView>
  </sheetViews>
  <sheetFormatPr defaultRowHeight="14.15"/>
  <cols>
    <col min="1" max="1" width="14" customWidth="1"/>
    <col min="2" max="2" width="12" customWidth="1"/>
    <col min="3" max="3" width="42" customWidth="1"/>
    <col min="4" max="4" width="28" customWidth="1"/>
    <col min="5" max="5" width="62" customWidth="1"/>
    <col min="6" max="6" width="56" customWidth="1"/>
    <col min="7" max="7" width="18" customWidth="1"/>
    <col min="8" max="8" width="38" customWidth="1"/>
  </cols>
  <sheetData>
    <row r="1" spans="1:8" ht="17.149999999999999" customHeight="1">
      <c r="A1" s="636" t="s">
        <v>28655</v>
      </c>
      <c r="B1" s="636"/>
      <c r="C1" s="636"/>
      <c r="D1" s="636"/>
      <c r="E1" s="636"/>
      <c r="F1" s="636"/>
      <c r="G1" s="636"/>
      <c r="H1" s="636"/>
    </row>
    <row r="2" spans="1:8" ht="24" customHeight="1">
      <c r="A2" s="637" t="s">
        <v>28656</v>
      </c>
      <c r="B2" s="637"/>
      <c r="C2" s="637"/>
      <c r="D2" s="637"/>
      <c r="E2" s="637"/>
      <c r="F2" s="637"/>
      <c r="G2" s="637"/>
      <c r="H2" s="637"/>
    </row>
    <row r="4" spans="1:8" ht="16" customHeight="1">
      <c r="A4" s="510" t="s">
        <v>3410</v>
      </c>
      <c r="B4" s="510" t="s">
        <v>1509</v>
      </c>
      <c r="C4" s="510" t="s">
        <v>28657</v>
      </c>
      <c r="D4" s="510" t="s">
        <v>28658</v>
      </c>
      <c r="E4" s="510" t="s">
        <v>28659</v>
      </c>
      <c r="F4" s="510" t="s">
        <v>28660</v>
      </c>
      <c r="G4" s="510" t="s">
        <v>1818</v>
      </c>
      <c r="H4" s="510" t="s">
        <v>28661</v>
      </c>
    </row>
    <row r="5" spans="1:8">
      <c r="A5" s="511" t="s">
        <v>28662</v>
      </c>
      <c r="B5" s="518" t="s">
        <v>28347</v>
      </c>
      <c r="C5" s="518" t="s">
        <v>28663</v>
      </c>
      <c r="D5" s="518" t="s">
        <v>28664</v>
      </c>
      <c r="E5" s="518" t="s">
        <v>28665</v>
      </c>
      <c r="F5" s="518" t="s">
        <v>28666</v>
      </c>
      <c r="G5" s="518" t="s">
        <v>1825</v>
      </c>
      <c r="H5" s="512" t="s">
        <v>1007</v>
      </c>
    </row>
    <row r="6" spans="1:8">
      <c r="A6" s="513" t="s">
        <v>28667</v>
      </c>
      <c r="B6" s="14" t="s">
        <v>28347</v>
      </c>
      <c r="C6" s="14" t="s">
        <v>28668</v>
      </c>
      <c r="D6" s="14" t="s">
        <v>22129</v>
      </c>
      <c r="E6" s="14" t="s">
        <v>28669</v>
      </c>
      <c r="F6" s="14" t="s">
        <v>28670</v>
      </c>
      <c r="G6" s="14" t="s">
        <v>1825</v>
      </c>
      <c r="H6" s="514" t="s">
        <v>692</v>
      </c>
    </row>
    <row r="7" spans="1:8" ht="23.15">
      <c r="A7" s="513" t="s">
        <v>28671</v>
      </c>
      <c r="B7" s="14" t="s">
        <v>28347</v>
      </c>
      <c r="C7" s="14" t="s">
        <v>28672</v>
      </c>
      <c r="D7" s="14" t="s">
        <v>24916</v>
      </c>
      <c r="E7" s="14" t="s">
        <v>28673</v>
      </c>
      <c r="F7" s="14" t="s">
        <v>28674</v>
      </c>
      <c r="G7" s="14" t="s">
        <v>1825</v>
      </c>
      <c r="H7" s="514" t="s">
        <v>995</v>
      </c>
    </row>
    <row r="8" spans="1:8">
      <c r="A8" s="513" t="s">
        <v>28675</v>
      </c>
      <c r="B8" s="14" t="s">
        <v>28347</v>
      </c>
      <c r="C8" s="14" t="s">
        <v>28676</v>
      </c>
      <c r="D8" s="14" t="s">
        <v>28677</v>
      </c>
      <c r="E8" s="14" t="s">
        <v>28678</v>
      </c>
      <c r="F8" s="14" t="s">
        <v>28679</v>
      </c>
      <c r="G8" s="14" t="s">
        <v>1825</v>
      </c>
      <c r="H8" s="514" t="s">
        <v>752</v>
      </c>
    </row>
    <row r="9" spans="1:8">
      <c r="A9" s="513" t="s">
        <v>28680</v>
      </c>
      <c r="B9" s="14" t="s">
        <v>28347</v>
      </c>
      <c r="C9" s="14" t="s">
        <v>28681</v>
      </c>
      <c r="D9" s="14" t="s">
        <v>28682</v>
      </c>
      <c r="E9" s="14" t="s">
        <v>28683</v>
      </c>
      <c r="F9" s="14" t="s">
        <v>28684</v>
      </c>
      <c r="G9" s="14" t="s">
        <v>1825</v>
      </c>
      <c r="H9" s="514" t="s">
        <v>28685</v>
      </c>
    </row>
    <row r="10" spans="1:8">
      <c r="A10" s="513" t="s">
        <v>28686</v>
      </c>
      <c r="B10" s="14" t="s">
        <v>28347</v>
      </c>
      <c r="C10" s="14" t="s">
        <v>28687</v>
      </c>
      <c r="D10" s="14" t="s">
        <v>28688</v>
      </c>
      <c r="E10" s="14" t="s">
        <v>28689</v>
      </c>
      <c r="F10" s="14" t="s">
        <v>28690</v>
      </c>
      <c r="G10" s="14" t="s">
        <v>1825</v>
      </c>
      <c r="H10" s="514" t="s">
        <v>28691</v>
      </c>
    </row>
    <row r="11" spans="1:8">
      <c r="A11" s="513" t="s">
        <v>28692</v>
      </c>
      <c r="B11" s="14" t="s">
        <v>28347</v>
      </c>
      <c r="C11" s="14" t="s">
        <v>28693</v>
      </c>
      <c r="D11" s="14" t="s">
        <v>28694</v>
      </c>
      <c r="E11" s="14" t="s">
        <v>28695</v>
      </c>
      <c r="F11" s="14" t="s">
        <v>28696</v>
      </c>
      <c r="G11" s="14" t="s">
        <v>1825</v>
      </c>
      <c r="H11" s="514" t="s">
        <v>28697</v>
      </c>
    </row>
    <row r="12" spans="1:8" ht="23.15">
      <c r="A12" s="513" t="s">
        <v>28698</v>
      </c>
      <c r="B12" s="14" t="s">
        <v>28347</v>
      </c>
      <c r="C12" s="14" t="s">
        <v>28699</v>
      </c>
      <c r="D12" s="14" t="s">
        <v>28700</v>
      </c>
      <c r="E12" s="14" t="s">
        <v>28701</v>
      </c>
      <c r="F12" s="14" t="s">
        <v>28702</v>
      </c>
      <c r="G12" s="14" t="s">
        <v>1825</v>
      </c>
      <c r="H12" s="514" t="s">
        <v>692</v>
      </c>
    </row>
    <row r="13" spans="1:8" ht="23.15">
      <c r="A13" s="513" t="s">
        <v>28703</v>
      </c>
      <c r="B13" s="14" t="s">
        <v>28347</v>
      </c>
      <c r="C13" s="14" t="s">
        <v>28704</v>
      </c>
      <c r="D13" s="14" t="s">
        <v>27177</v>
      </c>
      <c r="E13" s="14" t="s">
        <v>28705</v>
      </c>
      <c r="F13" s="14" t="s">
        <v>28706</v>
      </c>
      <c r="G13" s="14" t="s">
        <v>1825</v>
      </c>
      <c r="H13" s="514" t="s">
        <v>28707</v>
      </c>
    </row>
    <row r="14" spans="1:8">
      <c r="A14" s="515" t="s">
        <v>28708</v>
      </c>
      <c r="B14" s="519" t="s">
        <v>28434</v>
      </c>
      <c r="C14" s="519" t="s">
        <v>28709</v>
      </c>
      <c r="D14" s="519" t="s">
        <v>28710</v>
      </c>
      <c r="E14" s="519" t="s">
        <v>28711</v>
      </c>
      <c r="F14" s="519" t="s">
        <v>28712</v>
      </c>
      <c r="G14" s="519" t="s">
        <v>1825</v>
      </c>
      <c r="H14" s="516" t="s">
        <v>28713</v>
      </c>
    </row>
    <row r="18" spans="1:8" ht="13.75" customHeight="1">
      <c r="A18" s="638" t="s">
        <v>28714</v>
      </c>
      <c r="B18" s="638"/>
      <c r="C18" s="638"/>
      <c r="D18" s="638"/>
      <c r="E18" s="638"/>
      <c r="F18" s="638"/>
      <c r="G18" s="638"/>
      <c r="H18" s="638"/>
    </row>
    <row r="19" spans="1:8" ht="16" customHeight="1">
      <c r="A19" s="510" t="s">
        <v>2505</v>
      </c>
      <c r="B19" s="510" t="s">
        <v>5373</v>
      </c>
    </row>
    <row r="20" spans="1:8">
      <c r="A20" s="511" t="s">
        <v>60</v>
      </c>
      <c r="B20" s="641" t="s">
        <v>28715</v>
      </c>
      <c r="C20" s="642"/>
      <c r="D20" s="642"/>
      <c r="E20" s="642"/>
      <c r="F20" s="642"/>
      <c r="G20" s="642"/>
      <c r="H20" s="642"/>
    </row>
    <row r="21" spans="1:8">
      <c r="A21" s="513" t="s">
        <v>158</v>
      </c>
      <c r="B21" s="643" t="s">
        <v>28716</v>
      </c>
      <c r="C21" s="642"/>
      <c r="D21" s="642"/>
      <c r="E21" s="642"/>
      <c r="F21" s="642"/>
      <c r="G21" s="642"/>
      <c r="H21" s="642"/>
    </row>
    <row r="22" spans="1:8">
      <c r="A22" s="513" t="s">
        <v>221</v>
      </c>
      <c r="B22" s="643" t="s">
        <v>28717</v>
      </c>
      <c r="C22" s="642"/>
      <c r="D22" s="642"/>
      <c r="E22" s="642"/>
      <c r="F22" s="642"/>
      <c r="G22" s="642"/>
      <c r="H22" s="642"/>
    </row>
    <row r="23" spans="1:8">
      <c r="A23" s="513" t="s">
        <v>295</v>
      </c>
      <c r="B23" s="643" t="s">
        <v>28718</v>
      </c>
      <c r="C23" s="642"/>
      <c r="D23" s="642"/>
      <c r="E23" s="642"/>
      <c r="F23" s="642"/>
      <c r="G23" s="642"/>
      <c r="H23" s="642"/>
    </row>
    <row r="24" spans="1:8">
      <c r="A24" s="513" t="s">
        <v>340</v>
      </c>
      <c r="B24" s="643" t="s">
        <v>28719</v>
      </c>
      <c r="C24" s="642"/>
      <c r="D24" s="642"/>
      <c r="E24" s="642"/>
      <c r="F24" s="642"/>
      <c r="G24" s="642"/>
      <c r="H24" s="642"/>
    </row>
    <row r="25" spans="1:8">
      <c r="A25" s="515" t="s">
        <v>393</v>
      </c>
      <c r="B25" s="644" t="s">
        <v>28720</v>
      </c>
      <c r="C25" s="642"/>
      <c r="D25" s="642"/>
      <c r="E25" s="642"/>
      <c r="F25" s="642"/>
      <c r="G25" s="642"/>
      <c r="H25" s="642"/>
    </row>
    <row r="28" spans="1:8" ht="13.75" customHeight="1">
      <c r="A28" s="640" t="s">
        <v>28721</v>
      </c>
      <c r="B28" s="640"/>
      <c r="C28" s="640"/>
      <c r="D28" s="640"/>
      <c r="E28" s="640"/>
      <c r="F28" s="640"/>
      <c r="G28" s="640"/>
      <c r="H28" s="640"/>
    </row>
    <row r="29" spans="1:8">
      <c r="A29" s="639" t="s">
        <v>28722</v>
      </c>
      <c r="B29" s="639"/>
      <c r="C29" s="639"/>
      <c r="D29" s="639"/>
      <c r="E29" s="639"/>
      <c r="F29" s="639"/>
      <c r="G29" s="639"/>
      <c r="H29" s="639"/>
    </row>
    <row r="30" spans="1:8">
      <c r="A30" s="639"/>
      <c r="B30" s="639"/>
      <c r="C30" s="639"/>
      <c r="D30" s="639"/>
      <c r="E30" s="639"/>
      <c r="F30" s="639"/>
      <c r="G30" s="639"/>
      <c r="H30" s="639"/>
    </row>
    <row r="31" spans="1:8">
      <c r="A31" s="639"/>
      <c r="B31" s="639"/>
      <c r="C31" s="639"/>
      <c r="D31" s="639"/>
      <c r="E31" s="639"/>
      <c r="F31" s="639"/>
      <c r="G31" s="639"/>
      <c r="H31" s="639"/>
    </row>
    <row r="32" spans="1:8">
      <c r="A32" s="639"/>
      <c r="B32" s="639"/>
      <c r="C32" s="639"/>
      <c r="D32" s="639"/>
      <c r="E32" s="639"/>
      <c r="F32" s="639"/>
      <c r="G32" s="639"/>
      <c r="H32" s="639"/>
    </row>
    <row r="33" spans="1:8">
      <c r="A33" s="639"/>
      <c r="B33" s="639"/>
      <c r="C33" s="639"/>
      <c r="D33" s="639"/>
      <c r="E33" s="639"/>
      <c r="F33" s="639"/>
      <c r="G33" s="639"/>
      <c r="H33" s="639"/>
    </row>
    <row r="34" spans="1:8">
      <c r="A34" s="639"/>
      <c r="B34" s="639"/>
      <c r="C34" s="639"/>
      <c r="D34" s="639"/>
      <c r="E34" s="639"/>
      <c r="F34" s="639"/>
      <c r="G34" s="639"/>
      <c r="H34" s="639"/>
    </row>
    <row r="35" spans="1:8">
      <c r="A35" s="639"/>
      <c r="B35" s="639"/>
      <c r="C35" s="639"/>
      <c r="D35" s="639"/>
      <c r="E35" s="639"/>
      <c r="F35" s="639"/>
      <c r="G35" s="639"/>
      <c r="H35" s="639"/>
    </row>
    <row r="38" spans="1:8" ht="13.75" customHeight="1">
      <c r="A38" s="646" t="s">
        <v>28659</v>
      </c>
      <c r="B38" s="646"/>
      <c r="C38" s="646"/>
      <c r="D38" s="646"/>
      <c r="E38" s="646"/>
      <c r="F38" s="646"/>
      <c r="G38" s="646"/>
      <c r="H38" s="646"/>
    </row>
    <row r="39" spans="1:8" ht="16" customHeight="1">
      <c r="A39" s="510" t="s">
        <v>2505</v>
      </c>
      <c r="B39" s="510" t="s">
        <v>28723</v>
      </c>
    </row>
    <row r="40" spans="1:8">
      <c r="A40" s="511" t="s">
        <v>60</v>
      </c>
      <c r="B40" s="641" t="s">
        <v>28724</v>
      </c>
      <c r="C40" s="642"/>
      <c r="D40" s="642"/>
      <c r="E40" s="642"/>
      <c r="F40" s="642"/>
      <c r="G40" s="642"/>
      <c r="H40" s="642"/>
    </row>
    <row r="41" spans="1:8">
      <c r="A41" s="513" t="s">
        <v>158</v>
      </c>
      <c r="B41" s="643" t="s">
        <v>28725</v>
      </c>
      <c r="C41" s="642"/>
      <c r="D41" s="642"/>
      <c r="E41" s="642"/>
      <c r="F41" s="642"/>
      <c r="G41" s="642"/>
      <c r="H41" s="642"/>
    </row>
    <row r="42" spans="1:8">
      <c r="A42" s="513" t="s">
        <v>221</v>
      </c>
      <c r="B42" s="643" t="s">
        <v>28726</v>
      </c>
      <c r="C42" s="642"/>
      <c r="D42" s="642"/>
      <c r="E42" s="642"/>
      <c r="F42" s="642"/>
      <c r="G42" s="642"/>
      <c r="H42" s="642"/>
    </row>
    <row r="43" spans="1:8">
      <c r="A43" s="513" t="s">
        <v>295</v>
      </c>
      <c r="B43" s="643" t="s">
        <v>28727</v>
      </c>
      <c r="C43" s="642"/>
      <c r="D43" s="642"/>
      <c r="E43" s="642"/>
      <c r="F43" s="642"/>
      <c r="G43" s="642"/>
      <c r="H43" s="642"/>
    </row>
    <row r="44" spans="1:8">
      <c r="A44" s="513" t="s">
        <v>340</v>
      </c>
      <c r="B44" s="643" t="s">
        <v>28728</v>
      </c>
      <c r="C44" s="642"/>
      <c r="D44" s="642"/>
      <c r="E44" s="642"/>
      <c r="F44" s="642"/>
      <c r="G44" s="642"/>
      <c r="H44" s="642"/>
    </row>
    <row r="45" spans="1:8">
      <c r="A45" s="513" t="s">
        <v>393</v>
      </c>
      <c r="B45" s="643" t="s">
        <v>28729</v>
      </c>
      <c r="C45" s="642"/>
      <c r="D45" s="642"/>
      <c r="E45" s="642"/>
      <c r="F45" s="642"/>
      <c r="G45" s="642"/>
      <c r="H45" s="642"/>
    </row>
    <row r="46" spans="1:8">
      <c r="A46" s="513" t="s">
        <v>427</v>
      </c>
      <c r="B46" s="643" t="s">
        <v>28730</v>
      </c>
      <c r="C46" s="642"/>
      <c r="D46" s="642"/>
      <c r="E46" s="642"/>
      <c r="F46" s="642"/>
      <c r="G46" s="642"/>
      <c r="H46" s="642"/>
    </row>
    <row r="47" spans="1:8">
      <c r="A47" s="515" t="s">
        <v>493</v>
      </c>
      <c r="B47" s="644" t="s">
        <v>28731</v>
      </c>
      <c r="C47" s="642"/>
      <c r="D47" s="642"/>
      <c r="E47" s="642"/>
      <c r="F47" s="642"/>
      <c r="G47" s="642"/>
      <c r="H47" s="642"/>
    </row>
  </sheetData>
  <mergeCells count="20">
    <mergeCell ref="B43:H43"/>
    <mergeCell ref="B44:H44"/>
    <mergeCell ref="B45:H45"/>
    <mergeCell ref="B46:H46"/>
    <mergeCell ref="B47:H47"/>
    <mergeCell ref="A29:H35"/>
    <mergeCell ref="A38:H38"/>
    <mergeCell ref="B40:H40"/>
    <mergeCell ref="B41:H41"/>
    <mergeCell ref="B42:H42"/>
    <mergeCell ref="B22:H22"/>
    <mergeCell ref="B23:H23"/>
    <mergeCell ref="B24:H24"/>
    <mergeCell ref="B25:H25"/>
    <mergeCell ref="A28:H28"/>
    <mergeCell ref="A1:H1"/>
    <mergeCell ref="A2:H2"/>
    <mergeCell ref="A18:H18"/>
    <mergeCell ref="B20:H20"/>
    <mergeCell ref="B21:H21"/>
  </mergeCells>
  <dataValidations count="2">
    <dataValidation type="list" sqref="B5:B14" xr:uid="{00000000-0002-0000-F600-000000000000}">
      <formula1>"P0,P1,P2"</formula1>
    </dataValidation>
    <dataValidation type="list" sqref="G5:G14" xr:uid="{00000000-0002-0000-F600-000001000000}">
      <formula1>"Not Started,In Progress,In Review,Done,Blocked,Deferred"</formula1>
    </dataValidation>
  </dataValidations>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F12"/>
  <sheetViews>
    <sheetView workbookViewId="0">
      <pane ySplit="4" topLeftCell="A5" activePane="bottomLeft" state="frozen"/>
      <selection pane="bottomLeft"/>
    </sheetView>
  </sheetViews>
  <sheetFormatPr defaultRowHeight="14.15"/>
  <cols>
    <col min="1" max="1" width="12" customWidth="1"/>
    <col min="2" max="2" width="54" customWidth="1"/>
    <col min="3" max="3" width="30" customWidth="1"/>
    <col min="4" max="4" width="58" customWidth="1"/>
    <col min="5" max="5" width="12" customWidth="1"/>
    <col min="6" max="6" width="18" customWidth="1"/>
  </cols>
  <sheetData>
    <row r="1" spans="1:6" ht="17.149999999999999" customHeight="1">
      <c r="A1" s="636" t="s">
        <v>28732</v>
      </c>
      <c r="B1" s="636"/>
      <c r="C1" s="636"/>
      <c r="D1" s="636"/>
      <c r="E1" s="636"/>
      <c r="F1" s="636"/>
    </row>
    <row r="2" spans="1:6" ht="24" customHeight="1">
      <c r="A2" s="637" t="s">
        <v>28733</v>
      </c>
      <c r="B2" s="637"/>
      <c r="C2" s="637"/>
      <c r="D2" s="637"/>
      <c r="E2" s="637"/>
      <c r="F2" s="637"/>
    </row>
    <row r="4" spans="1:6" ht="16" customHeight="1">
      <c r="A4" s="510" t="s">
        <v>3410</v>
      </c>
      <c r="B4" s="510" t="s">
        <v>28734</v>
      </c>
      <c r="C4" s="510" t="s">
        <v>28735</v>
      </c>
      <c r="D4" s="510" t="s">
        <v>28736</v>
      </c>
      <c r="E4" s="510" t="s">
        <v>24998</v>
      </c>
      <c r="F4" s="510" t="s">
        <v>1818</v>
      </c>
    </row>
    <row r="5" spans="1:6">
      <c r="A5" s="511" t="s">
        <v>28737</v>
      </c>
      <c r="B5" s="518" t="s">
        <v>28738</v>
      </c>
      <c r="C5" s="518" t="s">
        <v>28739</v>
      </c>
      <c r="D5" s="518" t="s">
        <v>28740</v>
      </c>
      <c r="E5" s="518" t="s">
        <v>1238</v>
      </c>
      <c r="F5" s="512" t="s">
        <v>28741</v>
      </c>
    </row>
    <row r="6" spans="1:6">
      <c r="A6" s="513" t="s">
        <v>28742</v>
      </c>
      <c r="B6" s="14" t="s">
        <v>28743</v>
      </c>
      <c r="C6" s="14" t="s">
        <v>28744</v>
      </c>
      <c r="D6" s="14" t="s">
        <v>28745</v>
      </c>
      <c r="E6" s="14" t="s">
        <v>1238</v>
      </c>
      <c r="F6" s="514" t="s">
        <v>28741</v>
      </c>
    </row>
    <row r="7" spans="1:6">
      <c r="A7" s="513" t="s">
        <v>28746</v>
      </c>
      <c r="B7" s="14" t="s">
        <v>28747</v>
      </c>
      <c r="C7" s="14" t="s">
        <v>28748</v>
      </c>
      <c r="D7" s="14" t="s">
        <v>28749</v>
      </c>
      <c r="E7" s="14" t="s">
        <v>1109</v>
      </c>
      <c r="F7" s="514" t="s">
        <v>28741</v>
      </c>
    </row>
    <row r="8" spans="1:6">
      <c r="A8" s="513" t="s">
        <v>28750</v>
      </c>
      <c r="B8" s="14" t="s">
        <v>28751</v>
      </c>
      <c r="C8" s="14" t="s">
        <v>28752</v>
      </c>
      <c r="D8" s="14" t="s">
        <v>28753</v>
      </c>
      <c r="E8" s="14" t="s">
        <v>1109</v>
      </c>
      <c r="F8" s="514" t="s">
        <v>28741</v>
      </c>
    </row>
    <row r="9" spans="1:6">
      <c r="A9" s="513" t="s">
        <v>28754</v>
      </c>
      <c r="B9" s="14" t="s">
        <v>28755</v>
      </c>
      <c r="C9" s="14" t="s">
        <v>28756</v>
      </c>
      <c r="D9" s="14" t="s">
        <v>28757</v>
      </c>
      <c r="E9" s="14" t="s">
        <v>1238</v>
      </c>
      <c r="F9" s="514" t="s">
        <v>28741</v>
      </c>
    </row>
    <row r="10" spans="1:6">
      <c r="A10" s="513" t="s">
        <v>28758</v>
      </c>
      <c r="B10" s="14" t="s">
        <v>28759</v>
      </c>
      <c r="C10" s="14" t="s">
        <v>28760</v>
      </c>
      <c r="D10" s="14" t="s">
        <v>28761</v>
      </c>
      <c r="E10" s="14" t="s">
        <v>1109</v>
      </c>
      <c r="F10" s="514" t="s">
        <v>28741</v>
      </c>
    </row>
    <row r="11" spans="1:6">
      <c r="A11" s="513" t="s">
        <v>28762</v>
      </c>
      <c r="B11" s="14" t="s">
        <v>28763</v>
      </c>
      <c r="C11" s="14" t="s">
        <v>28760</v>
      </c>
      <c r="D11" s="14" t="s">
        <v>28764</v>
      </c>
      <c r="E11" s="14" t="s">
        <v>1238</v>
      </c>
      <c r="F11" s="514" t="s">
        <v>28741</v>
      </c>
    </row>
    <row r="12" spans="1:6">
      <c r="A12" s="515" t="s">
        <v>28765</v>
      </c>
      <c r="B12" s="519" t="s">
        <v>28766</v>
      </c>
      <c r="C12" s="519" t="s">
        <v>28767</v>
      </c>
      <c r="D12" s="519" t="s">
        <v>28768</v>
      </c>
      <c r="E12" s="519" t="s">
        <v>1109</v>
      </c>
      <c r="F12" s="516" t="s">
        <v>28741</v>
      </c>
    </row>
  </sheetData>
  <mergeCells count="2">
    <mergeCell ref="A1:F1"/>
    <mergeCell ref="A2:F2"/>
  </mergeCells>
  <dataValidations count="2">
    <dataValidation type="list" sqref="E5:E12" xr:uid="{00000000-0002-0000-F700-000000000000}">
      <formula1>"Critical,High,Medium,Low"</formula1>
    </dataValidation>
    <dataValidation type="list" sqref="F5:F12" xr:uid="{00000000-0002-0000-F700-000001000000}">
      <formula1>"Pending,Pass,Fail,Conditional"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248</vt:i4>
      </vt:variant>
    </vt:vector>
  </HeadingPairs>
  <TitlesOfParts>
    <vt:vector size="248" baseType="lpstr">
      <vt:lpstr>Index</vt:lpstr>
      <vt:lpstr>Executive Charter</vt:lpstr>
      <vt:lpstr>Market Landscape</vt:lpstr>
      <vt:lpstr>GitHub OSS Scan</vt:lpstr>
      <vt:lpstr>Gap Matrix</vt:lpstr>
      <vt:lpstr>Delivery Stages</vt:lpstr>
      <vt:lpstr>Microservices Map</vt:lpstr>
      <vt:lpstr>MVP Backlog</vt:lpstr>
      <vt:lpstr>Event Data Model</vt:lpstr>
      <vt:lpstr>AI Capability System</vt:lpstr>
      <vt:lpstr>Governance</vt:lpstr>
      <vt:lpstr>Risk Register</vt:lpstr>
      <vt:lpstr>KPI Dashboard</vt:lpstr>
      <vt:lpstr>Source Register</vt:lpstr>
      <vt:lpstr>Master Prompts</vt:lpstr>
      <vt:lpstr>Foundation Dashboard</vt:lpstr>
      <vt:lpstr>Stage 0-1 Workplan</vt:lpstr>
      <vt:lpstr>Product Charter v1</vt:lpstr>
      <vt:lpstr>Purpose Policy Matrix</vt:lpstr>
      <vt:lpstr>Stakeholder RACI</vt:lpstr>
      <vt:lpstr>Build Buy Decisions</vt:lpstr>
      <vt:lpstr>Reference Architecture</vt:lpstr>
      <vt:lpstr>Architecture Decisions</vt:lpstr>
      <vt:lpstr>Stage 0-1 Gates</vt:lpstr>
      <vt:lpstr>Assumptions Questions</vt:lpstr>
      <vt:lpstr>Foundation Threats</vt:lpstr>
      <vt:lpstr>Pilot Definition</vt:lpstr>
      <vt:lpstr>Stage 2-3 Dashboard</vt:lpstr>
      <vt:lpstr>Ontology Overview</vt:lpstr>
      <vt:lpstr>Entity Dictionary</vt:lpstr>
      <vt:lpstr>Relationship Model</vt:lpstr>
      <vt:lpstr>Capability-Level Rubric</vt:lpstr>
      <vt:lpstr>Role Templates</vt:lpstr>
      <vt:lpstr>Task Contract Templates</vt:lpstr>
      <vt:lpstr>Evidence Scoring</vt:lpstr>
      <vt:lpstr>Worked Examples</vt:lpstr>
      <vt:lpstr>APIs and Events</vt:lpstr>
      <vt:lpstr>Stage 2 Backlog</vt:lpstr>
      <vt:lpstr>Stage 2 Risks</vt:lpstr>
      <vt:lpstr>Stage 2 Decisions</vt:lpstr>
      <vt:lpstr>Stage 2 Gate</vt:lpstr>
      <vt:lpstr>Stage 2 Sources</vt:lpstr>
      <vt:lpstr>Agent Architecture</vt:lpstr>
      <vt:lpstr>OS Capability Matrix</vt:lpstr>
      <vt:lpstr>Agent Module Specification</vt:lpstr>
      <vt:lpstr>Session State Machine</vt:lpstr>
      <vt:lpstr>Device Identity and Key Model</vt:lpstr>
      <vt:lpstr>Policy Bundle</vt:lpstr>
      <vt:lpstr>Local Storage Model</vt:lpstr>
      <vt:lpstr>Event and API Contracts</vt:lpstr>
      <vt:lpstr>Technical Spikes</vt:lpstr>
      <vt:lpstr>Performance Budgets</vt:lpstr>
      <vt:lpstr>Stage 3 Threat Model</vt:lpstr>
      <vt:lpstr>Test Matrix</vt:lpstr>
      <vt:lpstr>Recovered_Sheet1</vt:lpstr>
      <vt:lpstr>Stage 3 Backlog</vt:lpstr>
      <vt:lpstr>Stage 3 ADRs</vt:lpstr>
      <vt:lpstr>Stage 3 Gate</vt:lpstr>
      <vt:lpstr>Stage 3 Sources</vt:lpstr>
      <vt:lpstr>Stage 4-5 Dashboard</vt:lpstr>
      <vt:lpstr>Stage 4 Architecture</vt:lpstr>
      <vt:lpstr>Batch Contract</vt:lpstr>
      <vt:lpstr>Event Topics</vt:lpstr>
      <vt:lpstr>Evidence Storage Model</vt:lpstr>
      <vt:lpstr>Ingestion APIs</vt:lpstr>
      <vt:lpstr>Replay and Timeline Semantics</vt:lpstr>
      <vt:lpstr>Retention and Access Controls</vt:lpstr>
      <vt:lpstr>Stage 4 Backlog</vt:lpstr>
      <vt:lpstr>Stage 4 Risks</vt:lpstr>
      <vt:lpstr>Stage 4 ADRs</vt:lpstr>
      <vt:lpstr>Stage 4 Gate</vt:lpstr>
      <vt:lpstr>Stage 4 Sources</vt:lpstr>
      <vt:lpstr>Capture MVP Scope</vt:lpstr>
      <vt:lpstr>Sensor Specifications</vt:lpstr>
      <vt:lpstr>Visual State Model</vt:lpstr>
      <vt:lpstr>Input and Text Model</vt:lpstr>
      <vt:lpstr>Idle and Automation Model</vt:lpstr>
      <vt:lpstr>Privacy Redaction Tests</vt:lpstr>
      <vt:lpstr>Supported Environment Matrix</vt:lpstr>
      <vt:lpstr>Capture Event Contracts</vt:lpstr>
      <vt:lpstr>Stage 5 Backlog</vt:lpstr>
      <vt:lpstr>Stage 5 Risks</vt:lpstr>
      <vt:lpstr>Stage 5 ADRs</vt:lpstr>
      <vt:lpstr>Stage 5 Gate</vt:lpstr>
      <vt:lpstr>Stage 5 Sources</vt:lpstr>
      <vt:lpstr>Stage 6-7 Dashboard</vt:lpstr>
      <vt:lpstr>Semantic Adapter Architecture</vt:lpstr>
      <vt:lpstr>Adapter SDK Contract</vt:lpstr>
      <vt:lpstr>Provider Event Matrix</vt:lpstr>
      <vt:lpstr>Browser Adapter</vt:lpstr>
      <vt:lpstr>Shell and Process Adapter</vt:lpstr>
      <vt:lpstr>Git CI and IDE Adapters</vt:lpstr>
      <vt:lpstr>AI Agent Adapter Hub</vt:lpstr>
      <vt:lpstr>Adapter Conformance Tests</vt:lpstr>
      <vt:lpstr>Provenance Graph Model</vt:lpstr>
      <vt:lpstr>Provenance Relationship Rules</vt:lpstr>
      <vt:lpstr>Correlation Engine</vt:lpstr>
      <vt:lpstr>Work Episode Model</vt:lpstr>
      <vt:lpstr>Task Alignment Model</vt:lpstr>
      <vt:lpstr>Acceptance Criteria Engine</vt:lpstr>
      <vt:lpstr>Quality and Blocker Model</vt:lpstr>
      <vt:lpstr>Evaluator Architecture</vt:lpstr>
      <vt:lpstr>Evaluation Dataset</vt:lpstr>
      <vt:lpstr>Human Review and Correction</vt:lpstr>
      <vt:lpstr>Stage 6-7 APIs and Events</vt:lpstr>
      <vt:lpstr>Stage 6 Backlog</vt:lpstr>
      <vt:lpstr>Stage 7 Backlog</vt:lpstr>
      <vt:lpstr>Stage 6-7 Risks</vt:lpstr>
      <vt:lpstr>Stage 6-7 ADRs</vt:lpstr>
      <vt:lpstr>Stage 6 Gate</vt:lpstr>
      <vt:lpstr>Stage 7 Gate</vt:lpstr>
      <vt:lpstr>Stage 6-7 Sources</vt:lpstr>
      <vt:lpstr>Stage 8-9 Dashboard</vt:lpstr>
      <vt:lpstr>Capability Graph Architecture</vt:lpstr>
      <vt:lpstr>Capability Evidence Model</vt:lpstr>
      <vt:lpstr>Capability Scoring Model</vt:lpstr>
      <vt:lpstr>Claim Discrepancy Workflow</vt:lpstr>
      <vt:lpstr>Baseline Assessment Model</vt:lpstr>
      <vt:lpstr>Role Readiness Model</vt:lpstr>
      <vt:lpstr>Capability Review and Audit</vt:lpstr>
      <vt:lpstr>Growth Coach Architecture</vt:lpstr>
      <vt:lpstr>Coaching Modes and Triggers</vt:lpstr>
      <vt:lpstr>Intervention Policy</vt:lpstr>
      <vt:lpstr>Learning Loop Model</vt:lpstr>
      <vt:lpstr>Learning Artefacts</vt:lpstr>
      <vt:lpstr>Coaching Effectiveness Metrics</vt:lpstr>
      <vt:lpstr>Manager and L&amp;D Reporting</vt:lpstr>
      <vt:lpstr>Stage 8-9 APIs and Events</vt:lpstr>
      <vt:lpstr>Stage 8 Backlog</vt:lpstr>
      <vt:lpstr>Stage 9 Backlog</vt:lpstr>
      <vt:lpstr>Stage 8-9 Risks</vt:lpstr>
      <vt:lpstr>Stage 8-9 ADRs</vt:lpstr>
      <vt:lpstr>Stage 8 Gate</vt:lpstr>
      <vt:lpstr>Stage 9 Gate</vt:lpstr>
      <vt:lpstr>Stage 8-9 Sources</vt:lpstr>
      <vt:lpstr>Stage 10-11 Dashboard</vt:lpstr>
      <vt:lpstr>Experience Architecture</vt:lpstr>
      <vt:lpstr>Employee Workspace</vt:lpstr>
      <vt:lpstr>Manager Console</vt:lpstr>
      <vt:lpstr>Review and Governance Console</vt:lpstr>
      <vt:lpstr>Capability Character UX</vt:lpstr>
      <vt:lpstr>Evidence Timeline UX</vt:lpstr>
      <vt:lpstr>Coaching and Learning UX</vt:lpstr>
      <vt:lpstr>Notification and Interaction Mo</vt:lpstr>
      <vt:lpstr>Access and Privacy UX</vt:lpstr>
      <vt:lpstr>Reporting Read Models</vt:lpstr>
      <vt:lpstr>User Journeys and Acceptance Te</vt:lpstr>
      <vt:lpstr>Skill Forge Architecture</vt:lpstr>
      <vt:lpstr>Skill Observation Model</vt:lpstr>
      <vt:lpstr>Skill Package Contract</vt:lpstr>
      <vt:lpstr>Skill Lifecycle</vt:lpstr>
      <vt:lpstr>Skill Proposal and Evaluation</vt:lpstr>
      <vt:lpstr>Skill Security and Confidential</vt:lpstr>
      <vt:lpstr>Research and Source Governance</vt:lpstr>
      <vt:lpstr>Canary Promotion and Rollback</vt:lpstr>
      <vt:lpstr>Stage 10-11 APIs and Events</vt:lpstr>
      <vt:lpstr>Stage 10 Backlog</vt:lpstr>
      <vt:lpstr>Stage 11 Backlog</vt:lpstr>
      <vt:lpstr>Stage 10-11 Risks</vt:lpstr>
      <vt:lpstr>Stage 10-11 ADRs</vt:lpstr>
      <vt:lpstr>Stage 10 Gate</vt:lpstr>
      <vt:lpstr>Stage 11 Gate</vt:lpstr>
      <vt:lpstr>Stage 10-11 Sources</vt:lpstr>
      <vt:lpstr>AI Amendment Dashboard</vt:lpstr>
      <vt:lpstr>Amendment Charter</vt:lpstr>
      <vt:lpstr>Recommendations and Decisions</vt:lpstr>
      <vt:lpstr>AI System Boundary</vt:lpstr>
      <vt:lpstr>AI Execution Contract</vt:lpstr>
      <vt:lpstr>Existing Orchestrator Integrati</vt:lpstr>
      <vt:lpstr>Standalone Router Architecture</vt:lpstr>
      <vt:lpstr>Endpoint AI Runtime Broker</vt:lpstr>
      <vt:lpstr>Provider Connector Contract</vt:lpstr>
      <vt:lpstr>CLI Connector Contract</vt:lpstr>
      <vt:lpstr>Model Registry</vt:lpstr>
      <vt:lpstr>Current Provider Landscape</vt:lpstr>
      <vt:lpstr>Task Profile Registry</vt:lpstr>
      <vt:lpstr>Effort Profile Registry</vt:lpstr>
      <vt:lpstr>Model Qualification Lifecycle</vt:lpstr>
      <vt:lpstr>Model Qualification Suite</vt:lpstr>
      <vt:lpstr>Model-to-Task Routing</vt:lpstr>
      <vt:lpstr>Fallback and Failure Policy</vt:lpstr>
      <vt:lpstr>Credential and Identity Model</vt:lpstr>
      <vt:lpstr>Data Residency and Provider Con</vt:lpstr>
      <vt:lpstr>AI Cost and Capacity</vt:lpstr>
      <vt:lpstr>Model Provider and CLI Drift</vt:lpstr>
      <vt:lpstr>Hybrid Routing Test Matrix</vt:lpstr>
      <vt:lpstr>Cross-Stage Change Traceability</vt:lpstr>
      <vt:lpstr>AI Amendment Backlog</vt:lpstr>
      <vt:lpstr>AI Amendment Risks</vt:lpstr>
      <vt:lpstr>AI Amendment ADRs</vt:lpstr>
      <vt:lpstr>AI Amendment Gate</vt:lpstr>
      <vt:lpstr>AI Amendment Sources</vt:lpstr>
      <vt:lpstr>Stage 12 Dashboard</vt:lpstr>
      <vt:lpstr>Development AI Workflow</vt:lpstr>
      <vt:lpstr>Claude-Codex Review Protocol</vt:lpstr>
      <vt:lpstr>Stage 12 Control Traceability</vt:lpstr>
      <vt:lpstr>Release Candidate and Configura</vt:lpstr>
      <vt:lpstr>AI System Boundary Validation</vt:lpstr>
      <vt:lpstr>Existing Orchestrator Gap and I</vt:lpstr>
      <vt:lpstr>Standalone Router Validation</vt:lpstr>
      <vt:lpstr>Endpoint AI Runtime Broker Vali</vt:lpstr>
      <vt:lpstr>AI Provider and Execution Mode </vt:lpstr>
      <vt:lpstr>Provider and CLI Connector Resu</vt:lpstr>
      <vt:lpstr>Model Deployment Registry</vt:lpstr>
      <vt:lpstr>Task and Effort Profile Approva</vt:lpstr>
      <vt:lpstr>Model Qualification Runs</vt:lpstr>
      <vt:lpstr>Model Qualification Results</vt:lpstr>
      <vt:lpstr>Model-to-Task Routing Results</vt:lpstr>
      <vt:lpstr>Fallback and Failure Validation</vt:lpstr>
      <vt:lpstr>AI Credential and Identity Test</vt:lpstr>
      <vt:lpstr>AI Data Residency and Provider </vt:lpstr>
      <vt:lpstr>Model Provider Runtime and CLI </vt:lpstr>
      <vt:lpstr>AI Cost and Capacity Model</vt:lpstr>
      <vt:lpstr>Hybrid and No-AI Test Results</vt:lpstr>
      <vt:lpstr>Security Hardening Plan</vt:lpstr>
      <vt:lpstr>Penetration and Red-Team Findin</vt:lpstr>
      <vt:lpstr>Privacy and DPIA Closure</vt:lpstr>
      <vt:lpstr>Legal and Worker Consultation</vt:lpstr>
      <vt:lpstr>Endpoint Performance and Compat</vt:lpstr>
      <vt:lpstr>Data Reliability and Disaster R</vt:lpstr>
      <vt:lpstr>AI and Evaluator Evaluation</vt:lpstr>
      <vt:lpstr>Fairness and Accessibility Eval</vt:lpstr>
      <vt:lpstr>User Journey Validation</vt:lpstr>
      <vt:lpstr>Operational Support Readiness</vt:lpstr>
      <vt:lpstr>Incident and Stop Controls</vt:lpstr>
      <vt:lpstr>Pilot Protocol</vt:lpstr>
      <vt:lpstr>Pilot Cohort and Task Matrix</vt:lpstr>
      <vt:lpstr>Pilot Metrics and Thresholds</vt:lpstr>
      <vt:lpstr>Pilot Experiments</vt:lpstr>
      <vt:lpstr>Participant Rights and Support</vt:lpstr>
      <vt:lpstr>Pilot Issues and Decisions</vt:lpstr>
      <vt:lpstr>Pilot Results</vt:lpstr>
      <vt:lpstr>Rollout Options and Decision Ma</vt:lpstr>
      <vt:lpstr>Stage 12 Backlog</vt:lpstr>
      <vt:lpstr>Stage 12 Risks</vt:lpstr>
      <vt:lpstr>Stage 12 ADRs</vt:lpstr>
      <vt:lpstr>Stage 12A Hardening Gate</vt:lpstr>
      <vt:lpstr>Stage 12B Pilot and Rollout Gat</vt:lpstr>
      <vt:lpstr>Stage 12 Sources</vt:lpstr>
      <vt:lpstr>Final Programme Closeout</vt:lpstr>
      <vt:lpstr>Stage 12A Repo Assessment</vt:lpstr>
      <vt:lpstr>AI Execution Service Audit</vt:lpstr>
      <vt:lpstr>Development AI Readiness</vt:lpstr>
      <vt:lpstr>Stage 12A Remediation Sequence</vt:lpstr>
      <vt:lpstr>Repository Evidence Register</vt:lpstr>
      <vt:lpstr>START HERE</vt:lpstr>
      <vt:lpstr>AI Coding Handoff</vt:lpstr>
      <vt:lpstr>Validation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saleem syed</cp:lastModifiedBy>
  <dcterms:created xsi:type="dcterms:W3CDTF">2026-07-21T08:51:09Z</dcterms:created>
  <dcterms:modified xsi:type="dcterms:W3CDTF">2026-07-21T08:51:11Z</dcterms:modified>
</cp:coreProperties>
</file>