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2"/>
  </bookViews>
  <sheets>
    <sheet sheetId="1" name="GENERAL_Questions" state="visible" r:id="rId4"/>
    <sheet sheetId="2" name="EX-DATA_CHECKS" state="visible" r:id="rId5"/>
    <sheet sheetId="3" name="EX-DATA" state="visible" r:id="rId6"/>
    <sheet sheetId="4" name="EX-DATA_ISSUES" state="visible" r:id="rId7"/>
  </sheets>
  <calcPr calcId="171027"/>
</workbook>
</file>

<file path=xl/sharedStrings.xml><?xml version="1.0" encoding="utf-8"?>
<sst xmlns="http://schemas.openxmlformats.org/spreadsheetml/2006/main" count="558" uniqueCount="267">
  <si>
    <t>Question</t>
  </si>
  <si>
    <t>Actual</t>
  </si>
  <si>
    <t>Y or N</t>
  </si>
  <si>
    <t>Further</t>
  </si>
  <si>
    <t>Other</t>
  </si>
  <si>
    <t>Number</t>
  </si>
  <si>
    <t>Answer</t>
  </si>
  <si>
    <t>Details</t>
  </si>
  <si>
    <t>Notes</t>
  </si>
  <si>
    <t>P</t>
  </si>
  <si>
    <t>Y</t>
  </si>
  <si>
    <t>X</t>
  </si>
  <si>
    <t xml:space="preserve"> </t>
  </si>
  <si>
    <t>1)</t>
  </si>
  <si>
    <t>Do You Own/Part Own Your House ?</t>
  </si>
  <si>
    <t>&lt;- If "N" then you will NOT be entitled to any RNRB</t>
  </si>
  <si>
    <t>2)</t>
  </si>
  <si>
    <t>Are you SINGLE ?</t>
  </si>
  <si>
    <t>N</t>
  </si>
  <si>
    <t>&lt;- Enter a Y/N to EACH of these</t>
  </si>
  <si>
    <t>3)</t>
  </si>
  <si>
    <t>Are you MARRIED ?</t>
  </si>
  <si>
    <t>&lt;- Only ONE of these 4 can be a Y</t>
  </si>
  <si>
    <t>4)</t>
  </si>
  <si>
    <t>Are you WIDOWED ?</t>
  </si>
  <si>
    <t>5)</t>
  </si>
  <si>
    <t>Are you DIVORCED ?</t>
  </si>
  <si>
    <t>6)</t>
  </si>
  <si>
    <t>If "Y" to Question Number (1)</t>
  </si>
  <si>
    <t>&lt;- NO Response required on THIS Line</t>
  </si>
  <si>
    <t>6a)</t>
  </si>
  <si>
    <t>Will you be leaving your Residency</t>
  </si>
  <si>
    <t>or part of it, to Direct Descendents?</t>
  </si>
  <si>
    <t>&lt;- Answer Y/N on THIS Line (If "N", you will NOT be entitled to any RNRB)</t>
  </si>
  <si>
    <t>6b)</t>
  </si>
  <si>
    <t>AND if Yes, what Percentage?</t>
  </si>
  <si>
    <t>100</t>
  </si>
  <si>
    <t>&lt;- Enter a Value between 1 - 100</t>
  </si>
  <si>
    <t>6c)</t>
  </si>
  <si>
    <t>Give Your Place of Marriage ?</t>
  </si>
  <si>
    <t>&lt;- Enter Name/Borough</t>
  </si>
  <si>
    <t>7)</t>
  </si>
  <si>
    <t>Do You have a TRUST Set up?</t>
  </si>
  <si>
    <t>&lt;- Answer Y/N</t>
  </si>
  <si>
    <t>8)</t>
  </si>
  <si>
    <t>If YES - TRUST Name</t>
  </si>
  <si>
    <t xml:space="preserve">TEJINDER ARORA ASSET PRESERVATION </t>
  </si>
  <si>
    <t>&lt;- Enter TRUST Name</t>
  </si>
  <si>
    <t>9)</t>
  </si>
  <si>
    <t>If YES - TRUSTEE Name</t>
  </si>
  <si>
    <t>ROHAN AND SABRINA ARORA</t>
  </si>
  <si>
    <t>&lt;- Enter TRUSTEE(S) Name(s)</t>
  </si>
  <si>
    <t>10)</t>
  </si>
  <si>
    <t>If YES, Do you want Joint/Sole Assets</t>
  </si>
  <si>
    <t>to be moved into there?</t>
  </si>
  <si>
    <t>&lt;- Enter a Y/N ONLY If a TRUST has been Set Up</t>
  </si>
  <si>
    <t>11)</t>
  </si>
  <si>
    <t>Have you made a WILL ?</t>
  </si>
  <si>
    <t>12)</t>
  </si>
  <si>
    <t>Enter your IHT Reference (If Obtained)</t>
  </si>
  <si>
    <t>&lt;- Enter IHT Reference Number here (If you have it)</t>
  </si>
  <si>
    <t>TESTS BEING CARRIED OUT</t>
  </si>
  <si>
    <t>Check for Sole House Reason/No Amount</t>
  </si>
  <si>
    <t>Check for Zero Amount in Joint Account</t>
  </si>
  <si>
    <t>Check for Zero Amount in SOLE Bank Account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</si>
  <si>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</si>
  <si>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</si>
  <si>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</si>
  <si>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</si>
  <si>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</si>
  <si>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</si>
  <si>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</si>
  <si>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</si>
  <si>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</si>
  <si>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</si>
  <si>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</si>
  <si>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</si>
  <si>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Check for Sole House Amount/No Reason</t>
  </si>
  <si>
    <t>Nil Rate Band/You and Partner</t>
  </si>
  <si>
    <t>Residence Nil Rate Band/You and Partner</t>
  </si>
  <si>
    <t>GENERAL Questions/Marital Status</t>
  </si>
  <si>
    <t>GENERAL Questions/Property Benefactor</t>
  </si>
  <si>
    <t>Any Nulls?</t>
  </si>
  <si>
    <t>GENERAL Questions/Property Owned?</t>
  </si>
  <si>
    <t>GENERAL Questions/Marital Status &gt; 1 YES</t>
  </si>
  <si>
    <t>yes?</t>
  </si>
  <si>
    <t>Check for Sole House MULTIPLE RESIDENCE ENTRIES</t>
  </si>
  <si>
    <t>LifeTime Gifts &gt; 7 Years NOT NEEDED</t>
  </si>
  <si>
    <t xml:space="preserve">GENERAL Questions/Marital Status Inconsistent </t>
  </si>
  <si>
    <t>Married</t>
  </si>
  <si>
    <t>P2/Y2</t>
  </si>
  <si>
    <t>Single</t>
  </si>
  <si>
    <t>AH2</t>
  </si>
  <si>
    <t>Widowed</t>
  </si>
  <si>
    <t>AQ2</t>
  </si>
  <si>
    <t>Divorced</t>
  </si>
  <si>
    <t>AZ2</t>
  </si>
  <si>
    <t>GENERAL Questions/Residency to Descendants</t>
  </si>
  <si>
    <t>BI2</t>
  </si>
  <si>
    <t>BR2</t>
  </si>
  <si>
    <t>CA2</t>
  </si>
  <si>
    <t>GENERAL Questions 5b /Descendants Percentage</t>
  </si>
  <si>
    <t>CJ2</t>
  </si>
  <si>
    <t>Is it Not a Number?</t>
  </si>
  <si>
    <t>Is it Greater than 100?</t>
  </si>
  <si>
    <t>About ME - Checks</t>
  </si>
  <si>
    <t>Executors - Checks</t>
  </si>
  <si>
    <t>General Questions - Checks</t>
  </si>
  <si>
    <t>Sole Assets - Checks</t>
  </si>
  <si>
    <t>Joint Assets and Accounts - Checks</t>
  </si>
  <si>
    <t>About Me Entered</t>
  </si>
  <si>
    <t>Assigned</t>
  </si>
  <si>
    <t>Q6a - Too Many Answers</t>
  </si>
  <si>
    <t>No Sole Accounts</t>
  </si>
  <si>
    <t>No Assets</t>
  </si>
  <si>
    <t>Marital Status</t>
  </si>
  <si>
    <t>DOB</t>
  </si>
  <si>
    <t>P/Bonds</t>
  </si>
  <si>
    <t>Consistency Check</t>
  </si>
  <si>
    <t>Date of Birth</t>
  </si>
  <si>
    <t>Address</t>
  </si>
  <si>
    <t>General Questions - 6a Answer on Wrong Line</t>
  </si>
  <si>
    <t>Date of Birth pre-1930</t>
  </si>
  <si>
    <t>NI Number</t>
  </si>
  <si>
    <t>Q6a - Answer Wrong Line</t>
  </si>
  <si>
    <t>Partner Details</t>
  </si>
  <si>
    <t>Too Many Executors</t>
  </si>
  <si>
    <t>Deceased Partner</t>
  </si>
  <si>
    <t>Joint Assets - Loan/Mortge/None? Value Required</t>
  </si>
  <si>
    <t>Deceased Partner DOB</t>
  </si>
  <si>
    <t>About ME - Check</t>
  </si>
  <si>
    <t>Q6a - No Answer Given</t>
  </si>
  <si>
    <t>Your NI Number</t>
  </si>
  <si>
    <t>Married BUT Partner Died</t>
  </si>
  <si>
    <t>Partner NI Number</t>
  </si>
  <si>
    <t>General Questions - Check Place of Marriage</t>
  </si>
  <si>
    <t>Post Code</t>
  </si>
  <si>
    <t>Q6c - No Answer Given</t>
  </si>
  <si>
    <t>Deceased Partner Marital Status</t>
  </si>
  <si>
    <t>THRESHOLDS - Data Checks</t>
  </si>
  <si>
    <t>TITLE - Check You/Partner</t>
  </si>
  <si>
    <t>Value</t>
  </si>
  <si>
    <t>Length</t>
  </si>
  <si>
    <t>General Questions - TRUST Setup?</t>
  </si>
  <si>
    <t>No NRB Value?</t>
  </si>
  <si>
    <t>Q7 - No Answer Given</t>
  </si>
  <si>
    <t>Joint Assets - Loan/Mortage/None - Incorrect Value</t>
  </si>
  <si>
    <t>No RNRB Value?</t>
  </si>
  <si>
    <t>No Yr 1 Gifting Taper Value?</t>
  </si>
  <si>
    <t>General Questions - TRUST Name/Trustees Setup?</t>
  </si>
  <si>
    <t>No Yr 2 Gifting Taper Value?</t>
  </si>
  <si>
    <t>Q8/9 - No Answer Given</t>
  </si>
  <si>
    <t>No Yr 3 Gifting Taper Value?</t>
  </si>
  <si>
    <t>No Yr 4 Gifting Taper Value?</t>
  </si>
  <si>
    <t>GENERAL QUESTIONS - Non-Reqd Lines Y/N?</t>
  </si>
  <si>
    <t>General Questions - Property Owned/Descendents</t>
  </si>
  <si>
    <t>No Yr 5 Gifting Taper Value?</t>
  </si>
  <si>
    <t>If Property NOT Owned, No Inheritance</t>
  </si>
  <si>
    <t>No Yr 6 Gifting Taper Value?</t>
  </si>
  <si>
    <t>Joint Assets - Creditor Missing</t>
  </si>
  <si>
    <t>No Yr 7 Gifting Taper Value?</t>
  </si>
  <si>
    <t>No Taper Threshold Value?</t>
  </si>
  <si>
    <t>If Property NOT Owned, No Inheritance %age</t>
  </si>
  <si>
    <t>Additional Checks</t>
  </si>
  <si>
    <t>General Questions - Will Made?</t>
  </si>
  <si>
    <t>Validate NI Number</t>
  </si>
  <si>
    <t>Validate Partner NI Number IF Entered</t>
  </si>
  <si>
    <t>Too Many HOUSES DECLARED</t>
  </si>
  <si>
    <t>About_My_Family - CHECK RELATIONSHIPS VALID</t>
  </si>
  <si>
    <t>Joint Assets - Deceased Share&gt;Loan Amount?</t>
  </si>
  <si>
    <t>NO House Declared BUT Property Owned</t>
  </si>
  <si>
    <t>SONS</t>
  </si>
  <si>
    <t>Loan_Amt</t>
  </si>
  <si>
    <t>Deceased Amt</t>
  </si>
  <si>
    <t>DAUGHTERS</t>
  </si>
  <si>
    <t>BROTHERS</t>
  </si>
  <si>
    <t>SISTERS</t>
  </si>
  <si>
    <t>MOTHER</t>
  </si>
  <si>
    <t>FATHER</t>
  </si>
  <si>
    <t>HUSBAND</t>
  </si>
  <si>
    <t>WIFE</t>
  </si>
  <si>
    <t>About_My_Family - Check Title Valid</t>
  </si>
  <si>
    <t>Foreign Banks - Incomplete Lines?</t>
  </si>
  <si>
    <t>ISSUES</t>
  </si>
  <si>
    <t>TAB</t>
  </si>
  <si>
    <t>ERROR</t>
  </si>
  <si>
    <t>TYPE OF</t>
  </si>
  <si>
    <t xml:space="preserve">ERROR </t>
  </si>
  <si>
    <t>TO FIX</t>
  </si>
  <si>
    <t>NAME</t>
  </si>
  <si>
    <t>IDENTIFIED</t>
  </si>
  <si>
    <t>LINE 1</t>
  </si>
  <si>
    <t>LINE 2</t>
  </si>
  <si>
    <t>LINE 3</t>
  </si>
  <si>
    <t>GENERAL Questions</t>
  </si>
  <si>
    <t>Unrequired Lines</t>
  </si>
  <si>
    <t>GENERAL_Questions</t>
  </si>
  <si>
    <t xml:space="preserve">YOU HAVE ENTERED Y/N VALUES IN COLUMNS NOT </t>
  </si>
  <si>
    <t>REQUIRING AN ANSWER IN GENERAL QUESTIONS SECTION</t>
  </si>
  <si>
    <t>PLEASE REMOVE THESE - USE FIX NOW TO RESOLVE THIS ISSUE</t>
  </si>
  <si>
    <t>Mariral Status Issue?</t>
  </si>
  <si>
    <t>USE THE FIX NOW FACILITY</t>
  </si>
  <si>
    <t>Marital Status Inconsistency?</t>
  </si>
  <si>
    <t>Property Owned?</t>
  </si>
  <si>
    <t>Property Benefactor</t>
  </si>
  <si>
    <t>USE FIX NOW TO RESOLVE THIS ISSUE</t>
  </si>
  <si>
    <t>Question 6a - Too Many Answers?</t>
  </si>
  <si>
    <t>Question 6a - NO Answer?</t>
  </si>
  <si>
    <t>Residency to Direct Dependents?</t>
  </si>
  <si>
    <t>Direct Dependets %age Invalid</t>
  </si>
  <si>
    <t>Place of Marriage</t>
  </si>
  <si>
    <t>Trust Setup?</t>
  </si>
  <si>
    <t>Trust Setup Details ?</t>
  </si>
  <si>
    <t>Property Owner/Inheritance</t>
  </si>
  <si>
    <t>Will Made?</t>
  </si>
  <si>
    <t>YOU NEED TO ANSWER IF YOU HAVE MADE A WILL WITH JUST A Y/N</t>
  </si>
  <si>
    <t xml:space="preserve">RESPONSE </t>
  </si>
  <si>
    <t>Multiple House Declared?</t>
  </si>
  <si>
    <t>Sole_House_Or_Land</t>
  </si>
  <si>
    <t xml:space="preserve">YOU APPEAR TO HAVE DECLARED A HOUSE UNDER JOINT ASSETS AND </t>
  </si>
  <si>
    <t>UNDER SOLE HOUSE/LAND OWNED - PLEASE CHECK AND FIX IF REQUIRED</t>
  </si>
  <si>
    <t>No House Declared?</t>
  </si>
  <si>
    <t>YOU APPEAR TO HAVE NOT DECLARED A HOUSE EITHER UNDER JOINT ASSETS OR</t>
  </si>
  <si>
    <t>UNDER SOLE HOUSE/LAND OWNED - BUT SAID YOU OWN A PROPERTY</t>
  </si>
  <si>
    <t>PLEASE REVIEW AND FIX ACCORDINGLY</t>
  </si>
  <si>
    <t>NO FURTHER ISSUES</t>
  </si>
  <si>
    <t>YES</t>
  </si>
  <si>
    <t xml:space="preserve">NO FURTHER ISSUES EXIST </t>
  </si>
  <si>
    <t>PLEASE FIX ANY ISSUES THAT HAVE BEEN SHOWN</t>
  </si>
  <si>
    <t>BEFORE PRINTING ANY PAPERWORK</t>
  </si>
  <si>
    <t>NO</t>
  </si>
  <si>
    <t>PLEASE ENSURE YOU HAVE SELECTED A Y To ONE OF THE MARITAL STATUS,</t>
  </si>
  <si>
    <t>QUESTIONS AND a N to the OTHERS - PLEASE FIX THE ISSUE TO GENERATE VALID HMRC INFORMATION</t>
  </si>
  <si>
    <t>YOU HAVE SELECTED A Y AGAINST MULTIPLE MARITAL STATUSES,</t>
  </si>
  <si>
    <t>PLEASE FIX THE ISSUE AND SELECT ONLY ONE OF THE STATUS AVAILABLE</t>
  </si>
  <si>
    <t>YOU HAVE NOT SELECTED A Y FOR ANY OF THE MARITAL STATUSES,</t>
  </si>
  <si>
    <t>WITH A Y and THE OTHERS WITH AN N</t>
  </si>
  <si>
    <t/>
  </si>
  <si>
    <t>YOU HAVE SELECTED A Y FOR ONE OF THE MARITAL STATUSES IN GENERAL QUESTIONS</t>
  </si>
  <si>
    <t>BUT INCONSISTENT WITH YOUR ABOUT_ME MARRIED STATUS VALUE - PLEASE FIX ISSUE</t>
  </si>
  <si>
    <t>TO ENSURE BOTH ARE CONSISTENT</t>
  </si>
  <si>
    <t>PLEASE ENSURE YOU HAVE SELECTED A Y or N To the PROPERTY OWNERSHIP</t>
  </si>
  <si>
    <t>QUESTION AS This Directly Impacts your Allowances and RNRB Benefits - PLEASE FIX</t>
  </si>
  <si>
    <t>THE ISSUE TO GENERATE VALID HMRC INFO. - USE FIX NOW TO RESOLVE</t>
  </si>
  <si>
    <t>PLEASE ENSURE YOU HAVE SELECTED A Y or N To the PROPERTY BENEFACTOR</t>
  </si>
  <si>
    <t>YOU HAVE ENTERED A Y/N ANSWER ON THE WRONG LINE FOR QUESTION 6a</t>
  </si>
  <si>
    <t>PLEASE FIX THIS BY DELETING YOUR ANSWER(S) ON THE INCORRECT LINE</t>
  </si>
  <si>
    <t>YOU HAVE NOT ENTERED A Y/N ANSWER FOR QUESTION 6a</t>
  </si>
  <si>
    <t>PLEASE FIX - BY FOLLOWING NOTES GIVEN AGAINST THIS QUESTION</t>
  </si>
  <si>
    <t>YOU HAVE ENTERED A Y/N ANSWER FOR QUESTION 6a</t>
  </si>
  <si>
    <t>ON THE WRONG LINE - PLEASE FIX - BY FOLLOWING</t>
  </si>
  <si>
    <t>THE NOTES GIVEN AGAINST THIS QUESTION</t>
  </si>
  <si>
    <t>YOU HAVE NOT ANSWERED A Y/N To QUESTION 6a</t>
  </si>
  <si>
    <t>PLEASE ENTER A Y/N ANSWER - AS IT IMPACTS IHT CALCULATIONS</t>
  </si>
  <si>
    <t>YOU HAVE EITHER NOT ENTERED A %age for DIRECT DEPENDENTS  QUESTION 6b</t>
  </si>
  <si>
    <t>OR ENTERED AN AMOUNT &gt; 100 - PLEASE CORRECT - AS IT IMPACTS IHT CALCULATIONS</t>
  </si>
  <si>
    <t>AS A MARRIED PERSON YOU HAVE NOT ENTERED A</t>
  </si>
  <si>
    <t>PLACE OF MARRIAGE FOR QUESTION 6c -  PLEASE CORRECT</t>
  </si>
  <si>
    <t>YOU HAVE NOT ENTERED A Y/N ANSWER TO IF A TRUST HAS</t>
  </si>
  <si>
    <t>BEEN SET UP FOR QUESTION 7 -  PLEASE CORRECT</t>
  </si>
  <si>
    <t>INCONSISTENT ANSWERS TO TRUST QUESTIONS 7/8/9</t>
  </si>
  <si>
    <t>IF A TRUST EXISTS ALL DETAILS Q8/9 MUST BE ENTERED</t>
  </si>
  <si>
    <t>-  PLEASE CORRECT</t>
  </si>
  <si>
    <t>INCONSISTENT ANSWERS - IF YOU DO NOT OWN THE PROPERTY</t>
  </si>
  <si>
    <t>YOU CANNOT LEAVE IT TO DIRECT DESCENDANTS</t>
  </si>
  <si>
    <t>YOU CANNOT LEAVE ANY %AGE TO DIRECT DESCENDANTS</t>
  </si>
  <si>
    <t>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</si>
</sst>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"/>
      <color rgb="FF000000"/>
      <family val="2"/>
      <sz val="12"/>
      <name val="Calibri"/>
    </font>
    <font>
      <b/>
      <charset val="1"/>
      <color rgb="FF0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2" fillId="0" borderId="0" xfId="0" applyFont="1" applyAlignment="1">
      <alignment horizontal="center" vertical="bottom" wrapText="1" shrinkToFit="1"/>
    </xf>
    <xf numFmtId="2" fontId="1" fillId="0" borderId="0" xfId="0" applyNumberFormat="1" applyFont="1" applyAlignment="1">
      <alignment vertical="bottom" wrapText="1" shrinkToFit="1"/>
    </xf>
    <xf numFmtId="0" fontId="1" fillId="0" borderId="0" xfId="0" applyFont="1" applyAlignment="1">
      <alignment horizontal="center" vertical="bottom" wrapText="1" shrinkToFit="1"/>
    </xf>
    <xf numFmtId="0" fontId="1" fillId="0" borderId="0" xfId="0" applyFont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 zoomScale="99" zoomScaleNormal="99" view="normal">
      <selection activeCell="D14" sqref="D14"/>
    </sheetView>
  </sheetViews>
  <sheetFormatPr defaultRowHeight="15.75" outlineLevelRow="0" outlineLevelCol="0" x14ac:dyDescent="0" defaultColWidth="11" customHeight="1"/>
  <cols>
    <col min="2" max="2" width="29.86" customWidth="1"/>
    <col min="4" max="4" width="11" style="1" customWidth="1"/>
  </cols>
  <sheetData>
    <row r="1" ht="15.75" customHeight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5" x14ac:dyDescent="0.25">
      <c r="A2" s="2" t="s">
        <v>5</v>
      </c>
      <c r="B2" s="2" t="s">
        <v>0</v>
      </c>
      <c r="C2" s="2" t="s">
        <v>6</v>
      </c>
      <c r="D2" s="2" t="s">
        <v>7</v>
      </c>
      <c r="E2" s="2" t="s">
        <v>8</v>
      </c>
    </row>
    <row r="3" ht="15.75" customHeight="1" spans="1:5" x14ac:dyDescent="0.25">
      <c r="A3" t="s">
        <v>9</v>
      </c>
      <c r="B3" t="s">
        <v>9</v>
      </c>
      <c r="C3" t="s">
        <v>10</v>
      </c>
      <c r="D3" s="1" t="s">
        <v>11</v>
      </c>
      <c r="E3" t="s">
        <v>9</v>
      </c>
    </row>
    <row r="4" ht="15.75" customHeight="1" spans="1:5" x14ac:dyDescent="0.25">
      <c r="A4" t="s">
        <v>12</v>
      </c>
      <c r="B4" t="s">
        <v>12</v>
      </c>
      <c r="C4" t="s">
        <v>12</v>
      </c>
      <c r="D4" s="1" t="s">
        <v>12</v>
      </c>
      <c r="E4" t="s">
        <v>12</v>
      </c>
    </row>
    <row r="5" ht="15.75" customHeight="1" spans="1:5" x14ac:dyDescent="0.25">
      <c r="A5" t="s">
        <v>13</v>
      </c>
      <c r="B5" t="s">
        <v>14</v>
      </c>
      <c r="C5" t="s">
        <v>10</v>
      </c>
      <c r="E5" t="s">
        <v>15</v>
      </c>
    </row>
    <row r="6" ht="15.75" customHeight="1" spans="1:5" x14ac:dyDescent="0.25">
      <c r="A6" t="s">
        <v>16</v>
      </c>
      <c r="B6" t="s">
        <v>17</v>
      </c>
      <c r="C6" t="s">
        <v>18</v>
      </c>
      <c r="E6" t="s">
        <v>19</v>
      </c>
    </row>
    <row r="7" ht="15.75" customHeight="1" spans="1:5" x14ac:dyDescent="0.25">
      <c r="A7" t="s">
        <v>20</v>
      </c>
      <c r="B7" t="s">
        <v>21</v>
      </c>
      <c r="C7" t="s">
        <v>10</v>
      </c>
      <c r="E7" t="s">
        <v>22</v>
      </c>
    </row>
    <row r="8" ht="15.75" customHeight="1" spans="1:5" x14ac:dyDescent="0.25">
      <c r="A8" t="s">
        <v>23</v>
      </c>
      <c r="B8" t="s">
        <v>24</v>
      </c>
      <c r="C8" t="s">
        <v>18</v>
      </c>
      <c r="E8" s="1" t="s">
        <v>19</v>
      </c>
    </row>
    <row r="9" ht="15.75" customHeight="1" spans="1:5" s="1" customFormat="1" x14ac:dyDescent="0.25">
      <c r="A9" s="1" t="s">
        <v>25</v>
      </c>
      <c r="B9" s="1" t="s">
        <v>26</v>
      </c>
      <c r="C9" s="1" t="s">
        <v>18</v>
      </c>
      <c r="E9" s="1" t="s">
        <v>19</v>
      </c>
    </row>
    <row r="10" ht="15.75" customHeight="1" spans="1:5" x14ac:dyDescent="0.25">
      <c r="A10" t="s">
        <v>27</v>
      </c>
      <c r="B10" t="s">
        <v>28</v>
      </c>
      <c r="E10" s="1" t="s">
        <v>29</v>
      </c>
    </row>
    <row r="11" ht="15.75" customHeight="1" spans="1:5" x14ac:dyDescent="0.25">
      <c r="A11" t="s">
        <v>30</v>
      </c>
      <c r="B11" t="s">
        <v>31</v>
      </c>
      <c r="E11" t="s">
        <v>29</v>
      </c>
    </row>
    <row r="12" ht="15.75" customHeight="1" spans="2:5" x14ac:dyDescent="0.25">
      <c r="B12" t="s">
        <v>32</v>
      </c>
      <c r="C12" t="s">
        <v>10</v>
      </c>
      <c r="E12" t="s">
        <v>33</v>
      </c>
    </row>
    <row r="13" ht="15.75" customHeight="1" spans="1:5" s="1" customFormat="1" x14ac:dyDescent="0.25">
      <c r="A13" s="1" t="s">
        <v>34</v>
      </c>
      <c r="B13" s="1" t="s">
        <v>35</v>
      </c>
      <c r="D13" s="1" t="s">
        <v>36</v>
      </c>
      <c r="E13" s="1" t="s">
        <v>37</v>
      </c>
    </row>
    <row r="14" ht="15.75" customHeight="1" spans="1:5" s="1" customFormat="1" x14ac:dyDescent="0.25">
      <c r="A14" s="1" t="s">
        <v>38</v>
      </c>
      <c r="B14" s="1" t="s">
        <v>39</v>
      </c>
      <c r="E14" s="1" t="s">
        <v>40</v>
      </c>
    </row>
    <row r="15" ht="15.75" customHeight="1" spans="1:5" x14ac:dyDescent="0.25">
      <c r="A15" t="s">
        <v>41</v>
      </c>
      <c r="B15" t="s">
        <v>42</v>
      </c>
      <c r="C15" t="s">
        <v>10</v>
      </c>
      <c r="E15" t="s">
        <v>43</v>
      </c>
    </row>
    <row r="16" ht="15.75" customHeight="1" spans="1:5" s="1" customFormat="1" x14ac:dyDescent="0.25">
      <c r="A16" s="1" t="s">
        <v>44</v>
      </c>
      <c r="B16" s="1" t="s">
        <v>45</v>
      </c>
      <c r="D16" s="1" t="s">
        <v>46</v>
      </c>
      <c r="E16" s="1" t="s">
        <v>47</v>
      </c>
    </row>
    <row r="17" ht="15.75" customHeight="1" spans="1:5" s="1" customFormat="1" x14ac:dyDescent="0.25">
      <c r="A17" s="1" t="s">
        <v>48</v>
      </c>
      <c r="B17" s="1" t="s">
        <v>49</v>
      </c>
      <c r="D17" s="1" t="s">
        <v>50</v>
      </c>
      <c r="E17" s="1" t="s">
        <v>51</v>
      </c>
    </row>
    <row r="18" ht="15.75" customHeight="1" spans="1:5" x14ac:dyDescent="0.25">
      <c r="A18" t="s">
        <v>52</v>
      </c>
      <c r="B18" t="s">
        <v>53</v>
      </c>
      <c r="C18" s="1"/>
      <c r="E18" t="s">
        <v>29</v>
      </c>
    </row>
    <row r="19" ht="15.75" customHeight="1" spans="2:5" x14ac:dyDescent="0.25">
      <c r="B19" t="s">
        <v>54</v>
      </c>
      <c r="C19" t="s">
        <v>18</v>
      </c>
      <c r="E19" t="s">
        <v>55</v>
      </c>
    </row>
    <row r="20" ht="15.75" customHeight="1" spans="1:5" x14ac:dyDescent="0.25">
      <c r="A20" t="s">
        <v>56</v>
      </c>
      <c r="B20" t="s">
        <v>57</v>
      </c>
      <c r="C20" t="s">
        <v>10</v>
      </c>
      <c r="E20" s="1" t="s">
        <v>43</v>
      </c>
    </row>
    <row r="21" ht="15.75" customHeight="1" spans="1:5" x14ac:dyDescent="0.25">
      <c r="A21" t="s">
        <v>58</v>
      </c>
      <c r="B21" t="s">
        <v>59</v>
      </c>
      <c r="E21" s="1" t="s">
        <v>60</v>
      </c>
    </row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workbookViewId="0" zoomScale="99" zoomScaleNormal="99" view="normal">
      <selection activeCell="I84" sqref="I84"/>
    </sheetView>
  </sheetViews>
  <sheetFormatPr defaultRowHeight="15.75" outlineLevelRow="0" outlineLevelCol="0" x14ac:dyDescent="0" defaultColWidth="11" customHeight="1"/>
  <sheetData>
    <row r="1" ht="16.5" customHeight="1" spans="1:13" x14ac:dyDescent="0.25">
      <c r="A1" s="2" t="s">
        <v>61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</row>
    <row r="2" ht="15.75" customHeight="1" spans="1:13" x14ac:dyDescent="0.25">
      <c r="A2" s="1" t="s">
        <v>62</v>
      </c>
      <c r="B2" s="1"/>
      <c r="C2" s="1"/>
      <c r="D2" s="1"/>
      <c r="E2" s="1" t="s">
        <v>63</v>
      </c>
      <c r="F2" s="1"/>
      <c r="G2" s="1"/>
      <c r="H2" s="1"/>
      <c r="I2" s="1" t="s">
        <v>64</v>
      </c>
      <c r="J2" s="1"/>
      <c r="K2" s="1"/>
      <c r="L2" s="1"/>
      <c r="M2" s="1"/>
    </row>
    <row r="3" ht="15.75" customHeight="1" spans="1:13" x14ac:dyDescent="0.25">
      <c r="A3" s="3"/>
      <c r="B3" s="3"/>
      <c r="C3" s="1" t="s">
        <v>65</v>
      </c>
      <c r="D3" s="1"/>
      <c r="E3" s="3"/>
      <c r="F3" s="3"/>
      <c r="G3" s="1" t="s">
        <v>65</v>
      </c>
      <c r="H3" s="1"/>
      <c r="I3" s="3"/>
      <c r="J3" s="3"/>
      <c r="K3" s="1" t="s">
        <v>65</v>
      </c>
      <c r="L3" s="1"/>
      <c r="M3" s="1"/>
    </row>
    <row r="4" ht="15.75" customHeight="1" spans="1:13" x14ac:dyDescent="0.25">
      <c r="A4" s="1"/>
      <c r="B4" s="3"/>
      <c r="C4" s="1" t="s">
        <v>66</v>
      </c>
      <c r="D4" s="1"/>
      <c r="E4" s="1"/>
      <c r="F4" s="3"/>
      <c r="G4" s="1" t="s">
        <v>66</v>
      </c>
      <c r="H4" s="1"/>
      <c r="I4" s="1"/>
      <c r="J4" s="3"/>
      <c r="K4" s="1" t="s">
        <v>66</v>
      </c>
      <c r="L4" s="1"/>
      <c r="M4" s="1"/>
    </row>
    <row r="5" ht="15.75" customHeight="1" spans="1:13" x14ac:dyDescent="0.25">
      <c r="A5" s="1"/>
      <c r="B5" s="3"/>
      <c r="C5" s="1" t="s">
        <v>67</v>
      </c>
      <c r="D5" s="1"/>
      <c r="E5" s="1"/>
      <c r="F5" s="3"/>
      <c r="G5" s="1" t="s">
        <v>67</v>
      </c>
      <c r="H5" s="1"/>
      <c r="I5" s="1"/>
      <c r="J5" s="3"/>
      <c r="K5" s="1" t="s">
        <v>67</v>
      </c>
      <c r="L5" s="1"/>
      <c r="M5" s="1"/>
    </row>
    <row r="6" ht="15.75" customHeight="1" spans="1:13" x14ac:dyDescent="0.25">
      <c r="A6" s="1"/>
      <c r="B6" s="3"/>
      <c r="C6" s="1" t="s">
        <v>68</v>
      </c>
      <c r="D6" s="1"/>
      <c r="E6" s="1"/>
      <c r="F6" s="3"/>
      <c r="G6" s="1" t="s">
        <v>68</v>
      </c>
      <c r="H6" s="1"/>
      <c r="I6" s="1"/>
      <c r="J6" s="3"/>
      <c r="K6" s="1" t="s">
        <v>68</v>
      </c>
      <c r="L6" s="1"/>
      <c r="M6" s="1"/>
    </row>
    <row r="7" ht="15.75" customHeight="1" spans="1:13" x14ac:dyDescent="0.25">
      <c r="A7" s="1"/>
      <c r="B7" s="3"/>
      <c r="C7" s="1" t="s">
        <v>69</v>
      </c>
      <c r="D7" s="1"/>
      <c r="E7" s="1"/>
      <c r="F7" s="3"/>
      <c r="G7" s="1" t="s">
        <v>69</v>
      </c>
      <c r="H7" s="1"/>
      <c r="I7" s="1"/>
      <c r="J7" s="3"/>
      <c r="K7" s="1" t="s">
        <v>69</v>
      </c>
      <c r="L7" s="1"/>
      <c r="M7" s="1"/>
    </row>
    <row r="8" ht="15.75" customHeight="1" spans="1:13" x14ac:dyDescent="0.25">
      <c r="A8" s="1"/>
      <c r="B8" s="3"/>
      <c r="C8" s="1" t="s">
        <v>70</v>
      </c>
      <c r="D8" s="1"/>
      <c r="E8" s="1"/>
      <c r="F8" s="3"/>
      <c r="G8" s="1" t="s">
        <v>70</v>
      </c>
      <c r="H8" s="1"/>
      <c r="I8" s="1"/>
      <c r="J8" s="3"/>
      <c r="K8" s="1" t="s">
        <v>70</v>
      </c>
      <c r="L8" s="1"/>
      <c r="M8" s="1"/>
    </row>
    <row r="9" ht="15.75" customHeight="1" spans="1:13" x14ac:dyDescent="0.25">
      <c r="A9" s="1"/>
      <c r="B9" s="3"/>
      <c r="C9" s="1" t="s">
        <v>71</v>
      </c>
      <c r="D9" s="1"/>
      <c r="E9" s="1"/>
      <c r="F9" s="3"/>
      <c r="G9" s="1" t="s">
        <v>71</v>
      </c>
      <c r="H9" s="1"/>
      <c r="I9" s="1"/>
      <c r="J9" s="3"/>
      <c r="K9" s="1" t="s">
        <v>71</v>
      </c>
      <c r="L9" s="1"/>
      <c r="M9" s="1"/>
    </row>
    <row r="10" ht="15.75" customHeight="1" spans="1:13" x14ac:dyDescent="0.25">
      <c r="A10" s="1"/>
      <c r="B10" s="3"/>
      <c r="C10" s="1" t="s">
        <v>72</v>
      </c>
      <c r="D10" s="1"/>
      <c r="E10" s="1"/>
      <c r="F10" s="3"/>
      <c r="G10" s="1" t="s">
        <v>72</v>
      </c>
      <c r="H10" s="1"/>
      <c r="I10" s="1"/>
      <c r="J10" s="3"/>
      <c r="K10" s="1" t="s">
        <v>72</v>
      </c>
      <c r="L10" s="1"/>
      <c r="M10" s="1"/>
    </row>
    <row r="11" ht="15.75" customHeight="1" spans="1:13" x14ac:dyDescent="0.25">
      <c r="A11" s="1"/>
      <c r="B11" s="3"/>
      <c r="C11" s="1" t="s">
        <v>73</v>
      </c>
      <c r="D11" s="1"/>
      <c r="E11" s="1"/>
      <c r="F11" s="3"/>
      <c r="G11" s="1" t="s">
        <v>73</v>
      </c>
      <c r="H11" s="1"/>
      <c r="I11" s="1"/>
      <c r="J11" s="3"/>
      <c r="K11" s="1" t="s">
        <v>73</v>
      </c>
      <c r="L11" s="1"/>
      <c r="M11" s="1"/>
    </row>
    <row r="12" ht="15.75" customHeight="1" spans="1:13" x14ac:dyDescent="0.25">
      <c r="A12" s="1"/>
      <c r="B12" s="3"/>
      <c r="C12" s="1" t="s">
        <v>74</v>
      </c>
      <c r="D12" s="1"/>
      <c r="E12" s="1"/>
      <c r="F12" s="3"/>
      <c r="G12" s="1" t="s">
        <v>74</v>
      </c>
      <c r="H12" s="1"/>
      <c r="I12" s="1"/>
      <c r="J12" s="3"/>
      <c r="K12" s="1" t="s">
        <v>74</v>
      </c>
      <c r="L12" s="1"/>
      <c r="M12" s="1"/>
    </row>
    <row r="13" ht="15.75" customHeight="1" spans="1:13" x14ac:dyDescent="0.25">
      <c r="A13" s="1"/>
      <c r="B13" s="3"/>
      <c r="C13" s="1" t="s">
        <v>75</v>
      </c>
      <c r="D13" s="1"/>
      <c r="E13" s="1"/>
      <c r="F13" s="3"/>
      <c r="G13" s="1" t="s">
        <v>75</v>
      </c>
      <c r="H13" s="1"/>
      <c r="I13" s="1"/>
      <c r="J13" s="3"/>
      <c r="K13" s="1" t="s">
        <v>75</v>
      </c>
      <c r="L13" s="1"/>
      <c r="M13" s="1"/>
    </row>
    <row r="14" ht="16.5" customHeight="1" spans="1:13" x14ac:dyDescent="0.25">
      <c r="A14" s="1"/>
      <c r="B14" s="3"/>
      <c r="C14" s="1" t="s">
        <v>76</v>
      </c>
      <c r="D14" s="1"/>
      <c r="E14" s="1"/>
      <c r="F14" s="3"/>
      <c r="G14" s="1" t="s">
        <v>76</v>
      </c>
      <c r="H14" s="1"/>
      <c r="I14" s="1"/>
      <c r="J14" s="3"/>
      <c r="K14" s="1" t="s">
        <v>76</v>
      </c>
      <c r="L14" s="1"/>
      <c r="M14" s="1"/>
    </row>
    <row r="15" ht="16.5" customHeight="1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5.75" customHeight="1" spans="1:13" x14ac:dyDescent="0.25">
      <c r="A16" s="1" t="s">
        <v>77</v>
      </c>
      <c r="B16" s="1"/>
      <c r="C16" s="1"/>
      <c r="D16" s="1"/>
      <c r="E16" s="1" t="s">
        <v>78</v>
      </c>
      <c r="F16" s="1"/>
      <c r="G16" s="1"/>
      <c r="H16" s="1"/>
      <c r="I16" s="1" t="s">
        <v>79</v>
      </c>
      <c r="J16" s="1"/>
      <c r="K16" s="1"/>
      <c r="L16" s="1"/>
      <c r="M16" s="1"/>
    </row>
    <row r="17" ht="15.75" customHeight="1" spans="1:13" x14ac:dyDescent="0.25">
      <c r="A17" s="3"/>
      <c r="B17" s="3"/>
      <c r="C17" s="1" t="s">
        <v>65</v>
      </c>
      <c r="D17" s="1"/>
      <c r="E17" s="3"/>
      <c r="F17" s="3"/>
      <c r="G17" s="1" t="s">
        <v>65</v>
      </c>
      <c r="H17" s="1"/>
      <c r="I17" s="3"/>
      <c r="J17" s="3"/>
      <c r="K17" s="1" t="s">
        <v>65</v>
      </c>
      <c r="L17" s="1"/>
      <c r="M17" s="1"/>
    </row>
    <row r="18" ht="15.75" customHeight="1" spans="1:13" x14ac:dyDescent="0.25">
      <c r="A18" s="1"/>
      <c r="B18" s="3"/>
      <c r="C18" s="1" t="s">
        <v>66</v>
      </c>
      <c r="D18" s="1"/>
      <c r="E18" s="1"/>
      <c r="F18" s="3"/>
      <c r="G18" s="1" t="s">
        <v>66</v>
      </c>
      <c r="H18" s="1"/>
      <c r="I18" s="1"/>
      <c r="J18" s="3"/>
      <c r="K18" s="1" t="s">
        <v>66</v>
      </c>
      <c r="L18" s="1"/>
      <c r="M18" s="1"/>
    </row>
    <row r="19" ht="15.75" customHeight="1" spans="1:13" x14ac:dyDescent="0.25">
      <c r="A19" s="1"/>
      <c r="B19" s="3"/>
      <c r="C19" s="1" t="s">
        <v>67</v>
      </c>
      <c r="D19" s="1"/>
      <c r="E19" s="1"/>
      <c r="F19" s="3"/>
      <c r="G19" s="1" t="s">
        <v>67</v>
      </c>
      <c r="H19" s="1"/>
      <c r="I19" s="1"/>
      <c r="J19" s="3"/>
      <c r="K19" s="1" t="s">
        <v>67</v>
      </c>
      <c r="L19" s="1"/>
      <c r="M19" s="1"/>
    </row>
    <row r="20" ht="16.5" customHeight="1" spans="1:13" x14ac:dyDescent="0.25">
      <c r="A20" s="1"/>
      <c r="B20" s="3"/>
      <c r="C20" s="1" t="s">
        <v>68</v>
      </c>
      <c r="D20" s="1"/>
      <c r="E20" s="1"/>
      <c r="F20" s="3"/>
      <c r="G20" s="1" t="s">
        <v>68</v>
      </c>
      <c r="H20" s="1"/>
      <c r="I20" s="1"/>
      <c r="J20" s="3"/>
      <c r="K20" s="1" t="s">
        <v>68</v>
      </c>
      <c r="L20" s="1"/>
      <c r="M20" s="1"/>
    </row>
    <row r="21" ht="16.5" customHeight="1" spans="1:13" x14ac:dyDescent="0.25">
      <c r="A21" s="1"/>
      <c r="B21" s="3"/>
      <c r="C21" s="1" t="s">
        <v>69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5.75" customHeight="1" spans="1:13" x14ac:dyDescent="0.25">
      <c r="A22" s="1"/>
      <c r="B22" s="3"/>
      <c r="C22" s="1" t="s">
        <v>70</v>
      </c>
      <c r="D22" s="1"/>
      <c r="E22" s="1" t="s">
        <v>80</v>
      </c>
      <c r="F22" s="1"/>
      <c r="G22" s="1"/>
      <c r="H22" s="1"/>
      <c r="I22" s="1" t="s">
        <v>81</v>
      </c>
      <c r="J22" s="1"/>
      <c r="K22" s="1"/>
      <c r="L22" s="1"/>
      <c r="M22" s="1"/>
    </row>
    <row r="23" ht="16.5" customHeight="1" spans="1:13" x14ac:dyDescent="0.25">
      <c r="A23" s="1"/>
      <c r="B23" s="3"/>
      <c r="C23" s="1" t="s">
        <v>71</v>
      </c>
      <c r="D23" s="1"/>
      <c r="E23" s="3" t="str">
        <f t="array" ref="E23:E23">IF(OR(INDIRECT("GENERAL_Questions!C6")="",INDIRECT("GENERAL_Questions!C7")="",INDIRECT("GENERAL_Questions!C8")=""),"YES","NO")</f>
        <v>NO</v>
      </c>
      <c r="F23" s="3" t="str">
        <f t="array" ref="F23:F23">IF(OR(INDIRECT("GENERAL_Questions!C6")="",INDIRECT("GENERAL_Questions!C7")="",INDIRECT("GENERAL_Questions!C8")="",INDIRECT("GENERAL_Questions!C9")=""),"YES","NO")</f>
        <v>NO</v>
      </c>
      <c r="G23" s="1" t="s">
        <v>82</v>
      </c>
      <c r="H23" s="1"/>
      <c r="I23" s="3" t="str">
        <f t="array" ref="I23:I23">IF(INDIRECT("GENERAL_Questions!C9")="","YES","NO")</f>
        <v>NO</v>
      </c>
      <c r="J23" s="3" t="str">
        <f t="array" ref="J23:J23">IF(INDIRECT("GENERAL_Questions!C9")="","YES","NO")</f>
        <v>NO</v>
      </c>
      <c r="K23" s="1" t="s">
        <v>82</v>
      </c>
      <c r="L23" s="1"/>
      <c r="M23" s="1"/>
    </row>
    <row r="24" ht="16.5" customHeight="1" spans="1:13" x14ac:dyDescent="0.25">
      <c r="A24" s="1"/>
      <c r="B24" s="3"/>
      <c r="C24" s="1" t="s">
        <v>72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5.75" customHeight="1" spans="1:13" x14ac:dyDescent="0.25">
      <c r="A25" s="1"/>
      <c r="B25" s="3"/>
      <c r="C25" s="1" t="s">
        <v>73</v>
      </c>
      <c r="D25" s="1"/>
      <c r="E25" s="1" t="s">
        <v>83</v>
      </c>
      <c r="F25" s="1"/>
      <c r="G25" s="1"/>
      <c r="H25" s="1"/>
      <c r="I25" s="1" t="s">
        <v>84</v>
      </c>
      <c r="J25" s="1"/>
      <c r="K25" s="1"/>
      <c r="L25" s="1"/>
      <c r="M25" s="1"/>
    </row>
    <row r="26" ht="16.5" customHeight="1" spans="1:13" x14ac:dyDescent="0.25">
      <c r="A26" s="1"/>
      <c r="B26" s="3"/>
      <c r="C26" s="1" t="s">
        <v>74</v>
      </c>
      <c r="D26" s="1"/>
      <c r="E26" s="3" t="str">
        <f t="array" ref="E26:E26">IF(INDIRECT("GENERAL_Questions!C5")="","YES","NO")</f>
        <v>NO</v>
      </c>
      <c r="F26" s="3" t="str">
        <f t="array" ref="F26:F26">IF(INDIRECT("GENERAL_Questions!C5")="","YES","NO")</f>
        <v>NO</v>
      </c>
      <c r="G26" s="1" t="s">
        <v>82</v>
      </c>
      <c r="H26" s="1"/>
      <c r="I26" s="3" t="str">
        <f>IF(SUM(J26:J29)&gt;1,"YES","NO")</f>
        <v>NO</v>
      </c>
      <c r="J26" s="3">
        <f t="array" ref="J26:J26">IF(INDIRECT("GENERAL_Questions!C6")="Y",1,0)</f>
        <v>0</v>
      </c>
      <c r="K26" s="1" t="s">
        <v>85</v>
      </c>
      <c r="L26" s="1"/>
      <c r="M26" s="1"/>
    </row>
    <row r="27" ht="15.75" customHeight="1" spans="1:13" x14ac:dyDescent="0.25">
      <c r="A27" s="1"/>
      <c r="B27" s="3"/>
      <c r="C27" s="1" t="s">
        <v>75</v>
      </c>
      <c r="D27" s="1"/>
      <c r="E27" s="1"/>
      <c r="F27" s="1"/>
      <c r="G27" s="1"/>
      <c r="H27" s="1"/>
      <c r="I27" s="3" t="str">
        <f>IF(SUM(J26:J29)=0,"YES","NO")</f>
        <v>NO</v>
      </c>
      <c r="J27" s="3">
        <f t="array" ref="J27:J27">IF(INDIRECT("GENERAL_Questions!C7")="Y",1,0)</f>
        <v>1</v>
      </c>
      <c r="K27" s="1" t="s">
        <v>85</v>
      </c>
      <c r="L27" s="1"/>
      <c r="M27" s="1"/>
    </row>
    <row r="28" ht="16.5" customHeight="1" spans="1:13" x14ac:dyDescent="0.25">
      <c r="A28" s="1"/>
      <c r="B28" s="3"/>
      <c r="C28" s="1" t="s">
        <v>76</v>
      </c>
      <c r="D28" s="1"/>
      <c r="E28" s="1"/>
      <c r="F28" s="1"/>
      <c r="G28" s="1"/>
      <c r="H28" s="1"/>
      <c r="I28" s="1"/>
      <c r="J28" s="3">
        <f t="array" ref="J28:J28">IF(INDIRECT("GENERAL_Questions!C8")="Y",1,0)</f>
        <v>0</v>
      </c>
      <c r="K28" s="1" t="s">
        <v>85</v>
      </c>
      <c r="L28" s="1"/>
      <c r="M28" s="1"/>
    </row>
    <row r="29" ht="16.5" customHeight="1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3">
        <f t="array" ref="J29:J29">IF(INDIRECT("GENERAL_Questions!C9")="Y",1,0)</f>
        <v>0</v>
      </c>
      <c r="K29" s="1" t="s">
        <v>85</v>
      </c>
      <c r="L29" s="1"/>
      <c r="M29" s="1"/>
    </row>
    <row r="30" ht="15.75" customHeight="1" spans="1:13" x14ac:dyDescent="0.25">
      <c r="A30" s="1" t="s">
        <v>86</v>
      </c>
      <c r="B30" s="1"/>
      <c r="C30" s="1"/>
      <c r="D30" s="1"/>
      <c r="E30" s="1" t="s">
        <v>87</v>
      </c>
      <c r="F30" s="1"/>
      <c r="G30" s="1"/>
      <c r="H30" s="1"/>
      <c r="I30" s="1" t="s">
        <v>88</v>
      </c>
      <c r="J30" s="1"/>
      <c r="K30" s="1"/>
      <c r="L30" s="1"/>
      <c r="M30" s="1"/>
    </row>
    <row r="31" ht="15.75" customHeight="1" spans="1:13" x14ac:dyDescent="0.25">
      <c r="A31" s="3"/>
      <c r="B31" s="3"/>
      <c r="C31" s="1" t="s">
        <v>65</v>
      </c>
      <c r="D31" s="1"/>
      <c r="E31" s="3"/>
      <c r="F31" s="3"/>
      <c r="G31" s="4" t="str">
        <f>IF(F31&gt;7,"YES","NO")</f>
        <v>NO</v>
      </c>
      <c r="H31" s="1"/>
      <c r="I31" s="3"/>
      <c r="J31" s="3"/>
      <c r="K31" s="1" t="s">
        <v>89</v>
      </c>
      <c r="L31" s="3"/>
      <c r="M31" s="3" t="str">
        <f t="array" ref="M31:M31">UPPER(INDIRECT("GENERAL_Questions!C7"))</f>
        <v>Y</v>
      </c>
    </row>
    <row r="32" ht="15.75" customHeight="1" spans="1:13" x14ac:dyDescent="0.25">
      <c r="A32" s="3"/>
      <c r="B32" s="3"/>
      <c r="C32" s="1" t="s">
        <v>66</v>
      </c>
      <c r="D32" s="1"/>
      <c r="E32" s="1" t="s">
        <v>90</v>
      </c>
      <c r="F32" s="3"/>
      <c r="G32" s="4" t="str">
        <f>IF(F32&gt;7,"YES","NO")</f>
        <v>NO</v>
      </c>
      <c r="H32" s="1"/>
      <c r="I32" s="1"/>
      <c r="J32" s="3"/>
      <c r="K32" s="1" t="s">
        <v>91</v>
      </c>
      <c r="L32" s="3"/>
      <c r="M32" s="3" t="str">
        <f t="array" ref="M32:M32">UPPER(INDIRECT("GENERAL_Questions!C6"))</f>
        <v>N</v>
      </c>
    </row>
    <row r="33" ht="15.75" customHeight="1" spans="1:13" x14ac:dyDescent="0.25">
      <c r="A33" s="1"/>
      <c r="B33" s="3"/>
      <c r="C33" s="1" t="s">
        <v>67</v>
      </c>
      <c r="D33" s="1"/>
      <c r="E33" s="1" t="s">
        <v>92</v>
      </c>
      <c r="F33" s="3"/>
      <c r="G33" s="4" t="str">
        <f>IF(F33&gt;7,"YES","NO")</f>
        <v>NO</v>
      </c>
      <c r="H33" s="1"/>
      <c r="I33" s="1"/>
      <c r="J33" s="3"/>
      <c r="K33" s="1" t="s">
        <v>93</v>
      </c>
      <c r="L33" s="3"/>
      <c r="M33" s="3" t="str">
        <f t="array" ref="M33:M33">UPPER(INDIRECT("GENERAL_Questions!C8"))</f>
        <v>N</v>
      </c>
    </row>
    <row r="34" ht="16.5" customHeight="1" spans="1:13" x14ac:dyDescent="0.25">
      <c r="A34" s="1"/>
      <c r="B34" s="3"/>
      <c r="C34" s="1" t="s">
        <v>68</v>
      </c>
      <c r="D34" s="1"/>
      <c r="E34" s="1" t="s">
        <v>94</v>
      </c>
      <c r="F34" s="3"/>
      <c r="G34" s="4" t="str">
        <f>IF(F34&gt;7,"YES","NO")</f>
        <v>NO</v>
      </c>
      <c r="H34" s="1"/>
      <c r="I34" s="1"/>
      <c r="J34" s="3"/>
      <c r="K34" s="1" t="s">
        <v>95</v>
      </c>
      <c r="L34" s="3"/>
      <c r="M34" s="3" t="str">
        <f t="array" ref="M34:M34">UPPER(INDIRECT("GENERAL_Questions!C8"))</f>
        <v>N</v>
      </c>
    </row>
    <row r="35" ht="15.75" customHeight="1" spans="1:13" x14ac:dyDescent="0.25">
      <c r="A35" s="1"/>
      <c r="B35" s="3"/>
      <c r="C35" s="1" t="s">
        <v>69</v>
      </c>
      <c r="D35" s="1"/>
      <c r="E35" s="1" t="s">
        <v>96</v>
      </c>
      <c r="F35" s="3"/>
      <c r="G35" s="4" t="str">
        <f>IF(F35&gt;7,"YES","NO")</f>
        <v>NO</v>
      </c>
      <c r="H35" s="1"/>
      <c r="I35" s="1" t="s">
        <v>97</v>
      </c>
      <c r="J35" s="1"/>
      <c r="K35" s="1"/>
      <c r="L35" s="1"/>
      <c r="M35" s="1"/>
    </row>
    <row r="36" ht="16.5" customHeight="1" spans="1:13" x14ac:dyDescent="0.25">
      <c r="A36" s="1"/>
      <c r="B36" s="3"/>
      <c r="C36" s="1" t="s">
        <v>70</v>
      </c>
      <c r="D36" s="1"/>
      <c r="E36" s="1" t="s">
        <v>98</v>
      </c>
      <c r="F36" s="3"/>
      <c r="G36" s="4" t="str">
        <f>IF(F36&gt;7,"YES","NO")</f>
        <v>NO</v>
      </c>
      <c r="H36" s="1"/>
      <c r="I36" s="3" t="str">
        <f t="array" ref="I36:I36">IF(INDIRECT("GENERAL_Questions!C12")="","YES","NO")</f>
        <v>NO</v>
      </c>
      <c r="J36" s="3" t="str">
        <f t="array" ref="J36:J36">IF(INDIRECT("GENERAL_Questions!C12")="","YES","NO")</f>
        <v>NO</v>
      </c>
      <c r="K36" s="1" t="s">
        <v>82</v>
      </c>
      <c r="L36" s="1"/>
      <c r="M36" s="1"/>
    </row>
    <row r="37" ht="16.5" customHeight="1" spans="1:13" x14ac:dyDescent="0.25">
      <c r="A37" s="1"/>
      <c r="B37" s="3"/>
      <c r="C37" s="1" t="s">
        <v>71</v>
      </c>
      <c r="D37" s="1"/>
      <c r="E37" s="1" t="s">
        <v>99</v>
      </c>
      <c r="F37" s="3"/>
      <c r="G37" s="4" t="str">
        <f>IF(F37&gt;7,"YES","NO")</f>
        <v>NO</v>
      </c>
      <c r="H37" s="1"/>
      <c r="I37" s="1"/>
      <c r="J37" s="1"/>
      <c r="K37" s="1"/>
      <c r="L37" s="1"/>
      <c r="M37" s="1"/>
    </row>
    <row r="38" ht="15.75" customHeight="1" spans="1:13" x14ac:dyDescent="0.25">
      <c r="A38" s="1"/>
      <c r="B38" s="3"/>
      <c r="C38" s="1" t="s">
        <v>72</v>
      </c>
      <c r="D38" s="1"/>
      <c r="E38" s="1" t="s">
        <v>100</v>
      </c>
      <c r="F38" s="3"/>
      <c r="G38" s="4" t="str">
        <f>IF(F38&gt;7,"YES","NO")</f>
        <v>NO</v>
      </c>
      <c r="H38" s="1"/>
      <c r="I38" s="1" t="s">
        <v>101</v>
      </c>
      <c r="J38" s="1"/>
      <c r="K38" s="1"/>
      <c r="L38" s="1"/>
      <c r="M38" s="1"/>
    </row>
    <row r="39" ht="15.75" customHeight="1" spans="1:13" x14ac:dyDescent="0.25">
      <c r="A39" s="1"/>
      <c r="B39" s="3"/>
      <c r="C39" s="1" t="s">
        <v>73</v>
      </c>
      <c r="D39" s="1"/>
      <c r="E39" s="1" t="s">
        <v>102</v>
      </c>
      <c r="F39" s="3"/>
      <c r="G39" s="4" t="str">
        <f>IF(F39&gt;7,"YES","NO")</f>
        <v>NO</v>
      </c>
      <c r="H39" s="1"/>
      <c r="I39" s="3" t="str">
        <f>IF(OR(J39="YES",J40="YES",J41="YES"),"YES","NO")</f>
        <v>NO</v>
      </c>
      <c r="J39" s="3" t="str">
        <f t="array" ref="J39:J39">IF(INDIRECT("GENERAL_Questions!D13")="","YES","NO")</f>
        <v>NO</v>
      </c>
      <c r="K39" s="1" t="s">
        <v>82</v>
      </c>
      <c r="L39" s="1"/>
      <c r="M39" s="1"/>
    </row>
    <row r="40" ht="15.75" customHeight="1" spans="1:13" x14ac:dyDescent="0.25">
      <c r="A40" s="1"/>
      <c r="B40" s="3"/>
      <c r="C40" s="1" t="s">
        <v>74</v>
      </c>
      <c r="D40" s="1"/>
      <c r="E40" s="1"/>
      <c r="F40" s="3"/>
      <c r="G40" s="4"/>
      <c r="H40" s="1"/>
      <c r="I40" s="1"/>
      <c r="J40" s="3" t="str">
        <f t="array" ref="J40:J40">IF(AND(LEN(TRIM(INDIRECT("GENERAL_Questions!D13")))&lt;&gt;0,ISNUMBER(VALUE(INDIRECT("GENERAL_Questions!D13")))),"NO","YES")</f>
        <v>NO</v>
      </c>
      <c r="K40" s="1" t="s">
        <v>103</v>
      </c>
      <c r="L40" s="1"/>
      <c r="M40" s="1"/>
    </row>
    <row r="41" ht="16.5" customHeight="1" spans="1:13" x14ac:dyDescent="0.25">
      <c r="A41" s="1"/>
      <c r="B41" s="3"/>
      <c r="C41" s="1" t="s">
        <v>75</v>
      </c>
      <c r="D41" s="1"/>
      <c r="E41" s="1"/>
      <c r="F41" s="3"/>
      <c r="G41" s="1"/>
      <c r="H41" s="1"/>
      <c r="I41" s="1"/>
      <c r="J41" s="3" t="str">
        <f t="array" ref="J41:J41">IF(AND(ISNUMBER(INDIRECT("GENERAL_Questions!D13")),INDIRECT("GENERAL_QUESTIONS!D13")&gt;100),"YES","NO")</f>
        <v>NO</v>
      </c>
      <c r="K41" s="1" t="s">
        <v>104</v>
      </c>
      <c r="L41" s="1"/>
      <c r="M41" s="1"/>
    </row>
    <row r="42" ht="16.5" customHeight="1" spans="1:13" x14ac:dyDescent="0.25">
      <c r="A42" s="1"/>
      <c r="B42" s="3"/>
      <c r="C42" s="1" t="s">
        <v>76</v>
      </c>
      <c r="D42" s="1"/>
      <c r="E42" s="1"/>
      <c r="F42" s="3"/>
      <c r="G42" s="1"/>
      <c r="H42" s="1"/>
      <c r="I42" s="1"/>
      <c r="J42" s="1"/>
      <c r="K42" s="1"/>
      <c r="L42" s="1"/>
      <c r="M42" s="1"/>
    </row>
    <row r="44" ht="15.75" customHeight="1" spans="1:18" x14ac:dyDescent="0.25">
      <c r="A44" s="1" t="s">
        <v>105</v>
      </c>
      <c r="B44" s="1"/>
      <c r="E44" s="1" t="s">
        <v>106</v>
      </c>
      <c r="F44" s="1"/>
      <c r="I44" s="1" t="s">
        <v>107</v>
      </c>
      <c r="J44" s="1"/>
      <c r="K44" s="1"/>
      <c r="M44" s="1" t="s">
        <v>108</v>
      </c>
      <c r="N44" s="1"/>
      <c r="P44" s="1" t="s">
        <v>109</v>
      </c>
      <c r="Q44" s="1"/>
      <c r="R44" s="1"/>
    </row>
    <row r="45" ht="16.5" customHeight="1" spans="1:18" x14ac:dyDescent="0.25">
      <c r="A45" s="3"/>
      <c r="B45" s="1" t="s">
        <v>110</v>
      </c>
      <c r="E45" s="3"/>
      <c r="F45" s="1" t="s">
        <v>111</v>
      </c>
      <c r="I45" s="3" t="str">
        <f t="array" ref="I45:I45">IF(AND(INDIRECT("GENERAL_Questions!C10")&lt;&gt;"",INDIRECT("GENERAL_Questions!C11")&lt;&gt;""),"YES","NO")</f>
        <v>NO</v>
      </c>
      <c r="J45" s="1" t="s">
        <v>112</v>
      </c>
      <c r="K45" s="1"/>
      <c r="M45" s="3"/>
      <c r="N45" s="1" t="s">
        <v>113</v>
      </c>
      <c r="P45" s="3"/>
      <c r="Q45" s="1" t="s">
        <v>114</v>
      </c>
      <c r="R45" s="1"/>
    </row>
    <row r="46" ht="16.5" customHeight="1" spans="1:18" x14ac:dyDescent="0.25">
      <c r="A46" s="3"/>
      <c r="B46" s="1" t="s">
        <v>115</v>
      </c>
      <c r="E46" s="3"/>
      <c r="F46" s="1" t="s">
        <v>116</v>
      </c>
      <c r="M46" s="3"/>
      <c r="N46" s="1" t="s">
        <v>117</v>
      </c>
      <c r="P46" s="3"/>
      <c r="Q46" s="1" t="s">
        <v>118</v>
      </c>
      <c r="R46" s="1"/>
    </row>
    <row r="47" ht="15.75" customHeight="1" spans="1:18" x14ac:dyDescent="0.25">
      <c r="A47" s="3"/>
      <c r="B47" s="1" t="s">
        <v>119</v>
      </c>
      <c r="E47" s="3"/>
      <c r="F47" s="1" t="s">
        <v>120</v>
      </c>
      <c r="I47" s="1" t="s">
        <v>121</v>
      </c>
      <c r="J47" s="1"/>
      <c r="K47" s="1"/>
      <c r="P47" s="3"/>
      <c r="Q47" s="1" t="s">
        <v>118</v>
      </c>
      <c r="R47" s="1"/>
    </row>
    <row r="48" ht="16.5" customHeight="1" spans="1:18" x14ac:dyDescent="0.25">
      <c r="A48" s="3"/>
      <c r="B48" s="1" t="s">
        <v>122</v>
      </c>
      <c r="E48" s="3"/>
      <c r="F48" s="1" t="s">
        <v>123</v>
      </c>
      <c r="I48" s="3" t="str">
        <f t="array" ref="I48:I48">IF(AND(INDIRECT("GENERAL_Questions!C10")&lt;&gt;"",INDIRECT("GENERAL_Questions!C11")=""),"YES","NO")</f>
        <v>NO</v>
      </c>
      <c r="J48" s="1" t="s">
        <v>124</v>
      </c>
      <c r="K48" s="1"/>
      <c r="P48" s="3"/>
      <c r="Q48" s="1" t="s">
        <v>118</v>
      </c>
      <c r="R48" s="1"/>
    </row>
    <row r="49" ht="16.5" customHeight="1" spans="1:6" x14ac:dyDescent="0.25">
      <c r="A49" s="3"/>
      <c r="B49" s="1" t="s">
        <v>125</v>
      </c>
      <c r="E49" s="3"/>
      <c r="F49" s="1" t="s">
        <v>126</v>
      </c>
    </row>
    <row r="50" ht="16.5" customHeight="1" spans="1:18" x14ac:dyDescent="0.25">
      <c r="A50" s="3"/>
      <c r="B50" s="1" t="s">
        <v>127</v>
      </c>
      <c r="I50" s="1" t="s">
        <v>107</v>
      </c>
      <c r="J50" s="1"/>
      <c r="K50" s="1"/>
      <c r="M50" t="s">
        <v>12</v>
      </c>
      <c r="P50" s="1" t="s">
        <v>128</v>
      </c>
      <c r="Q50" s="1"/>
      <c r="R50" s="1"/>
    </row>
    <row r="51" ht="16.5" customHeight="1" spans="1:18" x14ac:dyDescent="0.25">
      <c r="A51" s="3"/>
      <c r="B51" s="1" t="s">
        <v>129</v>
      </c>
      <c r="E51" s="1" t="s">
        <v>130</v>
      </c>
      <c r="F51" s="1"/>
      <c r="G51" s="1"/>
      <c r="I51" s="3" t="str">
        <f t="array" ref="I51:I51">IF(OR(LEN(TRIM(INDIRECT("GENERAL_Questions!C10")))&lt;&gt;0,LEN(TRIM(INDIRECT("GENERAL_Questions!C11")))&lt;&gt;0),"YES","NO")</f>
        <v>NO</v>
      </c>
      <c r="J51" s="1" t="s">
        <v>131</v>
      </c>
      <c r="K51" s="1"/>
      <c r="P51" s="3" t="str">
        <f>IF(OR(Q51="YES",Q52="YES",Q53="YES",Q54="YES",Q55="YES"),"YES","NO")</f>
        <v>NO</v>
      </c>
      <c r="Q51" s="3"/>
      <c r="R51" s="1" t="s">
        <v>65</v>
      </c>
    </row>
    <row r="52" ht="16.5" customHeight="1" spans="1:18" x14ac:dyDescent="0.25">
      <c r="A52" s="3"/>
      <c r="B52" s="1" t="s">
        <v>132</v>
      </c>
      <c r="E52" s="3"/>
      <c r="F52" s="1" t="s">
        <v>133</v>
      </c>
      <c r="G52" s="1"/>
      <c r="P52" s="1"/>
      <c r="Q52" s="3"/>
      <c r="R52" s="1" t="s">
        <v>66</v>
      </c>
    </row>
    <row r="53" ht="15.75" customHeight="1" spans="1:18" x14ac:dyDescent="0.25">
      <c r="A53" s="3"/>
      <c r="B53" s="1" t="s">
        <v>134</v>
      </c>
      <c r="I53" s="1" t="s">
        <v>135</v>
      </c>
      <c r="J53" s="1"/>
      <c r="K53" s="1"/>
      <c r="P53" s="1"/>
      <c r="Q53" s="3"/>
      <c r="R53" s="1" t="s">
        <v>67</v>
      </c>
    </row>
    <row r="54" ht="16.5" customHeight="1" spans="1:18" x14ac:dyDescent="0.25">
      <c r="A54" s="3"/>
      <c r="B54" s="1" t="s">
        <v>136</v>
      </c>
      <c r="I54" s="3" t="str">
        <f t="array" ref="I54:I54">IF(AND(LEN(TRIM(INDIRECT("GENERAL_Questions!D14")))=0,INDIRECT("GENERAL_Questions!C7")="Y"),"YES","NO")</f>
        <v>YES</v>
      </c>
      <c r="J54" s="1" t="s">
        <v>137</v>
      </c>
      <c r="K54" s="1"/>
      <c r="P54" s="1"/>
      <c r="Q54" s="3"/>
      <c r="R54" s="1" t="s">
        <v>68</v>
      </c>
    </row>
    <row r="55" ht="16.5" customHeight="1" spans="1:18" x14ac:dyDescent="0.25">
      <c r="A55" s="3"/>
      <c r="B55" s="1" t="s">
        <v>138</v>
      </c>
      <c r="P55" s="1"/>
      <c r="Q55" s="3"/>
      <c r="R55" s="1" t="s">
        <v>69</v>
      </c>
    </row>
    <row r="56" ht="16.5" customHeight="1" spans="1:11" x14ac:dyDescent="0.25">
      <c r="A56" s="1" t="s">
        <v>139</v>
      </c>
      <c r="B56" s="1"/>
      <c r="C56" s="1"/>
      <c r="D56" s="1"/>
      <c r="E56" s="1" t="s">
        <v>140</v>
      </c>
      <c r="F56" s="1"/>
      <c r="G56" s="1" t="s">
        <v>141</v>
      </c>
      <c r="H56" s="1" t="s">
        <v>142</v>
      </c>
      <c r="I56" s="1" t="s">
        <v>143</v>
      </c>
      <c r="J56" s="1"/>
      <c r="K56" s="1"/>
    </row>
    <row r="57" ht="16.5" customHeight="1" spans="1:18" x14ac:dyDescent="0.25">
      <c r="A57" s="3"/>
      <c r="B57" s="1" t="s">
        <v>144</v>
      </c>
      <c r="C57" s="1"/>
      <c r="D57" s="1"/>
      <c r="E57" s="3"/>
      <c r="F57" s="3"/>
      <c r="G57" s="1"/>
      <c r="H57" s="5">
        <f>LEN(TRIM(G57))</f>
        <v>0</v>
      </c>
      <c r="I57" s="3" t="str">
        <f t="array" ref="I57:I57">IF(INDIRECT("GENERAL_Questions!C15")="","YES","NO")</f>
        <v>NO</v>
      </c>
      <c r="J57" s="1" t="s">
        <v>145</v>
      </c>
      <c r="K57" s="1"/>
      <c r="P57" s="1" t="s">
        <v>146</v>
      </c>
      <c r="Q57" s="1"/>
      <c r="R57" s="1"/>
    </row>
    <row r="58" ht="16.5" customHeight="1" spans="1:18" x14ac:dyDescent="0.25">
      <c r="A58" s="3"/>
      <c r="B58" s="1" t="s">
        <v>147</v>
      </c>
      <c r="C58" s="1"/>
      <c r="D58" s="1"/>
      <c r="E58" s="3" t="str">
        <f>IF(L31="MARRIED",F58,"NO")</f>
        <v>NO</v>
      </c>
      <c r="F58" s="3"/>
      <c r="G58" s="1"/>
      <c r="H58" s="5">
        <f>LEN(TRIM(G58))</f>
        <v>0</v>
      </c>
      <c r="P58" s="3" t="str">
        <f>IF(OR(Q58="YES",Q59="YES",Q60="YES",Q61="YES",Q62="YES"),"YES","NO")</f>
        <v>NO</v>
      </c>
      <c r="Q58" s="3"/>
      <c r="R58" s="1" t="s">
        <v>65</v>
      </c>
    </row>
    <row r="59" ht="16.5" customHeight="1" spans="1:18" x14ac:dyDescent="0.25">
      <c r="A59" s="3"/>
      <c r="B59" s="1" t="s">
        <v>148</v>
      </c>
      <c r="C59" s="1"/>
      <c r="D59" s="1"/>
      <c r="E59" s="3" t="str">
        <f>IF(L32&lt;&gt;"MARRIED","YES","NO")</f>
        <v>YES</v>
      </c>
      <c r="F59" s="3"/>
      <c r="G59" s="1"/>
      <c r="H59" s="5">
        <f>LEN(TRIM(G59))</f>
        <v>0</v>
      </c>
      <c r="I59" s="1" t="s">
        <v>149</v>
      </c>
      <c r="J59" s="1"/>
      <c r="K59" s="1"/>
      <c r="L59" s="1" t="str">
        <f t="array" ref="L59:L59">IF(INDIRECT("GENERAL_Questions!D16")="","NO","YES")</f>
        <v>YES</v>
      </c>
      <c r="M59" s="1">
        <f>COUNTIF(L59:L61,"YES")</f>
        <v>3</v>
      </c>
      <c r="P59" s="1"/>
      <c r="Q59" s="3"/>
      <c r="R59" s="1" t="s">
        <v>66</v>
      </c>
    </row>
    <row r="60" ht="16.5" customHeight="1" spans="1:18" x14ac:dyDescent="0.25">
      <c r="A60" s="3"/>
      <c r="B60" s="1" t="s">
        <v>150</v>
      </c>
      <c r="C60" s="1"/>
      <c r="D60" s="1"/>
      <c r="I60" s="3" t="str">
        <f>IF(AND(M61&lt;&gt;3,M61&lt;&gt;0,M61&lt;&gt;-3),"YES","NO")</f>
        <v>NO</v>
      </c>
      <c r="J60" s="1" t="s">
        <v>151</v>
      </c>
      <c r="K60" s="1"/>
      <c r="L60" s="1" t="str">
        <f t="array" ref="L60:L60">IF(INDIRECT("GENERAL_Questions!D17")="","NO","YES")</f>
        <v>YES</v>
      </c>
      <c r="M60" s="1">
        <f>COUNTIF(L59:L61,"NO")</f>
        <v>0</v>
      </c>
      <c r="P60" s="1"/>
      <c r="Q60" s="3"/>
      <c r="R60" s="1" t="s">
        <v>67</v>
      </c>
    </row>
    <row r="61" ht="16.5" customHeight="1" spans="1:18" x14ac:dyDescent="0.25">
      <c r="A61" s="3"/>
      <c r="B61" s="1" t="s">
        <v>152</v>
      </c>
      <c r="C61" s="1"/>
      <c r="D61" s="1"/>
      <c r="I61" s="1"/>
      <c r="J61" s="1"/>
      <c r="K61" s="1"/>
      <c r="L61" s="1" t="str">
        <f t="array" ref="L61:L61">IF(INDIRECT("GENERAL_Questions!C15")="Y","YES","NO")</f>
        <v>YES</v>
      </c>
      <c r="M61" s="1">
        <f>SUM(M59-SUM(M59:M60))</f>
        <v>0</v>
      </c>
      <c r="P61" s="1"/>
      <c r="Q61" s="3"/>
      <c r="R61" s="1" t="s">
        <v>68</v>
      </c>
    </row>
    <row r="62" ht="16.5" customHeight="1" spans="1:18" x14ac:dyDescent="0.25">
      <c r="A62" s="3"/>
      <c r="B62" s="1" t="s">
        <v>153</v>
      </c>
      <c r="C62" s="1"/>
      <c r="D62" s="1"/>
      <c r="E62" s="1" t="s">
        <v>154</v>
      </c>
      <c r="F62" s="1"/>
      <c r="G62" s="1"/>
      <c r="H62" s="1"/>
      <c r="I62" s="1" t="s">
        <v>155</v>
      </c>
      <c r="J62" s="1"/>
      <c r="K62" s="1"/>
      <c r="P62" s="1"/>
      <c r="Q62" s="3"/>
      <c r="R62" s="1" t="s">
        <v>69</v>
      </c>
    </row>
    <row r="63" ht="16.5" customHeight="1" spans="1:11" x14ac:dyDescent="0.25">
      <c r="A63" s="3"/>
      <c r="B63" s="1" t="s">
        <v>156</v>
      </c>
      <c r="C63" s="1"/>
      <c r="D63" s="1"/>
      <c r="E63" s="3" t="str">
        <f t="array" ref="E63:E63">IF(OR(LEN(TRIM(INDIRECT("GENERAL_Questions!C10")))&lt;&gt;0,LEN(TRIM(INDIRECT("GENERAL_Questions!C11")))&lt;&gt;0,LEN(TRIM(INDIRECT("GENERAL_Questions!C13")))&lt;&gt;0,LEN(TRIM(INDIRECT("GENERAL_Questions!C14")))&lt;&gt;0,LEN(TRIM(INDIRECT("GENERAL_Questions!C18")))&lt;&gt;0),"YES","NO")</f>
        <v>NO</v>
      </c>
      <c r="F63" s="1"/>
      <c r="G63" s="1"/>
      <c r="H63" s="1"/>
      <c r="I63" s="3" t="str">
        <f t="array" ref="I63:I63">IF(AND(INDIRECT("GENERAL_Questions!C5")="N",INDIRECT("GENERAL_Questions!C11")="Y"),"YES","NO")</f>
        <v>NO</v>
      </c>
      <c r="J63" s="1" t="s">
        <v>157</v>
      </c>
      <c r="K63" s="1"/>
    </row>
    <row r="64" ht="16.5" customHeight="1" spans="1:18" x14ac:dyDescent="0.25">
      <c r="A64" s="3"/>
      <c r="B64" s="1" t="s">
        <v>158</v>
      </c>
      <c r="C64" s="1"/>
      <c r="D64" s="1"/>
      <c r="P64" s="1" t="s">
        <v>159</v>
      </c>
      <c r="Q64" s="1"/>
      <c r="R64" s="1"/>
    </row>
    <row r="65" ht="15.75" customHeight="1" spans="1:18" x14ac:dyDescent="0.25">
      <c r="A65" s="3"/>
      <c r="B65" s="1" t="s">
        <v>160</v>
      </c>
      <c r="C65" s="1"/>
      <c r="D65" s="1"/>
      <c r="I65" s="1" t="s">
        <v>155</v>
      </c>
      <c r="J65" s="1"/>
      <c r="K65" s="1"/>
      <c r="P65" s="3" t="str">
        <f>IF(OR(Q65="YES",Q66="YES",Q67="YES",Q68="YES",Q69="YES"),"YES","NO")</f>
        <v>NO</v>
      </c>
      <c r="Q65" s="3"/>
      <c r="R65" s="1" t="s">
        <v>65</v>
      </c>
    </row>
    <row r="66" ht="16.5" customHeight="1" spans="1:18" x14ac:dyDescent="0.25">
      <c r="A66" s="3"/>
      <c r="B66" s="1" t="s">
        <v>161</v>
      </c>
      <c r="C66" s="1"/>
      <c r="D66" s="1"/>
      <c r="I66" s="3" t="str">
        <f t="array" ref="I66:I66">IF(AND(INDIRECT("GENERAL_Questions!C5")="N",INDIRECT("GENERAL_Questions!D12")&lt;&gt;""),"YES","NO")</f>
        <v>NO</v>
      </c>
      <c r="J66" s="1" t="s">
        <v>162</v>
      </c>
      <c r="K66" s="1"/>
      <c r="P66" s="1"/>
      <c r="Q66" s="3"/>
      <c r="R66" s="1" t="s">
        <v>66</v>
      </c>
    </row>
    <row r="67" ht="16.5" customHeight="1" spans="16:18" x14ac:dyDescent="0.25">
      <c r="P67" s="1"/>
      <c r="Q67" s="3"/>
      <c r="R67" s="1" t="s">
        <v>67</v>
      </c>
    </row>
    <row r="68" ht="15.75" customHeight="1" spans="1:18" x14ac:dyDescent="0.25">
      <c r="A68" s="1" t="s">
        <v>163</v>
      </c>
      <c r="B68" s="1"/>
      <c r="C68" s="1"/>
      <c r="D68" s="1"/>
      <c r="E68" s="1"/>
      <c r="F68" s="1"/>
      <c r="I68" s="1" t="s">
        <v>164</v>
      </c>
      <c r="J68" s="1"/>
      <c r="K68" s="1"/>
      <c r="P68" s="1"/>
      <c r="Q68" s="3"/>
      <c r="R68" s="1" t="s">
        <v>68</v>
      </c>
    </row>
    <row r="69" ht="16.5" customHeight="1" spans="1:18" x14ac:dyDescent="0.25">
      <c r="A69" s="3"/>
      <c r="B69" s="1"/>
      <c r="C69" s="1" t="e">
        <f t="array" ref="C69:C69">INDIRECT("About_Me_Dtls!M5")</f>
        <v>#REF!</v>
      </c>
      <c r="D69" s="1" t="s">
        <v>165</v>
      </c>
      <c r="E69" s="1"/>
      <c r="F69" s="1"/>
      <c r="I69" s="3" t="str">
        <f>J69</f>
        <v>NO</v>
      </c>
      <c r="J69" s="1" t="str">
        <f t="array" ref="J69:J69">IF(LEN(TRIM(INDIRECT("GENERAL_Questions!C20")))=0,"YES","NO")</f>
        <v>NO</v>
      </c>
      <c r="K69" s="1"/>
      <c r="P69" s="1"/>
      <c r="Q69" s="3"/>
      <c r="R69" s="1" t="s">
        <v>69</v>
      </c>
    </row>
    <row r="70" ht="16.5" customHeight="1" spans="1:6" x14ac:dyDescent="0.25">
      <c r="A70" s="3"/>
      <c r="B70" s="1"/>
      <c r="C70" s="1" t="e">
        <f t="array" ref="C70:C70">IF(TRIM(LEN(INDIRECT("About_Me_Dtls!M6"))&lt;&gt;0),INDIRECT("About_me_Dtls!M6"),"")</f>
        <v>#REF!</v>
      </c>
      <c r="D70" s="1" t="s">
        <v>166</v>
      </c>
      <c r="E70" s="1"/>
      <c r="F70" s="1"/>
    </row>
    <row r="71" ht="15.75" customHeight="1" spans="1:18" x14ac:dyDescent="0.25">
      <c r="A71" s="3"/>
      <c r="B71" s="1"/>
      <c r="C71" s="5" t="e">
        <f t="array" ref="C71:C71">UPPER(INDIRECT("Joint_Assets!A5"))</f>
        <v>#REF!</v>
      </c>
      <c r="D71" s="1" t="s">
        <v>167</v>
      </c>
      <c r="E71" s="1"/>
      <c r="F71" s="1"/>
      <c r="I71" s="1" t="s">
        <v>168</v>
      </c>
      <c r="J71" s="1"/>
      <c r="K71" s="1"/>
      <c r="L71" s="1"/>
      <c r="M71" s="1"/>
      <c r="P71" s="1" t="s">
        <v>169</v>
      </c>
      <c r="Q71" s="1"/>
      <c r="R71" s="1"/>
    </row>
    <row r="72" ht="15.75" customHeight="1" spans="1:18" x14ac:dyDescent="0.25">
      <c r="A72" s="3"/>
      <c r="B72" s="1"/>
      <c r="C72" s="5" t="e">
        <f t="array" ref="C72:C72">UPPER(INDIRECT("Sole_House_Or_Land!A5"))</f>
        <v>#REF!</v>
      </c>
      <c r="D72" s="1" t="s">
        <v>170</v>
      </c>
      <c r="E72" s="1"/>
      <c r="F72" s="1"/>
      <c r="I72" s="3" t="str">
        <f>IF(OR(J72="YES",J73="YES",J74="YES",J75="YES",J76="YES",J77="YES",J78="YES",J79="YES",J80="YES",J81="YES"),"YES","NO")</f>
        <v>NO</v>
      </c>
      <c r="J72" s="1"/>
      <c r="K72" s="1"/>
      <c r="L72" s="1">
        <f>COUNTIF(K72:K81,"SON")</f>
        <v>0</v>
      </c>
      <c r="M72" s="1" t="s">
        <v>171</v>
      </c>
      <c r="P72" s="1"/>
      <c r="Q72" s="1" t="s">
        <v>172</v>
      </c>
      <c r="R72" s="1" t="s">
        <v>173</v>
      </c>
    </row>
    <row r="73" ht="15.75" customHeight="1" spans="1:18" x14ac:dyDescent="0.25">
      <c r="A73" s="1"/>
      <c r="B73" s="1"/>
      <c r="C73" s="1" t="str">
        <f t="array" ref="C73:C73">UPPER(INDIRECT("GENERAL_Questions!C5"))</f>
        <v>Y</v>
      </c>
      <c r="D73" s="1"/>
      <c r="E73" s="1"/>
      <c r="F73" s="1"/>
      <c r="I73" s="1"/>
      <c r="J73" s="1"/>
      <c r="K73" s="1"/>
      <c r="L73" s="1">
        <f>COUNTIF(K72:K81,"DAUGHTER")</f>
        <v>0</v>
      </c>
      <c r="M73" s="1" t="s">
        <v>174</v>
      </c>
      <c r="P73" s="3" t="str">
        <f>IF(OR(R73&gt;Q73,R74&gt;Q74,R75&gt;Q75,R76&gt;Q76,R77&gt;Q77),"YES","NO")</f>
        <v>NO</v>
      </c>
      <c r="Q73" s="3">
        <f t="array" ref="Q73:Q73">IF(ISNUMBER(INDIRECT("Joint_Assets!J5")),INDIRECT("Joint_Assets!J5"),0)</f>
        <v>0</v>
      </c>
      <c r="R73" s="3">
        <f t="array" ref="R73:R73">IF(ISNUMBER(INDIRECT("Joint_Assets!L5")),INDIRECT("Joint_Assets!L5"),0)</f>
        <v>0</v>
      </c>
    </row>
    <row r="74" ht="16.5" customHeight="1" spans="1:18" x14ac:dyDescent="0.25">
      <c r="A74" s="1"/>
      <c r="B74" s="1"/>
      <c r="C74" s="1"/>
      <c r="D74" s="1"/>
      <c r="E74" s="1"/>
      <c r="F74" s="1"/>
      <c r="I74" s="1"/>
      <c r="J74" s="1"/>
      <c r="K74" s="1"/>
      <c r="L74" s="1">
        <f>COUNTIF(K72:K81,"BROTHER")</f>
        <v>0</v>
      </c>
      <c r="M74" s="1" t="s">
        <v>175</v>
      </c>
      <c r="P74" s="1"/>
      <c r="Q74" s="3">
        <f t="array" ref="Q74:Q74">IF(ISNUMBER(INDIRECT("Joint_Assets!J6")),INDIRECT("Joint_Assets!J6"),0)</f>
        <v>0</v>
      </c>
      <c r="R74" s="3">
        <f t="array" ref="R74:R74">IF(ISNUMBER(INDIRECT("Joint_Assets!L6")),INDIRECT("Joint_Assets!L6"),0)</f>
        <v>0</v>
      </c>
    </row>
    <row r="75" ht="15.75" customHeight="1" spans="9:18" x14ac:dyDescent="0.25">
      <c r="I75" s="1"/>
      <c r="J75" s="1"/>
      <c r="K75" s="1"/>
      <c r="L75" s="1">
        <f>COUNTIF(K72:K81,"SISTER")</f>
        <v>0</v>
      </c>
      <c r="M75" s="1" t="s">
        <v>176</v>
      </c>
      <c r="P75" s="1"/>
      <c r="Q75" s="3">
        <f t="array" ref="Q75:Q75">IF(ISNUMBER(INDIRECT("Joint_Assets!J7")),INDIRECT("Joint_Assets!J7"),0)</f>
        <v>0</v>
      </c>
      <c r="R75" s="3">
        <f t="array" ref="R75:R75">IF(ISNUMBER(INDIRECT("Joint_Assets!L7")),INDIRECT("Joint_Assets!L7"),0)</f>
        <v>0</v>
      </c>
    </row>
    <row r="76" ht="15.75" customHeight="1" spans="9:18" x14ac:dyDescent="0.25">
      <c r="I76" s="1"/>
      <c r="J76" s="1"/>
      <c r="K76" s="1"/>
      <c r="L76" s="1">
        <f>COUNTIF(K72:K81,"MOTHER")</f>
        <v>0</v>
      </c>
      <c r="M76" s="1" t="s">
        <v>177</v>
      </c>
      <c r="P76" s="1"/>
      <c r="Q76" s="3">
        <f t="array" ref="Q76:Q76">IF(ISNUMBER(INDIRECT("Joint_Assets!J8")),INDIRECT("Joint_Assets!J8"),0)</f>
        <v>0</v>
      </c>
      <c r="R76" s="3">
        <f t="array" ref="R76:R76">IF(ISNUMBER(INDIRECT("Joint_Assets!L8")),INDIRECT("Joint_Assets!L8"),0)</f>
        <v>0</v>
      </c>
    </row>
    <row r="77" ht="16.5" customHeight="1" spans="9:18" x14ac:dyDescent="0.25">
      <c r="I77" s="1"/>
      <c r="J77" s="1"/>
      <c r="K77" s="1"/>
      <c r="L77" s="1">
        <f>COUNTIF(K72:K81,"FATHER")</f>
        <v>0</v>
      </c>
      <c r="M77" s="1" t="s">
        <v>178</v>
      </c>
      <c r="P77" s="1"/>
      <c r="Q77" s="3">
        <f t="array" ref="Q77:Q77">IF(ISNUMBER(INDIRECT("Joint_Assets!J9")),INDIRECT("Joint_Assets!J9"),0)</f>
        <v>0</v>
      </c>
      <c r="R77" s="3">
        <f t="array" ref="R77:R77">IF(ISNUMBER(INDIRECT("Joint_Assets!L9")),INDIRECT("Joint_Assets!L9"),0)</f>
        <v>0</v>
      </c>
    </row>
    <row r="78" ht="16.5" customHeight="1" spans="9:13" x14ac:dyDescent="0.25">
      <c r="I78" s="1"/>
      <c r="J78" s="1"/>
      <c r="K78" s="1"/>
      <c r="L78" s="1">
        <f>COUNTIF(K72:K81,"HUSBAND")</f>
        <v>0</v>
      </c>
      <c r="M78" s="1" t="s">
        <v>179</v>
      </c>
    </row>
    <row r="79" ht="15.75" customHeight="1" spans="9:18" x14ac:dyDescent="0.25">
      <c r="I79" s="1"/>
      <c r="J79" s="1"/>
      <c r="K79" s="1"/>
      <c r="L79" s="1">
        <f>COUNTIF(K72:K81,"WIFE")</f>
        <v>0</v>
      </c>
      <c r="M79" s="1" t="s">
        <v>180</v>
      </c>
      <c r="P79" s="1" t="s">
        <v>181</v>
      </c>
      <c r="Q79" s="1"/>
      <c r="R79" s="1"/>
    </row>
    <row r="80" ht="15.75" customHeight="1" spans="9:18" x14ac:dyDescent="0.25">
      <c r="I80" s="1"/>
      <c r="J80" s="1"/>
      <c r="K80" s="1"/>
      <c r="L80" s="1"/>
      <c r="M80" s="1"/>
      <c r="P80" s="3" t="str">
        <f>IF(OR(Q80="YES",Q81="YES",Q82="YES",Q83="YES",Q84="YES",Q85="YES",Q86="YES",Q87="YES",Q88="YES",Q89="YES"),"YES","NO")</f>
        <v>NO</v>
      </c>
      <c r="Q80" s="3"/>
      <c r="R80" s="1" t="e">
        <f t="array" ref="R80:R80">UPPER(INDIRECT("About_My_Family!B5"))</f>
        <v>#REF!</v>
      </c>
    </row>
    <row r="81" ht="16.5" customHeight="1" spans="9:18" x14ac:dyDescent="0.25">
      <c r="I81" s="1"/>
      <c r="J81" s="1"/>
      <c r="K81" s="1"/>
      <c r="L81" s="1"/>
      <c r="M81" s="1"/>
      <c r="P81" s="1"/>
      <c r="Q81" s="3"/>
      <c r="R81" s="1" t="e">
        <f t="array" ref="R81:R81">UPPER(INDIRECT("About_My_Family!B6"))</f>
        <v>#REF!</v>
      </c>
    </row>
    <row r="82" ht="16.5" customHeight="1" spans="16:18" x14ac:dyDescent="0.25">
      <c r="P82" s="1"/>
      <c r="Q82" s="3"/>
      <c r="R82" s="1" t="e">
        <f t="array" ref="R82:R82">UPPER(INDIRECT("About_My_Family!B7"))</f>
        <v>#REF!</v>
      </c>
    </row>
    <row r="83" ht="15.75" customHeight="1" spans="9:18" x14ac:dyDescent="0.25">
      <c r="I83" s="1" t="s">
        <v>182</v>
      </c>
      <c r="J83" s="1"/>
      <c r="K83" s="1"/>
      <c r="L83" s="1"/>
      <c r="P83" s="1"/>
      <c r="Q83" s="3"/>
      <c r="R83" s="1" t="e">
        <f t="array" ref="R83:R83">UPPER(INDIRECT("About_My_Family!B8"))</f>
        <v>#REF!</v>
      </c>
    </row>
    <row r="84" ht="15.75" customHeight="1" spans="9:18" x14ac:dyDescent="0.25">
      <c r="I84" s="3"/>
      <c r="J84" s="1"/>
      <c r="K84" s="1"/>
      <c r="L84" s="1" t="s">
        <v>65</v>
      </c>
      <c r="P84" s="1"/>
      <c r="Q84" s="3"/>
      <c r="R84" s="1" t="e">
        <f t="array" ref="R84:R84">UPPER(INDIRECT("About_My_Family!B9"))</f>
        <v>#REF!</v>
      </c>
    </row>
    <row r="85" ht="15.75" customHeight="1" spans="9:18" x14ac:dyDescent="0.25">
      <c r="I85" s="1"/>
      <c r="J85" s="1"/>
      <c r="K85" s="1"/>
      <c r="L85" s="1" t="s">
        <v>66</v>
      </c>
      <c r="P85" s="1"/>
      <c r="Q85" s="3"/>
      <c r="R85" s="1" t="e">
        <f t="array" ref="R85:R85">UPPER(INDIRECT("About_My_Family!B10"))</f>
        <v>#REF!</v>
      </c>
    </row>
    <row r="86" ht="16.5" customHeight="1" spans="9:18" x14ac:dyDescent="0.25">
      <c r="I86" s="1"/>
      <c r="J86" s="1"/>
      <c r="K86" s="1"/>
      <c r="L86" s="1" t="s">
        <v>67</v>
      </c>
      <c r="P86" s="1"/>
      <c r="Q86" s="3"/>
      <c r="R86" s="1" t="e">
        <f t="array" ref="R86:R86">UPPER(INDIRECT("About_My_Family!B11"))</f>
        <v>#REF!</v>
      </c>
    </row>
    <row r="87" ht="15.75" customHeight="1" spans="16:18" x14ac:dyDescent="0.25">
      <c r="P87" s="1"/>
      <c r="Q87" s="3"/>
      <c r="R87" s="1" t="e">
        <f t="array" ref="R87:R87">UPPER(INDIRECT("About_My_Family!B12"))</f>
        <v>#REF!</v>
      </c>
    </row>
    <row r="88" ht="15.75" customHeight="1" spans="16:18" x14ac:dyDescent="0.25">
      <c r="P88" s="1"/>
      <c r="Q88" s="3"/>
      <c r="R88" s="1" t="e">
        <f t="array" ref="R88:R88">UPPER(INDIRECT("About_My_Family!B13"))</f>
        <v>#REF!</v>
      </c>
    </row>
    <row r="89" ht="16.5" customHeight="1" spans="16:18" x14ac:dyDescent="0.25">
      <c r="P89" s="1"/>
      <c r="Q89" s="3"/>
      <c r="R89" s="1" t="e">
        <f t="array" ref="R89:R89">UPPER(INDIRECT("About_My_Family!B14"))</f>
        <v>#REF!</v>
      </c>
    </row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4"/>
  <sheetViews>
    <sheetView workbookViewId="0" zoomScale="93" zoomScaleNormal="93" view="normal">
      <selection activeCell="D6" sqref="D6"/>
    </sheetView>
  </sheetViews>
  <sheetFormatPr defaultRowHeight="15.75" outlineLevelRow="0" outlineLevelCol="0" x14ac:dyDescent="0" defaultColWidth="11" customHeight="1"/>
  <cols>
    <col min="1" max="1" width="22" style="1" customWidth="1"/>
    <col min="2" max="2" width="13.57" style="1" customWidth="1"/>
    <col min="3" max="4" width="9.85" style="1" customWidth="1"/>
    <col min="5" max="5" width="76.14" style="1" customWidth="1"/>
    <col min="6" max="6" width="89.15" style="1" customWidth="1"/>
    <col min="7" max="7" width="65.43" style="1" customWidth="1"/>
    <col min="8" max="1024" width="11" style="1" customWidth="1"/>
  </cols>
  <sheetData>
    <row r="1" ht="15.75" customHeight="1" spans="1:7" x14ac:dyDescent="0.25">
      <c r="A1" s="2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185</v>
      </c>
      <c r="G1" s="2" t="s">
        <v>185</v>
      </c>
    </row>
    <row r="2" ht="15.75" customHeight="1" spans="1:7" x14ac:dyDescent="0.25">
      <c r="A2" s="2" t="s">
        <v>188</v>
      </c>
      <c r="B2" s="2" t="s">
        <v>189</v>
      </c>
      <c r="C2" s="2" t="s">
        <v>190</v>
      </c>
      <c r="D2" s="2" t="s">
        <v>185</v>
      </c>
      <c r="E2" s="2" t="s">
        <v>191</v>
      </c>
      <c r="F2" s="2" t="s">
        <v>192</v>
      </c>
      <c r="G2" s="2" t="s">
        <v>193</v>
      </c>
    </row>
    <row r="3" ht="15.75" customHeight="1" spans="1:7" x14ac:dyDescent="0.25">
      <c r="A3" s="2" t="s">
        <v>9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ht="15.75" customHeight="1" spans="1:7" x14ac:dyDescent="0.25">
      <c r="A4" s="2" t="s">
        <v>194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</row>
    <row r="5" ht="15.75" customHeight="1" spans="1:7" x14ac:dyDescent="0.25">
      <c r="A5" s="1" t="s">
        <v>195</v>
      </c>
      <c r="B5" s="1" t="s">
        <v>196</v>
      </c>
      <c r="C5" s="3" t="str">
        <f>'EX-DATA_CHECKS'!E63</f>
        <v>NO</v>
      </c>
      <c r="D5" s="3" t="str">
        <f>IF(C5="YES","ERROR"," ")</f>
        <v> </v>
      </c>
      <c r="E5" s="1" t="s">
        <v>197</v>
      </c>
      <c r="F5" s="1" t="s">
        <v>198</v>
      </c>
      <c r="G5" s="1" t="s">
        <v>199</v>
      </c>
    </row>
    <row r="6" ht="15.75" customHeight="1" spans="1:7" x14ac:dyDescent="0.25">
      <c r="A6" s="1" t="s">
        <v>200</v>
      </c>
      <c r="B6" s="1" t="s">
        <v>196</v>
      </c>
      <c r="C6" s="3" t="str">
        <f>'EX-DATA_CHECKS'!E23</f>
        <v>NO</v>
      </c>
      <c r="D6" s="3" t="str">
        <f>IF(C6="YES","ERROR"," ")</f>
        <v> </v>
      </c>
      <c r="E6" s="6" t="str">
        <f>"PLEASE ENSURE YOU HAVE SELECTED A Y To ONE OF THE MARITAL STATUS,"</f>
        <v>PLEASE ENSURE YOU HAVE SELECTED A Y To ONE OF THE MARITAL STATUS,</v>
      </c>
      <c r="F6" s="6" t="str">
        <f>"QUESTIONS AND a N to the OTHERS - PLEASE FIX THE ISSUE TO GENERATE VALID HMRC INFORMATION"</f>
        <v>QUESTIONS AND a N to the OTHERS - PLEASE FIX THE ISSUE TO GENERATE VALID HMRC INFORMATION</v>
      </c>
      <c r="G6" s="6" t="str">
        <f>"USE FIX NOW TO RESOLVE THIS ISSUE"</f>
        <v>USE FIX NOW TO RESOLVE THIS ISSUE</v>
      </c>
    </row>
    <row r="7" ht="15.75" customHeight="1" spans="1:7" x14ac:dyDescent="0.25">
      <c r="A7" s="1" t="s">
        <v>200</v>
      </c>
      <c r="B7" s="1" t="s">
        <v>196</v>
      </c>
      <c r="C7" s="3" t="str">
        <f>'EX-DATA_CHECKS'!I26</f>
        <v>NO</v>
      </c>
      <c r="D7" s="3" t="str">
        <f>IF(C7="YES","ERROR"," ")</f>
        <v> </v>
      </c>
      <c r="E7" s="6" t="str">
        <f>"YOU HAVE SELECTED A Y AGAINST MULTIPLE MARITAL STATUSES,"</f>
        <v>YOU HAVE SELECTED A Y AGAINST MULTIPLE MARITAL STATUSES,</v>
      </c>
      <c r="F7" s="6" t="str">
        <f>"PLEASE FIX THE ISSUE AND SELECT ONLY ONE OF THE STATUS AVAILABLE"</f>
        <v>PLEASE FIX THE ISSUE AND SELECT ONLY ONE OF THE STATUS AVAILABLE</v>
      </c>
      <c r="G7" s="6" t="s">
        <v>201</v>
      </c>
    </row>
    <row r="8" ht="15.75" customHeight="1" spans="1:7" x14ac:dyDescent="0.25">
      <c r="A8" s="1" t="s">
        <v>200</v>
      </c>
      <c r="B8" s="1" t="s">
        <v>196</v>
      </c>
      <c r="C8" s="3" t="str">
        <f>'EX-DATA_CHECKS'!I27</f>
        <v>NO</v>
      </c>
      <c r="D8" s="3" t="str">
        <f>IF(C8="YES","ERROR"," ")</f>
        <v> </v>
      </c>
      <c r="E8" s="6" t="str">
        <f>"YOU HAVE NOT SELECTED A Y FOR ANY OF THE MARITAL STATUSES,"</f>
        <v>YOU HAVE NOT SELECTED A Y FOR ANY OF THE MARITAL STATUSES,</v>
      </c>
      <c r="F8" s="6" t="str">
        <f>"PLEASE FIX THE ISSUE AND SELECT ONLY ONE OF THE STATUS AVAILABLE"</f>
        <v>PLEASE FIX THE ISSUE AND SELECT ONLY ONE OF THE STATUS AVAILABLE</v>
      </c>
      <c r="G8" s="6" t="str">
        <f>"WITH A Y and THE OTHERS WITH AN N"</f>
        <v>WITH A Y and THE OTHERS WITH AN N</v>
      </c>
    </row>
    <row r="9" ht="15.75" customHeight="1" spans="1:7" x14ac:dyDescent="0.25">
      <c r="A9" s="1" t="s">
        <v>202</v>
      </c>
      <c r="B9" s="1" t="s">
        <v>196</v>
      </c>
      <c r="C9" s="3">
        <f>'EX-DATA_CHECKS'!I31</f>
        <v>0</v>
      </c>
      <c r="D9" s="3" t="str">
        <f>IF(C9="YES","ERROR"," ")</f>
        <v> </v>
      </c>
      <c r="E9" s="6" t="str">
        <f>"YOU HAVE SELECTED A Y FOR ONE OF THE MARITAL STATUSES IN GENERAL QUESTIONS"</f>
        <v>YOU HAVE SELECTED A Y FOR ONE OF THE MARITAL STATUSES IN GENERAL QUESTIONS</v>
      </c>
      <c r="F9" s="6" t="str">
        <f>"BUT INCONSISTENT WITH YOUR ABOUT_ME MARRIED STATUS VALUE - PLEASE FIX ISSUE"</f>
        <v>BUT INCONSISTENT WITH YOUR ABOUT_ME MARRIED STATUS VALUE - PLEASE FIX ISSUE</v>
      </c>
      <c r="G9" s="6" t="str">
        <f>"TO ENSURE BOTH ARE CONSISTENT"</f>
        <v>TO ENSURE BOTH ARE CONSISTENT</v>
      </c>
    </row>
    <row r="10" ht="15.75" customHeight="1" spans="1:7" x14ac:dyDescent="0.25">
      <c r="A10" s="1" t="s">
        <v>203</v>
      </c>
      <c r="B10" s="1" t="s">
        <v>196</v>
      </c>
      <c r="C10" s="3" t="str">
        <f>'EX-DATA_CHECKS'!E26</f>
        <v>NO</v>
      </c>
      <c r="D10" s="3" t="str">
        <f>IF(C10="YES","ERROR"," ")</f>
        <v> </v>
      </c>
      <c r="E10" s="6" t="str">
        <f>"PLEASE ENSURE YOU HAVE SELECTED A Y or N To the PROPERTY OWNERSHIP"</f>
        <v>PLEASE ENSURE YOU HAVE SELECTED A Y or N To the PROPERTY OWNERSHIP</v>
      </c>
      <c r="F10" s="6" t="str">
        <f>"QUESTION AS This Directly Impacts your Allowances and RNRB Benefits - PLEASE FIX "</f>
        <v>QUESTION AS This Directly Impacts your Allowances and RNRB Benefits - PLEASE FIX</v>
      </c>
      <c r="G10" s="6" t="str">
        <f>"THE ISSUE TO GENERATE VALID HMRC INFO. - USE FIX NOW TO RESOLVE"</f>
        <v>THE ISSUE TO GENERATE VALID HMRC INFO. - USE FIX NOW TO RESOLVE</v>
      </c>
    </row>
    <row r="11" ht="15.75" customHeight="1" spans="1:7" x14ac:dyDescent="0.25">
      <c r="A11" s="1" t="s">
        <v>204</v>
      </c>
      <c r="B11" s="1" t="s">
        <v>196</v>
      </c>
      <c r="C11" s="3" t="str">
        <f>'EX-DATA_CHECKS'!I23</f>
        <v>NO</v>
      </c>
      <c r="D11" s="3" t="str">
        <f>IF(C11="YES","ERROR"," ")</f>
        <v> </v>
      </c>
      <c r="E11" s="6" t="str">
        <f>"PLEASE ENSURE YOU HAVE SELECTED A Y or N To the PROPERTY BENEFACTOR"</f>
        <v>PLEASE ENSURE YOU HAVE SELECTED A Y or N To the PROPERTY BENEFACTOR</v>
      </c>
      <c r="F11" s="6" t="str">
        <f>"QUESTION AS This Directly Impacts your Allowances and RNRB Benefits - PLEASE FIX "</f>
        <v>QUESTION AS This Directly Impacts your Allowances and RNRB Benefits - PLEASE FIX</v>
      </c>
      <c r="G11" s="6" t="s">
        <v>205</v>
      </c>
    </row>
    <row r="12" ht="15.75" customHeight="1" spans="1:7" x14ac:dyDescent="0.25">
      <c r="A12" s="1" t="s">
        <v>206</v>
      </c>
      <c r="B12" s="1" t="s">
        <v>196</v>
      </c>
      <c r="C12" s="3" t="str">
        <f>'EX-DATA_CHECKS'!I45</f>
        <v>NO</v>
      </c>
      <c r="D12" s="3" t="str">
        <f>IF(C12="YES","ADVISORY"," ")</f>
        <v> </v>
      </c>
      <c r="E12" s="6" t="str">
        <f>"YOU HAVE ENTERED A Y/N ANSWER ON THE WRONG LINE FOR QUESTION 6a"</f>
        <v>YOU HAVE ENTERED A Y/N ANSWER ON THE WRONG LINE FOR QUESTION 6a</v>
      </c>
      <c r="F12" s="6" t="str">
        <f>"PLEASE FIX THIS BY DELETING YOUR ANSWER(S) ON THE INCORRECT LINE "</f>
        <v>PLEASE FIX THIS BY DELETING YOUR ANSWER(S) ON THE INCORRECT LINE</v>
      </c>
      <c r="G12" s="6" t="s">
        <v>201</v>
      </c>
    </row>
    <row r="13" ht="15.75" customHeight="1" spans="1:7" x14ac:dyDescent="0.25">
      <c r="A13" s="1" t="s">
        <v>207</v>
      </c>
      <c r="B13" s="1" t="s">
        <v>196</v>
      </c>
      <c r="C13" s="3" t="str">
        <f>'EX-DATA_CHECKS'!I48</f>
        <v>NO</v>
      </c>
      <c r="D13" s="3" t="str">
        <f>IF(C13="YES","ERROR"," ")</f>
        <v> </v>
      </c>
      <c r="E13" s="6" t="str">
        <f>"YOU HAVE NOT ENTERED A Y/N ANSWER FOR QUESTION 6a"</f>
        <v>YOU HAVE NOT ENTERED A Y/N ANSWER FOR QUESTION 6a</v>
      </c>
      <c r="F13" s="6" t="str">
        <f>"PLEASE FIX - BY FOLLOWING NOTES GIVEN AGAINST THIS QUESTION"</f>
        <v>PLEASE FIX - BY FOLLOWING NOTES GIVEN AGAINST THIS QUESTION</v>
      </c>
      <c r="G13" s="6" t="s">
        <v>205</v>
      </c>
    </row>
    <row r="14" ht="15.75" customHeight="1" spans="1:7" x14ac:dyDescent="0.25">
      <c r="A14" s="1" t="s">
        <v>207</v>
      </c>
      <c r="B14" s="1" t="s">
        <v>196</v>
      </c>
      <c r="C14" s="3" t="str">
        <f>'EX-DATA_CHECKS'!I51</f>
        <v>NO</v>
      </c>
      <c r="D14" s="3" t="str">
        <f>IF(C14="YES","ERROR"," ")</f>
        <v> </v>
      </c>
      <c r="E14" s="6" t="str">
        <f>"YOU HAVE ENTERED A Y/N ANSWER FOR QUESTION 6a"</f>
        <v>YOU HAVE ENTERED A Y/N ANSWER FOR QUESTION 6a</v>
      </c>
      <c r="F14" s="6" t="str">
        <f>"ON THE WRONG LINE - PLEASE FIX - BY FOLLOWING "</f>
        <v>ON THE WRONG LINE - PLEASE FIX - BY FOLLOWING</v>
      </c>
      <c r="G14" s="6" t="str">
        <f>"THE NOTES GIVEN AGAINST THIS QUESTION"</f>
        <v>THE NOTES GIVEN AGAINST THIS QUESTION</v>
      </c>
    </row>
    <row r="15" ht="15.75" customHeight="1" spans="1:7" x14ac:dyDescent="0.25">
      <c r="A15" s="1" t="s">
        <v>208</v>
      </c>
      <c r="B15" s="1" t="s">
        <v>196</v>
      </c>
      <c r="C15" s="3" t="str">
        <f>'EX-DATA_CHECKS'!I36</f>
        <v>NO</v>
      </c>
      <c r="D15" s="3" t="str">
        <f>IF(C15="YES","ERROR"," ")</f>
        <v> </v>
      </c>
      <c r="E15" s="6" t="str">
        <f>"YOU HAVE NOT ANSWERED A Y/N To QUESTION 6a"</f>
        <v>YOU HAVE NOT ANSWERED A Y/N To QUESTION 6a</v>
      </c>
      <c r="F15" s="6" t="str">
        <f>"PLEASE ENTER A Y/N ANSWER - AS IT IMPACTS IHT CALCULATIONS "</f>
        <v>PLEASE ENTER A Y/N ANSWER - AS IT IMPACTS IHT CALCULATIONS</v>
      </c>
      <c r="G15" s="6" t="s">
        <v>205</v>
      </c>
    </row>
    <row r="16" ht="15.75" customHeight="1" spans="1:7" x14ac:dyDescent="0.25">
      <c r="A16" s="1" t="s">
        <v>209</v>
      </c>
      <c r="B16" s="1" t="s">
        <v>196</v>
      </c>
      <c r="C16" s="3" t="str">
        <f>'EX-DATA_CHECKS'!I39</f>
        <v>NO</v>
      </c>
      <c r="D16" s="3" t="str">
        <f>IF(C16="YES","ERROR"," ")</f>
        <v> </v>
      </c>
      <c r="E16" s="6" t="str">
        <f>"YOU HAVE EITHER NOT ENTERED A %age for DIRECT DEPENDENTS  QUESTION 6b"</f>
        <v>YOU HAVE EITHER NOT ENTERED A %age for DIRECT DEPENDENTS  QUESTION 6b</v>
      </c>
      <c r="F16" s="6" t="str">
        <f>"OR ENTERED AN AMOUNT &gt; 100 - PLEASE CORRECT - AS IT IMPACTS IHT CALCULATIONS "</f>
        <v>OR ENTERED AN AMOUNT &gt; 100 - PLEASE CORRECT - AS IT IMPACTS IHT CALCULATIONS</v>
      </c>
      <c r="G16" s="6" t="s">
        <v>205</v>
      </c>
    </row>
    <row r="17" ht="15.75" customHeight="1" spans="1:7" x14ac:dyDescent="0.25">
      <c r="A17" s="1" t="s">
        <v>210</v>
      </c>
      <c r="B17" s="1" t="s">
        <v>196</v>
      </c>
      <c r="C17" s="3" t="str">
        <f>'EX-DATA_CHECKS'!I54</f>
        <v>YES</v>
      </c>
      <c r="D17" s="3" t="str">
        <f>IF(C17="YES","ERROR"," ")</f>
        <v>ERROR</v>
      </c>
      <c r="E17" s="6" t="str">
        <f>"AS A MARRIED PERSON YOU HAVE NOT ENTERED A "</f>
        <v>AS A MARRIED PERSON YOU HAVE NOT ENTERED A</v>
      </c>
      <c r="F17" s="6" t="str">
        <f>"PLACE OF MARRIAGE FOR QUESTION 6c -  PLEASE CORRECT  "</f>
        <v>PLACE OF MARRIAGE FOR QUESTION 6c -  PLEASE CORRECT</v>
      </c>
      <c r="G17" s="6" t="s">
        <v>201</v>
      </c>
    </row>
    <row r="18" ht="15.75" customHeight="1" spans="1:7" x14ac:dyDescent="0.25">
      <c r="A18" s="1" t="s">
        <v>211</v>
      </c>
      <c r="B18" s="1" t="s">
        <v>196</v>
      </c>
      <c r="C18" s="3" t="str">
        <f>'EX-DATA_CHECKS'!I57</f>
        <v>NO</v>
      </c>
      <c r="D18" s="3" t="str">
        <f>IF(C18="YES","ERROR"," ")</f>
        <v> </v>
      </c>
      <c r="E18" s="6" t="str">
        <f>"YOU HAVE NOT ENTERED A Y/N ANSWER TO IF A TRUST HAS"</f>
        <v>YOU HAVE NOT ENTERED A Y/N ANSWER TO IF A TRUST HAS</v>
      </c>
      <c r="F18" s="6" t="str">
        <f>"BEEN SET UP FOR QUESTION 7 -  PLEASE CORRECT  "</f>
        <v>BEEN SET UP FOR QUESTION 7 -  PLEASE CORRECT</v>
      </c>
      <c r="G18" s="6" t="s">
        <v>201</v>
      </c>
    </row>
    <row r="19" ht="15.75" customHeight="1" spans="1:7" x14ac:dyDescent="0.25">
      <c r="A19" s="1" t="s">
        <v>212</v>
      </c>
      <c r="B19" s="1" t="s">
        <v>196</v>
      </c>
      <c r="C19" s="3" t="str">
        <f>'EX-DATA_CHECKS'!I60</f>
        <v>NO</v>
      </c>
      <c r="D19" s="3" t="str">
        <f>IF(C19="YES","ERROR"," ")</f>
        <v> </v>
      </c>
      <c r="E19" s="6" t="str">
        <f>"INCONSISTENT ANSWERS TO TRUST QUESTIONS 7/8/9"</f>
        <v>INCONSISTENT ANSWERS TO TRUST QUESTIONS 7/8/9</v>
      </c>
      <c r="F19" s="6" t="str">
        <f>"IF A TRUST EXISTS ALL DETAILS Q8/9 MUST BE ENTERED"</f>
        <v>IF A TRUST EXISTS ALL DETAILS Q8/9 MUST BE ENTERED</v>
      </c>
      <c r="G19" s="6" t="str">
        <f>"-  PLEASE CORRECT  "</f>
        <v>-  PLEASE CORRECT</v>
      </c>
    </row>
    <row r="20" ht="15.75" customHeight="1" spans="1:7" x14ac:dyDescent="0.25">
      <c r="A20" s="1" t="s">
        <v>213</v>
      </c>
      <c r="B20" s="1" t="s">
        <v>196</v>
      </c>
      <c r="C20" s="3" t="str">
        <f>'EX-DATA_CHECKS'!I63</f>
        <v>NO</v>
      </c>
      <c r="D20" s="3" t="str">
        <f>IF(C20="YES","ERROR"," ")</f>
        <v> </v>
      </c>
      <c r="E20" s="6" t="str">
        <f>"INCONSISTENT ANSWERS - IF YOU DO NOT OWN THE PROPERTY "</f>
        <v>INCONSISTENT ANSWERS - IF YOU DO NOT OWN THE PROPERTY</v>
      </c>
      <c r="F20" s="6" t="str">
        <f>"YOU CANNOT LEAVE IT TO DIRECT DESCENDANTS"</f>
        <v>YOU CANNOT LEAVE IT TO DIRECT DESCENDANTS</v>
      </c>
      <c r="G20" s="6" t="str">
        <f>"-  PLEASE CORRECT  "</f>
        <v>-  PLEASE CORRECT</v>
      </c>
    </row>
    <row r="21" ht="15.75" customHeight="1" spans="1:7" x14ac:dyDescent="0.25">
      <c r="A21" s="1" t="s">
        <v>213</v>
      </c>
      <c r="B21" s="1" t="s">
        <v>196</v>
      </c>
      <c r="C21" s="3" t="str">
        <f>'EX-DATA_CHECKS'!I66</f>
        <v>NO</v>
      </c>
      <c r="D21" s="3" t="str">
        <f>IF(C21="YES","ERROR"," ")</f>
        <v> </v>
      </c>
      <c r="E21" s="6" t="str">
        <f>"INCONSISTENT ANSWERS - IF YOU DO NOT OWN THE PROPERTY "</f>
        <v>INCONSISTENT ANSWERS - IF YOU DO NOT OWN THE PROPERTY</v>
      </c>
      <c r="F21" s="6" t="str">
        <f>"YOU CANNOT LEAVE ANY %AGE TO DIRECT DESCENDANTS"</f>
        <v>YOU CANNOT LEAVE ANY %AGE TO DIRECT DESCENDANTS</v>
      </c>
      <c r="G21" s="6" t="str">
        <f>"-  PLEASE CORRECT  "</f>
        <v>-  PLEASE CORRECT</v>
      </c>
    </row>
    <row r="22" ht="15.75" customHeight="1" spans="1:7" x14ac:dyDescent="0.25">
      <c r="A22" s="1" t="s">
        <v>214</v>
      </c>
      <c r="B22" s="1" t="s">
        <v>196</v>
      </c>
      <c r="C22" s="3" t="str">
        <f>'EX-DATA_CHECKS'!I69</f>
        <v>NO</v>
      </c>
      <c r="D22" s="3" t="str">
        <f>IF(C22="YES","ERROR"," ")</f>
        <v> </v>
      </c>
      <c r="E22" s="6" t="s">
        <v>215</v>
      </c>
      <c r="F22" s="6" t="s">
        <v>216</v>
      </c>
      <c r="G22" s="6" t="s">
        <v>205</v>
      </c>
    </row>
    <row r="23" ht="15.75" customHeight="1" spans="1:7" x14ac:dyDescent="0.25">
      <c r="A23" s="1" t="s">
        <v>217</v>
      </c>
      <c r="B23" s="1" t="s">
        <v>218</v>
      </c>
      <c r="C23" s="3">
        <f>'EX-DATA_CHECKS'!A71</f>
        <v>0</v>
      </c>
      <c r="D23" s="3" t="str">
        <f>IF(C23="YES","ADVISORY"," ")</f>
        <v> </v>
      </c>
      <c r="E23" s="6" t="s">
        <v>219</v>
      </c>
      <c r="F23" s="6" t="s">
        <v>220</v>
      </c>
      <c r="G23" s="6"/>
    </row>
    <row r="24" ht="15.75" customHeight="1" spans="1:7" x14ac:dyDescent="0.25">
      <c r="A24" s="1" t="s">
        <v>221</v>
      </c>
      <c r="B24" s="1" t="s">
        <v>196</v>
      </c>
      <c r="C24" s="3">
        <f>'EX-DATA_CHECKS'!A72</f>
        <v>0</v>
      </c>
      <c r="D24" s="3" t="str">
        <f>IF(C24="YES","ERROR"," ")</f>
        <v> </v>
      </c>
      <c r="E24" s="6" t="s">
        <v>222</v>
      </c>
      <c r="F24" s="6" t="s">
        <v>223</v>
      </c>
      <c r="G24" s="6" t="s">
        <v>224</v>
      </c>
    </row>
    <row r="25" ht="15.75" customHeight="1" spans="1:9" x14ac:dyDescent="0.25">
      <c r="A25" s="2" t="s">
        <v>225</v>
      </c>
      <c r="B25" s="1" t="s">
        <v>196</v>
      </c>
      <c r="C25" s="3" t="s">
        <v>226</v>
      </c>
      <c r="D25" s="1" t="str">
        <f>IF(C25="YES","ADVISORY"," ")</f>
        <v>ADVISORY</v>
      </c>
      <c r="E25" s="6" t="s">
        <v>227</v>
      </c>
      <c r="F25" s="6" t="s">
        <v>228</v>
      </c>
      <c r="G25" s="6" t="s">
        <v>229</v>
      </c>
      <c r="H25" s="3"/>
      <c r="I25" s="3" t="s">
        <v>12</v>
      </c>
    </row>
    <row r="26" ht="15.75" customHeight="1" spans="4:9" x14ac:dyDescent="0.25">
      <c r="D26" s="2"/>
      <c r="E26" s="3"/>
      <c r="F26" s="3"/>
      <c r="G26" s="3"/>
      <c r="H26" s="3"/>
      <c r="I26" s="3"/>
    </row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sheetData>
    <row r="1" spans="1:7" x14ac:dyDescent="0.25">
      <c r="A1" s="2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185</v>
      </c>
      <c r="G1" s="2" t="s">
        <v>185</v>
      </c>
    </row>
    <row r="2" spans="1:7" x14ac:dyDescent="0.25">
      <c r="A2" s="2" t="s">
        <v>188</v>
      </c>
      <c r="B2" s="2" t="s">
        <v>189</v>
      </c>
      <c r="C2" s="2" t="s">
        <v>190</v>
      </c>
      <c r="D2" s="2" t="s">
        <v>185</v>
      </c>
      <c r="E2" s="2" t="s">
        <v>191</v>
      </c>
      <c r="F2" s="2" t="s">
        <v>192</v>
      </c>
      <c r="G2" s="2" t="s">
        <v>193</v>
      </c>
    </row>
    <row r="3" spans="1:7" x14ac:dyDescent="0.25">
      <c r="A3" s="2" t="s">
        <v>9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spans="1:7" x14ac:dyDescent="0.25">
      <c r="A4" s="2" t="s">
        <v>194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</row>
    <row r="5" spans="1:7" x14ac:dyDescent="0.25">
      <c r="A5" s="1" t="s">
        <v>195</v>
      </c>
      <c r="B5" s="1" t="s">
        <v>196</v>
      </c>
      <c r="C5" s="3" t="s">
        <v>230</v>
      </c>
      <c r="D5" s="3" t="s">
        <v>12</v>
      </c>
      <c r="E5" s="1" t="s">
        <v>197</v>
      </c>
      <c r="F5" s="1" t="s">
        <v>198</v>
      </c>
      <c r="G5" s="1" t="s">
        <v>199</v>
      </c>
    </row>
    <row r="6" spans="1:7" x14ac:dyDescent="0.25">
      <c r="A6" s="1" t="s">
        <v>200</v>
      </c>
      <c r="B6" s="1" t="s">
        <v>196</v>
      </c>
      <c r="C6" s="3" t="s">
        <v>230</v>
      </c>
      <c r="D6" s="3" t="s">
        <v>12</v>
      </c>
      <c r="E6" s="6" t="s">
        <v>231</v>
      </c>
      <c r="F6" s="6" t="s">
        <v>232</v>
      </c>
      <c r="G6" s="6" t="s">
        <v>205</v>
      </c>
    </row>
    <row r="7" spans="1:7" x14ac:dyDescent="0.25">
      <c r="A7" s="1" t="s">
        <v>200</v>
      </c>
      <c r="B7" s="1" t="s">
        <v>196</v>
      </c>
      <c r="C7" s="3" t="s">
        <v>230</v>
      </c>
      <c r="D7" s="3" t="s">
        <v>12</v>
      </c>
      <c r="E7" s="6" t="s">
        <v>233</v>
      </c>
      <c r="F7" s="6" t="s">
        <v>234</v>
      </c>
      <c r="G7" s="6" t="s">
        <v>201</v>
      </c>
    </row>
    <row r="8" spans="1:7" x14ac:dyDescent="0.25">
      <c r="A8" s="1" t="s">
        <v>200</v>
      </c>
      <c r="B8" s="1" t="s">
        <v>196</v>
      </c>
      <c r="C8" s="3" t="s">
        <v>230</v>
      </c>
      <c r="D8" s="3" t="s">
        <v>12</v>
      </c>
      <c r="E8" s="6" t="s">
        <v>235</v>
      </c>
      <c r="F8" s="6" t="s">
        <v>234</v>
      </c>
      <c r="G8" s="6" t="s">
        <v>236</v>
      </c>
    </row>
    <row r="9" spans="1:7" x14ac:dyDescent="0.25">
      <c r="A9" s="1" t="s">
        <v>202</v>
      </c>
      <c r="B9" s="1" t="s">
        <v>196</v>
      </c>
      <c r="C9" s="3" t="s">
        <v>237</v>
      </c>
      <c r="D9" s="3" t="s">
        <v>12</v>
      </c>
      <c r="E9" s="6" t="s">
        <v>238</v>
      </c>
      <c r="F9" s="6" t="s">
        <v>239</v>
      </c>
      <c r="G9" s="6" t="s">
        <v>240</v>
      </c>
    </row>
    <row r="10" spans="1:7" x14ac:dyDescent="0.25">
      <c r="A10" s="1" t="s">
        <v>203</v>
      </c>
      <c r="B10" s="1" t="s">
        <v>196</v>
      </c>
      <c r="C10" s="3" t="s">
        <v>230</v>
      </c>
      <c r="D10" s="3" t="s">
        <v>12</v>
      </c>
      <c r="E10" s="6" t="s">
        <v>241</v>
      </c>
      <c r="F10" s="6" t="s">
        <v>242</v>
      </c>
      <c r="G10" s="6" t="s">
        <v>243</v>
      </c>
    </row>
    <row r="11" spans="1:7" x14ac:dyDescent="0.25">
      <c r="A11" s="1" t="s">
        <v>204</v>
      </c>
      <c r="B11" s="1" t="s">
        <v>196</v>
      </c>
      <c r="C11" s="3" t="s">
        <v>230</v>
      </c>
      <c r="D11" s="3" t="s">
        <v>12</v>
      </c>
      <c r="E11" s="6" t="s">
        <v>244</v>
      </c>
      <c r="F11" s="6" t="s">
        <v>242</v>
      </c>
      <c r="G11" s="6" t="s">
        <v>205</v>
      </c>
    </row>
    <row r="12" spans="1:7" x14ac:dyDescent="0.25">
      <c r="A12" s="1" t="s">
        <v>206</v>
      </c>
      <c r="B12" s="1" t="s">
        <v>196</v>
      </c>
      <c r="C12" s="3" t="s">
        <v>230</v>
      </c>
      <c r="D12" s="3" t="s">
        <v>12</v>
      </c>
      <c r="E12" s="6" t="s">
        <v>245</v>
      </c>
      <c r="F12" s="6" t="s">
        <v>246</v>
      </c>
      <c r="G12" s="6" t="s">
        <v>201</v>
      </c>
    </row>
    <row r="13" spans="1:7" x14ac:dyDescent="0.25">
      <c r="A13" s="1" t="s">
        <v>207</v>
      </c>
      <c r="B13" s="1" t="s">
        <v>196</v>
      </c>
      <c r="C13" s="3" t="s">
        <v>230</v>
      </c>
      <c r="D13" s="3" t="s">
        <v>12</v>
      </c>
      <c r="E13" s="6" t="s">
        <v>247</v>
      </c>
      <c r="F13" s="6" t="s">
        <v>248</v>
      </c>
      <c r="G13" s="6" t="s">
        <v>205</v>
      </c>
    </row>
    <row r="14" spans="1:7" x14ac:dyDescent="0.25">
      <c r="A14" s="1" t="s">
        <v>207</v>
      </c>
      <c r="B14" s="1" t="s">
        <v>196</v>
      </c>
      <c r="C14" s="3" t="s">
        <v>230</v>
      </c>
      <c r="D14" s="3" t="s">
        <v>12</v>
      </c>
      <c r="E14" s="6" t="s">
        <v>249</v>
      </c>
      <c r="F14" s="6" t="s">
        <v>250</v>
      </c>
      <c r="G14" s="6" t="s">
        <v>251</v>
      </c>
    </row>
    <row r="15" spans="1:7" x14ac:dyDescent="0.25">
      <c r="A15" s="1" t="s">
        <v>208</v>
      </c>
      <c r="B15" s="1" t="s">
        <v>196</v>
      </c>
      <c r="C15" s="3" t="s">
        <v>230</v>
      </c>
      <c r="D15" s="3" t="s">
        <v>12</v>
      </c>
      <c r="E15" s="6" t="s">
        <v>252</v>
      </c>
      <c r="F15" s="6" t="s">
        <v>253</v>
      </c>
      <c r="G15" s="6" t="s">
        <v>205</v>
      </c>
    </row>
    <row r="16" spans="1:7" x14ac:dyDescent="0.25">
      <c r="A16" s="1" t="s">
        <v>209</v>
      </c>
      <c r="B16" s="1" t="s">
        <v>196</v>
      </c>
      <c r="C16" s="3" t="s">
        <v>230</v>
      </c>
      <c r="D16" s="3" t="s">
        <v>12</v>
      </c>
      <c r="E16" s="6" t="s">
        <v>254</v>
      </c>
      <c r="F16" s="6" t="s">
        <v>255</v>
      </c>
      <c r="G16" s="6" t="s">
        <v>205</v>
      </c>
    </row>
    <row r="17" spans="1:7" x14ac:dyDescent="0.25">
      <c r="A17" s="1" t="s">
        <v>210</v>
      </c>
      <c r="B17" s="1" t="s">
        <v>196</v>
      </c>
      <c r="C17" s="3" t="s">
        <v>226</v>
      </c>
      <c r="D17" s="3" t="s">
        <v>185</v>
      </c>
      <c r="E17" s="6" t="s">
        <v>256</v>
      </c>
      <c r="F17" s="6" t="s">
        <v>257</v>
      </c>
      <c r="G17" s="6" t="s">
        <v>201</v>
      </c>
    </row>
    <row r="18" spans="1:7" x14ac:dyDescent="0.25">
      <c r="A18" s="1" t="s">
        <v>211</v>
      </c>
      <c r="B18" s="1" t="s">
        <v>196</v>
      </c>
      <c r="C18" s="3" t="s">
        <v>230</v>
      </c>
      <c r="D18" s="3" t="s">
        <v>12</v>
      </c>
      <c r="E18" s="6" t="s">
        <v>258</v>
      </c>
      <c r="F18" s="6" t="s">
        <v>259</v>
      </c>
      <c r="G18" s="6" t="s">
        <v>201</v>
      </c>
    </row>
    <row r="19" spans="1:7" x14ac:dyDescent="0.25">
      <c r="A19" s="1" t="s">
        <v>212</v>
      </c>
      <c r="B19" s="1" t="s">
        <v>196</v>
      </c>
      <c r="C19" s="3" t="s">
        <v>230</v>
      </c>
      <c r="D19" s="3" t="s">
        <v>12</v>
      </c>
      <c r="E19" s="6" t="s">
        <v>260</v>
      </c>
      <c r="F19" s="6" t="s">
        <v>261</v>
      </c>
      <c r="G19" s="6" t="s">
        <v>262</v>
      </c>
    </row>
    <row r="20" spans="1:7" x14ac:dyDescent="0.25">
      <c r="A20" s="1" t="s">
        <v>213</v>
      </c>
      <c r="B20" s="1" t="s">
        <v>196</v>
      </c>
      <c r="C20" s="3" t="s">
        <v>230</v>
      </c>
      <c r="D20" s="3" t="s">
        <v>12</v>
      </c>
      <c r="E20" s="6" t="s">
        <v>263</v>
      </c>
      <c r="F20" s="6" t="s">
        <v>264</v>
      </c>
      <c r="G20" s="6" t="s">
        <v>262</v>
      </c>
    </row>
    <row r="21" spans="1:7" x14ac:dyDescent="0.25">
      <c r="A21" s="1" t="s">
        <v>213</v>
      </c>
      <c r="B21" s="1" t="s">
        <v>196</v>
      </c>
      <c r="C21" s="3" t="s">
        <v>230</v>
      </c>
      <c r="D21" s="3" t="s">
        <v>12</v>
      </c>
      <c r="E21" s="6" t="s">
        <v>263</v>
      </c>
      <c r="F21" s="6" t="s">
        <v>265</v>
      </c>
      <c r="G21" s="6" t="s">
        <v>262</v>
      </c>
    </row>
    <row r="22" spans="1:7" x14ac:dyDescent="0.25">
      <c r="A22" s="1" t="s">
        <v>214</v>
      </c>
      <c r="B22" s="1" t="s">
        <v>196</v>
      </c>
      <c r="C22" s="3" t="s">
        <v>230</v>
      </c>
      <c r="D22" s="3" t="s">
        <v>12</v>
      </c>
      <c r="E22" s="6" t="s">
        <v>215</v>
      </c>
      <c r="F22" s="6" t="s">
        <v>216</v>
      </c>
      <c r="G22" s="6" t="s">
        <v>205</v>
      </c>
    </row>
    <row r="23" spans="1:6" x14ac:dyDescent="0.25">
      <c r="A23" s="1" t="s">
        <v>217</v>
      </c>
      <c r="B23" s="1" t="s">
        <v>218</v>
      </c>
      <c r="C23" s="3" t="s">
        <v>237</v>
      </c>
      <c r="D23" s="3" t="s">
        <v>12</v>
      </c>
      <c r="E23" s="6" t="s">
        <v>219</v>
      </c>
      <c r="F23" s="6" t="s">
        <v>220</v>
      </c>
    </row>
    <row r="24" spans="1:7" x14ac:dyDescent="0.25">
      <c r="A24" s="1" t="s">
        <v>221</v>
      </c>
      <c r="B24" s="1" t="s">
        <v>196</v>
      </c>
      <c r="C24" s="3" t="s">
        <v>237</v>
      </c>
      <c r="D24" s="3" t="s">
        <v>12</v>
      </c>
      <c r="E24" s="6" t="s">
        <v>222</v>
      </c>
      <c r="F24" s="6" t="s">
        <v>223</v>
      </c>
      <c r="G24" s="6" t="s">
        <v>224</v>
      </c>
    </row>
    <row r="25" spans="1:9" x14ac:dyDescent="0.25">
      <c r="A25" s="2" t="s">
        <v>225</v>
      </c>
      <c r="B25" s="1" t="s">
        <v>196</v>
      </c>
      <c r="C25" s="3" t="s">
        <v>226</v>
      </c>
      <c r="D25" s="1" t="s">
        <v>266</v>
      </c>
      <c r="E25" s="6" t="s">
        <v>227</v>
      </c>
      <c r="F25" s="6" t="s">
        <v>228</v>
      </c>
      <c r="G25" s="6" t="s">
        <v>229</v>
      </c>
      <c r="I25" s="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GENERAL_Questions</vt:lpstr>
      <vt:lpstr>EX-DATA_CHECKS</vt:lpstr>
      <vt:lpstr>EX-DATA</vt:lpstr>
      <vt:lpstr>EX-DATA_ISSUES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2021-05-31T17:44:41Z</dcterms:created>
  <dcterms:modified xsi:type="dcterms:W3CDTF">2021-08-27T23:26:37Z</dcterms:modified>
</cp:coreProperties>
</file>