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art up\Income Tax returns\Data Base\"/>
    </mc:Choice>
  </mc:AlternateContent>
  <xr:revisionPtr revIDLastSave="0" documentId="8_{B7EB18C6-6147-4FDB-B0AB-FBDE5D9A7FDD}" xr6:coauthVersionLast="47" xr6:coauthVersionMax="47" xr10:uidLastSave="{00000000-0000-0000-0000-000000000000}"/>
  <bookViews>
    <workbookView xWindow="-120" yWindow="-120" windowWidth="29040" windowHeight="15720" activeTab="1" xr2:uid="{5AD1CB6A-4597-47E5-B351-9B1911B2D172}"/>
  </bookViews>
  <sheets>
    <sheet name="Working Summary" sheetId="2" r:id="rId1"/>
    <sheet name="Detail Working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3" i="1"/>
  <c r="B14" i="1"/>
  <c r="B15" i="1"/>
  <c r="B12" i="1" l="1"/>
  <c r="G29" i="1"/>
  <c r="G28" i="1"/>
  <c r="G26" i="1"/>
  <c r="G21" i="1"/>
  <c r="G20" i="1"/>
  <c r="B10" i="1"/>
  <c r="B8" i="1"/>
  <c r="B11" i="1"/>
  <c r="B9" i="1"/>
  <c r="B7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2" i="2"/>
  <c r="B6" i="1" s="1"/>
  <c r="B17" i="1" l="1"/>
  <c r="B4" i="1"/>
  <c r="B3" i="1"/>
  <c r="B23" i="1" l="1"/>
  <c r="B29" i="1"/>
  <c r="B20" i="1"/>
  <c r="B22" i="1"/>
  <c r="B24" i="1"/>
  <c r="C23" i="1"/>
  <c r="C27" i="1"/>
  <c r="C20" i="1"/>
  <c r="C24" i="1"/>
  <c r="C28" i="1"/>
  <c r="C21" i="1"/>
  <c r="C25" i="1"/>
  <c r="C29" i="1"/>
  <c r="C22" i="1"/>
  <c r="C26" i="1"/>
  <c r="C19" i="1"/>
  <c r="B27" i="1"/>
  <c r="I25" i="1"/>
  <c r="I17" i="1"/>
  <c r="I24" i="1"/>
  <c r="I16" i="1"/>
  <c r="B25" i="1"/>
  <c r="I22" i="1"/>
  <c r="I15" i="1"/>
  <c r="I21" i="1"/>
  <c r="B28" i="1" l="1"/>
  <c r="B21" i="1"/>
  <c r="B26" i="1"/>
  <c r="B19" i="1"/>
  <c r="B31" i="1" l="1"/>
</calcChain>
</file>

<file path=xl/sharedStrings.xml><?xml version="1.0" encoding="utf-8"?>
<sst xmlns="http://schemas.openxmlformats.org/spreadsheetml/2006/main" count="66" uniqueCount="52">
  <si>
    <t>Name</t>
  </si>
  <si>
    <t>CNIC</t>
  </si>
  <si>
    <t>Total Inflows</t>
  </si>
  <si>
    <t>Cash On hand</t>
  </si>
  <si>
    <t>Any Assets</t>
  </si>
  <si>
    <t>Per month Rent</t>
  </si>
  <si>
    <t>House hold expanses</t>
  </si>
  <si>
    <t>Taxes</t>
  </si>
  <si>
    <t>Trveling</t>
  </si>
  <si>
    <t>Vechicle maintance</t>
  </si>
  <si>
    <t>Electricity</t>
  </si>
  <si>
    <t>Telephone</t>
  </si>
  <si>
    <t>Medicine</t>
  </si>
  <si>
    <t>Water</t>
  </si>
  <si>
    <t>Gas</t>
  </si>
  <si>
    <t>Education</t>
  </si>
  <si>
    <t>Function</t>
  </si>
  <si>
    <t>Donations</t>
  </si>
  <si>
    <t>Insurance</t>
  </si>
  <si>
    <t>Total Remanings</t>
  </si>
  <si>
    <t>Reconcilation</t>
  </si>
  <si>
    <t>Any Liabilities</t>
  </si>
  <si>
    <t>S. Number</t>
  </si>
  <si>
    <t>S. No</t>
  </si>
  <si>
    <t>Phone Number</t>
  </si>
  <si>
    <t>Email Adress</t>
  </si>
  <si>
    <t>Total Liabilities</t>
  </si>
  <si>
    <t>Total Assets</t>
  </si>
  <si>
    <t>Per Month Rent</t>
  </si>
  <si>
    <t>Mubashir Rehman</t>
  </si>
  <si>
    <t>rmubashir03@gmail.com</t>
  </si>
  <si>
    <t>NTN</t>
  </si>
  <si>
    <t>Total Slaes</t>
  </si>
  <si>
    <t>COGS</t>
  </si>
  <si>
    <t>Assets</t>
  </si>
  <si>
    <t>Liabilities</t>
  </si>
  <si>
    <t xml:space="preserve">      Reciavables</t>
  </si>
  <si>
    <t xml:space="preserve">      fixed</t>
  </si>
  <si>
    <t xml:space="preserve">     Other Assets</t>
  </si>
  <si>
    <t xml:space="preserve">      Payables</t>
  </si>
  <si>
    <t xml:space="preserve">      Loan</t>
  </si>
  <si>
    <t xml:space="preserve">      Other Liabilities</t>
  </si>
  <si>
    <t>Withdraw of owners euity</t>
  </si>
  <si>
    <t>Rent  Per Month</t>
  </si>
  <si>
    <t>Employees salary Per month</t>
  </si>
  <si>
    <t>Electricity Bill</t>
  </si>
  <si>
    <t>Gas Bill</t>
  </si>
  <si>
    <t>Water Bill</t>
  </si>
  <si>
    <t>Previous Balance</t>
  </si>
  <si>
    <t>Inflows for current year</t>
  </si>
  <si>
    <t>Total inflows for the year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</si>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</sst>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&quot;Rs&quot;* #,##0_-;\-&quot;Rs&quot;* #,##0_-;_-&quot;Rs&quot;* &quot;-&quot;??_-;_-@_-"/>
    <numFmt numFmtId="167" formatCode="_-* #,##0.0000_-;\-* #,##0.0000_-;_-* &quot;-&quot;??_-;_-@_-"/>
    <numFmt numFmtId="168" formatCode="_-* #,##0.00000_-;\-* #,##0.0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0" fontId="2" fillId="2" borderId="0" xfId="0" applyFont="1" applyFill="1"/>
    <xf numFmtId="165" fontId="2" fillId="2" borderId="0" xfId="1" applyNumberFormat="1" applyFont="1" applyFill="1"/>
    <xf numFmtId="0" fontId="3" fillId="3" borderId="0" xfId="0" applyFont="1" applyFill="1"/>
    <xf numFmtId="165" fontId="3" fillId="3" borderId="0" xfId="1" applyNumberFormat="1" applyFont="1" applyFill="1"/>
    <xf numFmtId="0" fontId="2" fillId="3" borderId="0" xfId="0" applyFont="1" applyFill="1"/>
    <xf numFmtId="166" fontId="2" fillId="3" borderId="0" xfId="0" applyNumberFormat="1" applyFont="1" applyFill="1"/>
    <xf numFmtId="0" fontId="7" fillId="0" borderId="0" xfId="0" applyFont="1"/>
    <xf numFmtId="0" fontId="5" fillId="0" borderId="0" xfId="0" applyFont="1"/>
    <xf numFmtId="166" fontId="5" fillId="0" borderId="0" xfId="0" applyNumberFormat="1" applyFont="1"/>
    <xf numFmtId="165" fontId="5" fillId="0" borderId="0" xfId="1" applyNumberFormat="1" applyFont="1"/>
    <xf numFmtId="0" fontId="6" fillId="4" borderId="0" xfId="0" applyFont="1" applyFill="1"/>
    <xf numFmtId="165" fontId="6" fillId="4" borderId="0" xfId="1" applyNumberFormat="1" applyFont="1" applyFill="1"/>
    <xf numFmtId="0" fontId="6" fillId="0" borderId="0" xfId="0" applyFont="1"/>
    <xf numFmtId="165" fontId="6" fillId="0" borderId="0" xfId="1" applyNumberFormat="1" applyFont="1" applyFill="1"/>
    <xf numFmtId="1" fontId="2" fillId="3" borderId="0" xfId="0" applyNumberFormat="1" applyFont="1" applyFill="1"/>
    <xf numFmtId="1" fontId="5" fillId="0" borderId="0" xfId="0" applyNumberFormat="1" applyFont="1"/>
    <xf numFmtId="0" fontId="4" fillId="0" borderId="0" xfId="2"/>
    <xf numFmtId="0" fontId="6" fillId="5" borderId="0" xfId="0" applyFont="1" applyFill="1"/>
    <xf numFmtId="0" fontId="8" fillId="5" borderId="0" xfId="0" applyFont="1" applyFill="1"/>
    <xf numFmtId="1" fontId="8" fillId="5" borderId="0" xfId="0" applyNumberFormat="1" applyFont="1" applyFill="1"/>
    <xf numFmtId="166" fontId="2" fillId="3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6" borderId="0" xfId="0" applyFont="1" applyFill="1"/>
    <xf numFmtId="164" fontId="2" fillId="6" borderId="0" xfId="1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mubashir0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5C3F-EAEF-4EE8-B3EC-F5311D3F4458}">
  <sheetPr codeName="Sheet1"/>
  <dimension ref="A1:U151"/>
  <sheetViews>
    <sheetView topLeftCell="C1" workbookViewId="0">
      <selection activeCell="K3" sqref="K3"/>
    </sheetView>
  </sheetViews>
  <sheetFormatPr defaultColWidth="11.7265625" defaultRowHeight="16" outlineLevelCol="1" x14ac:dyDescent="0.8"/>
  <cols>
    <col min="1" max="1" width="7" style="9" customWidth="1" outlineLevel="1"/>
    <col min="2" max="2" width="18.1328125" style="9" customWidth="1" outlineLevel="1"/>
    <col min="3" max="3" width="18.7265625" style="17" customWidth="1" outlineLevel="1"/>
    <col min="4" max="4" width="17.86328125" style="9" customWidth="1" outlineLevel="1"/>
    <col min="5" max="5" width="17.40625" style="9" customWidth="1" outlineLevel="1"/>
    <col min="6" max="6" width="17.40625" style="10" customWidth="1" outlineLevel="1"/>
    <col min="7" max="8" width="18.1328125" style="10" customWidth="1" outlineLevel="1"/>
    <col min="9" max="9" width="19.40625" style="10" customWidth="1" outlineLevel="1"/>
    <col min="10" max="10" width="17.40625" style="10" customWidth="1" outlineLevel="1"/>
    <col min="11" max="11" width="18.86328125" style="10" customWidth="1" outlineLevel="1"/>
    <col min="12" max="12" width="21" style="10" customWidth="1" outlineLevel="1"/>
    <col min="13" max="13" width="13.1328125" style="10" customWidth="1" outlineLevel="1"/>
    <col min="14" max="18" width="14.7265625" style="10" customWidth="1" outlineLevel="1"/>
    <col min="21" max="21" width="7.86328125" customWidth="1"/>
    <col min="22" max="22" width="15" customWidth="1"/>
  </cols>
  <sheetData>
    <row r="1" spans="1:21" s="8" customFormat="1" ht="38.25" customHeight="1" x14ac:dyDescent="0.85">
      <c r="A1" s="6" t="s">
        <v>23</v>
      </c>
      <c r="B1" s="6" t="s">
        <v>0</v>
      </c>
      <c r="C1" s="16" t="s">
        <v>1</v>
      </c>
      <c r="D1" s="6" t="s">
        <v>24</v>
      </c>
      <c r="E1" s="6" t="s">
        <v>25</v>
      </c>
      <c r="F1" s="22" t="s">
        <v>48</v>
      </c>
      <c r="G1" s="22" t="s">
        <v>49</v>
      </c>
      <c r="H1" s="22" t="s">
        <v>50</v>
      </c>
      <c r="I1" s="7" t="s">
        <v>26</v>
      </c>
      <c r="J1" s="7" t="s">
        <v>27</v>
      </c>
      <c r="K1" s="7" t="s">
        <v>3</v>
      </c>
      <c r="L1" s="7" t="s">
        <v>28</v>
      </c>
      <c r="M1" s="7" t="s">
        <v>18</v>
      </c>
      <c r="N1" s="7" t="s">
        <v>7</v>
      </c>
      <c r="O1" s="7" t="s">
        <v>45</v>
      </c>
      <c r="P1" s="7" t="s">
        <v>46</v>
      </c>
      <c r="Q1" s="7" t="s">
        <v>47</v>
      </c>
      <c r="R1" s="7" t="s">
        <v>15</v>
      </c>
      <c r="U1" s="8" t="s">
        <v>23</v>
      </c>
    </row>
    <row r="2" spans="1:21" x14ac:dyDescent="0.8">
      <c r="A2" s="9">
        <v>1</v>
      </c>
      <c r="B2" s="9" t="s">
        <v>29</v>
      </c>
      <c r="C2" s="17">
        <v>4510204540195</v>
      </c>
      <c r="D2" s="9">
        <v>3105958689</v>
      </c>
      <c r="E2" s="18" t="s">
        <v>30</v>
      </c>
      <c r="F2" s="10">
        <v>103913.61</v>
      </c>
      <c r="G2" s="10">
        <v>4025930</v>
      </c>
      <c r="H2" s="10">
        <f>F2+G2</f>
        <v>4129843.61</v>
      </c>
      <c r="I2" s="10">
        <v>0</v>
      </c>
      <c r="J2" s="10">
        <v>0</v>
      </c>
      <c r="K2" s="10">
        <v>130566</v>
      </c>
    </row>
    <row r="3" spans="1:21" x14ac:dyDescent="0.8">
      <c r="A3" s="9">
        <v>2</v>
      </c>
      <c r="G3" s="10">
        <v>3000000</v>
      </c>
      <c r="H3" s="10">
        <f t="shared" ref="H3:H66" si="0">F3+G3</f>
        <v>3000000</v>
      </c>
      <c r="I3" s="10">
        <v>900000</v>
      </c>
      <c r="J3" s="10">
        <v>1200000</v>
      </c>
      <c r="K3" s="10">
        <v>400000</v>
      </c>
      <c r="L3" s="10">
        <v>25000</v>
      </c>
      <c r="M3" s="10">
        <v>0</v>
      </c>
      <c r="N3" s="10">
        <v>350000</v>
      </c>
    </row>
    <row r="4" spans="1:21" x14ac:dyDescent="0.8">
      <c r="A4" s="9">
        <v>3</v>
      </c>
      <c r="G4" s="10">
        <v>12000000</v>
      </c>
      <c r="H4" s="10">
        <f t="shared" si="0"/>
        <v>12000000</v>
      </c>
      <c r="I4" s="10">
        <v>2500000</v>
      </c>
      <c r="J4" s="10">
        <v>3000000</v>
      </c>
      <c r="K4" s="10">
        <v>3000000</v>
      </c>
      <c r="L4" s="10">
        <v>50000</v>
      </c>
      <c r="M4" s="10">
        <v>120000</v>
      </c>
      <c r="N4" s="10">
        <v>650000</v>
      </c>
    </row>
    <row r="5" spans="1:21" x14ac:dyDescent="0.8">
      <c r="A5" s="9">
        <v>4</v>
      </c>
      <c r="H5" s="10">
        <f t="shared" si="0"/>
        <v>0</v>
      </c>
    </row>
    <row r="6" spans="1:21" x14ac:dyDescent="0.8">
      <c r="A6" s="9">
        <v>5</v>
      </c>
      <c r="H6" s="10">
        <f t="shared" si="0"/>
        <v>0</v>
      </c>
    </row>
    <row r="7" spans="1:21" x14ac:dyDescent="0.8">
      <c r="A7" s="9">
        <v>6</v>
      </c>
      <c r="H7" s="10">
        <f t="shared" si="0"/>
        <v>0</v>
      </c>
    </row>
    <row r="8" spans="1:21" x14ac:dyDescent="0.8">
      <c r="A8" s="9">
        <v>7</v>
      </c>
      <c r="H8" s="10">
        <f t="shared" si="0"/>
        <v>0</v>
      </c>
    </row>
    <row r="9" spans="1:21" x14ac:dyDescent="0.8">
      <c r="A9" s="9">
        <v>8</v>
      </c>
      <c r="H9" s="10">
        <f t="shared" si="0"/>
        <v>0</v>
      </c>
    </row>
    <row r="10" spans="1:21" x14ac:dyDescent="0.8">
      <c r="A10" s="9">
        <v>9</v>
      </c>
      <c r="H10" s="10">
        <f t="shared" si="0"/>
        <v>0</v>
      </c>
    </row>
    <row r="11" spans="1:21" x14ac:dyDescent="0.8">
      <c r="A11" s="9">
        <v>10</v>
      </c>
      <c r="H11" s="10">
        <f t="shared" si="0"/>
        <v>0</v>
      </c>
    </row>
    <row r="12" spans="1:21" x14ac:dyDescent="0.8">
      <c r="A12" s="9">
        <v>11</v>
      </c>
      <c r="H12" s="10">
        <f t="shared" si="0"/>
        <v>0</v>
      </c>
    </row>
    <row r="13" spans="1:21" x14ac:dyDescent="0.8">
      <c r="A13" s="9">
        <v>12</v>
      </c>
      <c r="H13" s="10">
        <f t="shared" si="0"/>
        <v>0</v>
      </c>
    </row>
    <row r="14" spans="1:21" x14ac:dyDescent="0.8">
      <c r="A14" s="9">
        <v>13</v>
      </c>
      <c r="H14" s="10">
        <f t="shared" si="0"/>
        <v>0</v>
      </c>
    </row>
    <row r="15" spans="1:21" x14ac:dyDescent="0.8">
      <c r="A15" s="9">
        <v>14</v>
      </c>
      <c r="H15" s="10">
        <f t="shared" si="0"/>
        <v>0</v>
      </c>
    </row>
    <row r="16" spans="1:21" x14ac:dyDescent="0.8">
      <c r="A16" s="9">
        <v>15</v>
      </c>
      <c r="H16" s="10">
        <f t="shared" si="0"/>
        <v>0</v>
      </c>
    </row>
    <row r="17" spans="1:8" x14ac:dyDescent="0.8">
      <c r="A17" s="9">
        <v>16</v>
      </c>
      <c r="H17" s="10">
        <f t="shared" si="0"/>
        <v>0</v>
      </c>
    </row>
    <row r="18" spans="1:8" x14ac:dyDescent="0.8">
      <c r="A18" s="9">
        <v>17</v>
      </c>
      <c r="H18" s="10">
        <f t="shared" si="0"/>
        <v>0</v>
      </c>
    </row>
    <row r="19" spans="1:8" x14ac:dyDescent="0.8">
      <c r="A19" s="9">
        <v>18</v>
      </c>
      <c r="H19" s="10">
        <f t="shared" si="0"/>
        <v>0</v>
      </c>
    </row>
    <row r="20" spans="1:8" x14ac:dyDescent="0.8">
      <c r="A20" s="9">
        <v>19</v>
      </c>
      <c r="H20" s="10">
        <f t="shared" si="0"/>
        <v>0</v>
      </c>
    </row>
    <row r="21" spans="1:8" x14ac:dyDescent="0.8">
      <c r="A21" s="9">
        <v>20</v>
      </c>
      <c r="H21" s="10">
        <f t="shared" si="0"/>
        <v>0</v>
      </c>
    </row>
    <row r="22" spans="1:8" x14ac:dyDescent="0.8">
      <c r="A22" s="9">
        <v>21</v>
      </c>
      <c r="H22" s="10">
        <f t="shared" si="0"/>
        <v>0</v>
      </c>
    </row>
    <row r="23" spans="1:8" x14ac:dyDescent="0.8">
      <c r="A23" s="9">
        <v>22</v>
      </c>
      <c r="H23" s="10">
        <f t="shared" si="0"/>
        <v>0</v>
      </c>
    </row>
    <row r="24" spans="1:8" x14ac:dyDescent="0.8">
      <c r="A24" s="9">
        <v>23</v>
      </c>
      <c r="H24" s="10">
        <f t="shared" si="0"/>
        <v>0</v>
      </c>
    </row>
    <row r="25" spans="1:8" x14ac:dyDescent="0.8">
      <c r="A25" s="9">
        <v>24</v>
      </c>
      <c r="H25" s="10">
        <f t="shared" si="0"/>
        <v>0</v>
      </c>
    </row>
    <row r="26" spans="1:8" x14ac:dyDescent="0.8">
      <c r="A26" s="9">
        <v>25</v>
      </c>
      <c r="H26" s="10">
        <f t="shared" si="0"/>
        <v>0</v>
      </c>
    </row>
    <row r="27" spans="1:8" x14ac:dyDescent="0.8">
      <c r="A27" s="9">
        <v>26</v>
      </c>
      <c r="H27" s="10">
        <f t="shared" si="0"/>
        <v>0</v>
      </c>
    </row>
    <row r="28" spans="1:8" x14ac:dyDescent="0.8">
      <c r="A28" s="9">
        <v>27</v>
      </c>
      <c r="H28" s="10">
        <f t="shared" si="0"/>
        <v>0</v>
      </c>
    </row>
    <row r="29" spans="1:8" x14ac:dyDescent="0.8">
      <c r="A29" s="9">
        <v>28</v>
      </c>
      <c r="H29" s="10">
        <f t="shared" si="0"/>
        <v>0</v>
      </c>
    </row>
    <row r="30" spans="1:8" x14ac:dyDescent="0.8">
      <c r="A30" s="9">
        <v>29</v>
      </c>
      <c r="H30" s="10">
        <f t="shared" si="0"/>
        <v>0</v>
      </c>
    </row>
    <row r="31" spans="1:8" x14ac:dyDescent="0.8">
      <c r="A31" s="9">
        <v>30</v>
      </c>
      <c r="H31" s="10">
        <f t="shared" si="0"/>
        <v>0</v>
      </c>
    </row>
    <row r="32" spans="1:8" x14ac:dyDescent="0.8">
      <c r="A32" s="9">
        <v>31</v>
      </c>
      <c r="H32" s="10">
        <f t="shared" si="0"/>
        <v>0</v>
      </c>
    </row>
    <row r="33" spans="1:8" x14ac:dyDescent="0.8">
      <c r="A33" s="9">
        <v>32</v>
      </c>
      <c r="H33" s="10">
        <f t="shared" si="0"/>
        <v>0</v>
      </c>
    </row>
    <row r="34" spans="1:8" x14ac:dyDescent="0.8">
      <c r="A34" s="9">
        <v>33</v>
      </c>
      <c r="H34" s="10">
        <f t="shared" si="0"/>
        <v>0</v>
      </c>
    </row>
    <row r="35" spans="1:8" x14ac:dyDescent="0.8">
      <c r="A35" s="9">
        <v>34</v>
      </c>
      <c r="H35" s="10">
        <f t="shared" si="0"/>
        <v>0</v>
      </c>
    </row>
    <row r="36" spans="1:8" x14ac:dyDescent="0.8">
      <c r="A36" s="9">
        <v>35</v>
      </c>
      <c r="H36" s="10">
        <f t="shared" si="0"/>
        <v>0</v>
      </c>
    </row>
    <row r="37" spans="1:8" x14ac:dyDescent="0.8">
      <c r="A37" s="9">
        <v>36</v>
      </c>
      <c r="H37" s="10">
        <f t="shared" si="0"/>
        <v>0</v>
      </c>
    </row>
    <row r="38" spans="1:8" x14ac:dyDescent="0.8">
      <c r="A38" s="9">
        <v>37</v>
      </c>
      <c r="H38" s="10">
        <f t="shared" si="0"/>
        <v>0</v>
      </c>
    </row>
    <row r="39" spans="1:8" x14ac:dyDescent="0.8">
      <c r="A39" s="9">
        <v>38</v>
      </c>
      <c r="H39" s="10">
        <f t="shared" si="0"/>
        <v>0</v>
      </c>
    </row>
    <row r="40" spans="1:8" x14ac:dyDescent="0.8">
      <c r="A40" s="9">
        <v>39</v>
      </c>
      <c r="H40" s="10">
        <f t="shared" si="0"/>
        <v>0</v>
      </c>
    </row>
    <row r="41" spans="1:8" x14ac:dyDescent="0.8">
      <c r="A41" s="9">
        <v>40</v>
      </c>
      <c r="H41" s="10">
        <f t="shared" si="0"/>
        <v>0</v>
      </c>
    </row>
    <row r="42" spans="1:8" x14ac:dyDescent="0.8">
      <c r="A42" s="9">
        <v>41</v>
      </c>
      <c r="H42" s="10">
        <f t="shared" si="0"/>
        <v>0</v>
      </c>
    </row>
    <row r="43" spans="1:8" x14ac:dyDescent="0.8">
      <c r="A43" s="9">
        <v>42</v>
      </c>
      <c r="H43" s="10">
        <f t="shared" si="0"/>
        <v>0</v>
      </c>
    </row>
    <row r="44" spans="1:8" x14ac:dyDescent="0.8">
      <c r="A44" s="9">
        <v>43</v>
      </c>
      <c r="H44" s="10">
        <f t="shared" si="0"/>
        <v>0</v>
      </c>
    </row>
    <row r="45" spans="1:8" x14ac:dyDescent="0.8">
      <c r="A45" s="9">
        <v>44</v>
      </c>
      <c r="H45" s="10">
        <f t="shared" si="0"/>
        <v>0</v>
      </c>
    </row>
    <row r="46" spans="1:8" x14ac:dyDescent="0.8">
      <c r="A46" s="9">
        <v>45</v>
      </c>
      <c r="H46" s="10">
        <f t="shared" si="0"/>
        <v>0</v>
      </c>
    </row>
    <row r="47" spans="1:8" x14ac:dyDescent="0.8">
      <c r="A47" s="9">
        <v>46</v>
      </c>
      <c r="H47" s="10">
        <f t="shared" si="0"/>
        <v>0</v>
      </c>
    </row>
    <row r="48" spans="1:8" x14ac:dyDescent="0.8">
      <c r="A48" s="9">
        <v>47</v>
      </c>
      <c r="H48" s="10">
        <f t="shared" si="0"/>
        <v>0</v>
      </c>
    </row>
    <row r="49" spans="1:8" x14ac:dyDescent="0.8">
      <c r="A49" s="9">
        <v>48</v>
      </c>
      <c r="H49" s="10">
        <f t="shared" si="0"/>
        <v>0</v>
      </c>
    </row>
    <row r="50" spans="1:8" x14ac:dyDescent="0.8">
      <c r="A50" s="9">
        <v>49</v>
      </c>
      <c r="H50" s="10">
        <f t="shared" si="0"/>
        <v>0</v>
      </c>
    </row>
    <row r="51" spans="1:8" x14ac:dyDescent="0.8">
      <c r="A51" s="9">
        <v>50</v>
      </c>
      <c r="H51" s="10">
        <f t="shared" si="0"/>
        <v>0</v>
      </c>
    </row>
    <row r="52" spans="1:8" x14ac:dyDescent="0.8">
      <c r="A52" s="9">
        <v>51</v>
      </c>
      <c r="H52" s="10">
        <f t="shared" si="0"/>
        <v>0</v>
      </c>
    </row>
    <row r="53" spans="1:8" x14ac:dyDescent="0.8">
      <c r="A53" s="9">
        <v>52</v>
      </c>
      <c r="H53" s="10">
        <f t="shared" si="0"/>
        <v>0</v>
      </c>
    </row>
    <row r="54" spans="1:8" x14ac:dyDescent="0.8">
      <c r="A54" s="9">
        <v>53</v>
      </c>
      <c r="H54" s="10">
        <f t="shared" si="0"/>
        <v>0</v>
      </c>
    </row>
    <row r="55" spans="1:8" x14ac:dyDescent="0.8">
      <c r="A55" s="9">
        <v>54</v>
      </c>
      <c r="H55" s="10">
        <f t="shared" si="0"/>
        <v>0</v>
      </c>
    </row>
    <row r="56" spans="1:8" x14ac:dyDescent="0.8">
      <c r="A56" s="9">
        <v>55</v>
      </c>
      <c r="H56" s="10">
        <f t="shared" si="0"/>
        <v>0</v>
      </c>
    </row>
    <row r="57" spans="1:8" x14ac:dyDescent="0.8">
      <c r="A57" s="9">
        <v>56</v>
      </c>
      <c r="H57" s="10">
        <f t="shared" si="0"/>
        <v>0</v>
      </c>
    </row>
    <row r="58" spans="1:8" x14ac:dyDescent="0.8">
      <c r="A58" s="9">
        <v>57</v>
      </c>
      <c r="H58" s="10">
        <f t="shared" si="0"/>
        <v>0</v>
      </c>
    </row>
    <row r="59" spans="1:8" x14ac:dyDescent="0.8">
      <c r="A59" s="9">
        <v>58</v>
      </c>
      <c r="H59" s="10">
        <f t="shared" si="0"/>
        <v>0</v>
      </c>
    </row>
    <row r="60" spans="1:8" x14ac:dyDescent="0.8">
      <c r="A60" s="9">
        <v>59</v>
      </c>
      <c r="H60" s="10">
        <f t="shared" si="0"/>
        <v>0</v>
      </c>
    </row>
    <row r="61" spans="1:8" x14ac:dyDescent="0.8">
      <c r="A61" s="9">
        <v>60</v>
      </c>
      <c r="H61" s="10">
        <f t="shared" si="0"/>
        <v>0</v>
      </c>
    </row>
    <row r="62" spans="1:8" x14ac:dyDescent="0.8">
      <c r="A62" s="9">
        <v>61</v>
      </c>
      <c r="H62" s="10">
        <f t="shared" si="0"/>
        <v>0</v>
      </c>
    </row>
    <row r="63" spans="1:8" x14ac:dyDescent="0.8">
      <c r="A63" s="9">
        <v>62</v>
      </c>
      <c r="H63" s="10">
        <f t="shared" si="0"/>
        <v>0</v>
      </c>
    </row>
    <row r="64" spans="1:8" x14ac:dyDescent="0.8">
      <c r="A64" s="9">
        <v>63</v>
      </c>
      <c r="H64" s="10">
        <f t="shared" si="0"/>
        <v>0</v>
      </c>
    </row>
    <row r="65" spans="1:8" x14ac:dyDescent="0.8">
      <c r="A65" s="9">
        <v>64</v>
      </c>
      <c r="H65" s="10">
        <f t="shared" si="0"/>
        <v>0</v>
      </c>
    </row>
    <row r="66" spans="1:8" x14ac:dyDescent="0.8">
      <c r="A66" s="9">
        <v>65</v>
      </c>
      <c r="H66" s="10">
        <f t="shared" si="0"/>
        <v>0</v>
      </c>
    </row>
    <row r="67" spans="1:8" x14ac:dyDescent="0.8">
      <c r="A67" s="9">
        <v>66</v>
      </c>
      <c r="H67" s="10">
        <f t="shared" ref="H67:H130" si="1">F67+G67</f>
        <v>0</v>
      </c>
    </row>
    <row r="68" spans="1:8" x14ac:dyDescent="0.8">
      <c r="A68" s="9">
        <v>67</v>
      </c>
      <c r="H68" s="10">
        <f t="shared" si="1"/>
        <v>0</v>
      </c>
    </row>
    <row r="69" spans="1:8" x14ac:dyDescent="0.8">
      <c r="A69" s="9">
        <v>68</v>
      </c>
      <c r="H69" s="10">
        <f t="shared" si="1"/>
        <v>0</v>
      </c>
    </row>
    <row r="70" spans="1:8" x14ac:dyDescent="0.8">
      <c r="A70" s="9">
        <v>69</v>
      </c>
      <c r="H70" s="10">
        <f t="shared" si="1"/>
        <v>0</v>
      </c>
    </row>
    <row r="71" spans="1:8" x14ac:dyDescent="0.8">
      <c r="A71" s="9">
        <v>70</v>
      </c>
      <c r="H71" s="10">
        <f t="shared" si="1"/>
        <v>0</v>
      </c>
    </row>
    <row r="72" spans="1:8" x14ac:dyDescent="0.8">
      <c r="A72" s="9">
        <v>71</v>
      </c>
      <c r="H72" s="10">
        <f t="shared" si="1"/>
        <v>0</v>
      </c>
    </row>
    <row r="73" spans="1:8" x14ac:dyDescent="0.8">
      <c r="A73" s="9">
        <v>72</v>
      </c>
      <c r="H73" s="10">
        <f t="shared" si="1"/>
        <v>0</v>
      </c>
    </row>
    <row r="74" spans="1:8" x14ac:dyDescent="0.8">
      <c r="A74" s="9">
        <v>73</v>
      </c>
      <c r="H74" s="10">
        <f t="shared" si="1"/>
        <v>0</v>
      </c>
    </row>
    <row r="75" spans="1:8" x14ac:dyDescent="0.8">
      <c r="A75" s="9">
        <v>74</v>
      </c>
      <c r="H75" s="10">
        <f t="shared" si="1"/>
        <v>0</v>
      </c>
    </row>
    <row r="76" spans="1:8" x14ac:dyDescent="0.8">
      <c r="A76" s="9">
        <v>75</v>
      </c>
      <c r="H76" s="10">
        <f t="shared" si="1"/>
        <v>0</v>
      </c>
    </row>
    <row r="77" spans="1:8" x14ac:dyDescent="0.8">
      <c r="A77" s="9">
        <v>76</v>
      </c>
      <c r="H77" s="10">
        <f t="shared" si="1"/>
        <v>0</v>
      </c>
    </row>
    <row r="78" spans="1:8" x14ac:dyDescent="0.8">
      <c r="A78" s="9">
        <v>77</v>
      </c>
      <c r="H78" s="10">
        <f t="shared" si="1"/>
        <v>0</v>
      </c>
    </row>
    <row r="79" spans="1:8" x14ac:dyDescent="0.8">
      <c r="A79" s="9">
        <v>78</v>
      </c>
      <c r="H79" s="10">
        <f t="shared" si="1"/>
        <v>0</v>
      </c>
    </row>
    <row r="80" spans="1:8" x14ac:dyDescent="0.8">
      <c r="A80" s="9">
        <v>79</v>
      </c>
      <c r="H80" s="10">
        <f t="shared" si="1"/>
        <v>0</v>
      </c>
    </row>
    <row r="81" spans="1:8" x14ac:dyDescent="0.8">
      <c r="A81" s="9">
        <v>80</v>
      </c>
      <c r="H81" s="10">
        <f t="shared" si="1"/>
        <v>0</v>
      </c>
    </row>
    <row r="82" spans="1:8" x14ac:dyDescent="0.8">
      <c r="A82" s="9">
        <v>81</v>
      </c>
      <c r="H82" s="10">
        <f t="shared" si="1"/>
        <v>0</v>
      </c>
    </row>
    <row r="83" spans="1:8" x14ac:dyDescent="0.8">
      <c r="A83" s="9">
        <v>82</v>
      </c>
      <c r="H83" s="10">
        <f t="shared" si="1"/>
        <v>0</v>
      </c>
    </row>
    <row r="84" spans="1:8" x14ac:dyDescent="0.8">
      <c r="A84" s="9">
        <v>83</v>
      </c>
      <c r="H84" s="10">
        <f t="shared" si="1"/>
        <v>0</v>
      </c>
    </row>
    <row r="85" spans="1:8" x14ac:dyDescent="0.8">
      <c r="A85" s="9">
        <v>84</v>
      </c>
      <c r="H85" s="10">
        <f t="shared" si="1"/>
        <v>0</v>
      </c>
    </row>
    <row r="86" spans="1:8" x14ac:dyDescent="0.8">
      <c r="A86" s="9">
        <v>85</v>
      </c>
      <c r="H86" s="10">
        <f t="shared" si="1"/>
        <v>0</v>
      </c>
    </row>
    <row r="87" spans="1:8" x14ac:dyDescent="0.8">
      <c r="A87" s="9">
        <v>86</v>
      </c>
      <c r="H87" s="10">
        <f t="shared" si="1"/>
        <v>0</v>
      </c>
    </row>
    <row r="88" spans="1:8" x14ac:dyDescent="0.8">
      <c r="A88" s="9">
        <v>87</v>
      </c>
      <c r="H88" s="10">
        <f t="shared" si="1"/>
        <v>0</v>
      </c>
    </row>
    <row r="89" spans="1:8" x14ac:dyDescent="0.8">
      <c r="A89" s="9">
        <v>88</v>
      </c>
      <c r="H89" s="10">
        <f t="shared" si="1"/>
        <v>0</v>
      </c>
    </row>
    <row r="90" spans="1:8" x14ac:dyDescent="0.8">
      <c r="A90" s="9">
        <v>89</v>
      </c>
      <c r="H90" s="10">
        <f t="shared" si="1"/>
        <v>0</v>
      </c>
    </row>
    <row r="91" spans="1:8" x14ac:dyDescent="0.8">
      <c r="A91" s="9">
        <v>90</v>
      </c>
      <c r="H91" s="10">
        <f t="shared" si="1"/>
        <v>0</v>
      </c>
    </row>
    <row r="92" spans="1:8" x14ac:dyDescent="0.8">
      <c r="A92" s="9">
        <v>91</v>
      </c>
      <c r="H92" s="10">
        <f t="shared" si="1"/>
        <v>0</v>
      </c>
    </row>
    <row r="93" spans="1:8" x14ac:dyDescent="0.8">
      <c r="A93" s="9">
        <v>92</v>
      </c>
      <c r="H93" s="10">
        <f t="shared" si="1"/>
        <v>0</v>
      </c>
    </row>
    <row r="94" spans="1:8" x14ac:dyDescent="0.8">
      <c r="A94" s="9">
        <v>93</v>
      </c>
      <c r="H94" s="10">
        <f t="shared" si="1"/>
        <v>0</v>
      </c>
    </row>
    <row r="95" spans="1:8" x14ac:dyDescent="0.8">
      <c r="A95" s="9">
        <v>94</v>
      </c>
      <c r="H95" s="10">
        <f t="shared" si="1"/>
        <v>0</v>
      </c>
    </row>
    <row r="96" spans="1:8" x14ac:dyDescent="0.8">
      <c r="A96" s="9">
        <v>95</v>
      </c>
      <c r="H96" s="10">
        <f t="shared" si="1"/>
        <v>0</v>
      </c>
    </row>
    <row r="97" spans="1:8" x14ac:dyDescent="0.8">
      <c r="A97" s="9">
        <v>96</v>
      </c>
      <c r="H97" s="10">
        <f t="shared" si="1"/>
        <v>0</v>
      </c>
    </row>
    <row r="98" spans="1:8" x14ac:dyDescent="0.8">
      <c r="A98" s="9">
        <v>97</v>
      </c>
      <c r="H98" s="10">
        <f t="shared" si="1"/>
        <v>0</v>
      </c>
    </row>
    <row r="99" spans="1:8" x14ac:dyDescent="0.8">
      <c r="A99" s="9">
        <v>98</v>
      </c>
      <c r="H99" s="10">
        <f t="shared" si="1"/>
        <v>0</v>
      </c>
    </row>
    <row r="100" spans="1:8" x14ac:dyDescent="0.8">
      <c r="A100" s="9">
        <v>99</v>
      </c>
      <c r="H100" s="10">
        <f t="shared" si="1"/>
        <v>0</v>
      </c>
    </row>
    <row r="101" spans="1:8" x14ac:dyDescent="0.8">
      <c r="A101" s="9">
        <v>100</v>
      </c>
      <c r="H101" s="10">
        <f t="shared" si="1"/>
        <v>0</v>
      </c>
    </row>
    <row r="102" spans="1:8" x14ac:dyDescent="0.8">
      <c r="A102" s="9">
        <v>101</v>
      </c>
      <c r="H102" s="10">
        <f t="shared" si="1"/>
        <v>0</v>
      </c>
    </row>
    <row r="103" spans="1:8" x14ac:dyDescent="0.8">
      <c r="A103" s="9">
        <v>102</v>
      </c>
      <c r="H103" s="10">
        <f t="shared" si="1"/>
        <v>0</v>
      </c>
    </row>
    <row r="104" spans="1:8" x14ac:dyDescent="0.8">
      <c r="A104" s="9">
        <v>103</v>
      </c>
      <c r="H104" s="10">
        <f t="shared" si="1"/>
        <v>0</v>
      </c>
    </row>
    <row r="105" spans="1:8" x14ac:dyDescent="0.8">
      <c r="A105" s="9">
        <v>104</v>
      </c>
      <c r="H105" s="10">
        <f t="shared" si="1"/>
        <v>0</v>
      </c>
    </row>
    <row r="106" spans="1:8" x14ac:dyDescent="0.8">
      <c r="A106" s="9">
        <v>105</v>
      </c>
      <c r="H106" s="10">
        <f t="shared" si="1"/>
        <v>0</v>
      </c>
    </row>
    <row r="107" spans="1:8" x14ac:dyDescent="0.8">
      <c r="A107" s="9">
        <v>106</v>
      </c>
      <c r="H107" s="10">
        <f t="shared" si="1"/>
        <v>0</v>
      </c>
    </row>
    <row r="108" spans="1:8" x14ac:dyDescent="0.8">
      <c r="A108" s="9">
        <v>107</v>
      </c>
      <c r="H108" s="10">
        <f t="shared" si="1"/>
        <v>0</v>
      </c>
    </row>
    <row r="109" spans="1:8" x14ac:dyDescent="0.8">
      <c r="A109" s="9">
        <v>108</v>
      </c>
      <c r="H109" s="10">
        <f t="shared" si="1"/>
        <v>0</v>
      </c>
    </row>
    <row r="110" spans="1:8" x14ac:dyDescent="0.8">
      <c r="A110" s="9">
        <v>109</v>
      </c>
      <c r="H110" s="10">
        <f t="shared" si="1"/>
        <v>0</v>
      </c>
    </row>
    <row r="111" spans="1:8" x14ac:dyDescent="0.8">
      <c r="A111" s="9">
        <v>110</v>
      </c>
      <c r="H111" s="10">
        <f t="shared" si="1"/>
        <v>0</v>
      </c>
    </row>
    <row r="112" spans="1:8" x14ac:dyDescent="0.8">
      <c r="A112" s="9">
        <v>111</v>
      </c>
      <c r="H112" s="10">
        <f t="shared" si="1"/>
        <v>0</v>
      </c>
    </row>
    <row r="113" spans="1:8" x14ac:dyDescent="0.8">
      <c r="A113" s="9">
        <v>112</v>
      </c>
      <c r="H113" s="10">
        <f t="shared" si="1"/>
        <v>0</v>
      </c>
    </row>
    <row r="114" spans="1:8" x14ac:dyDescent="0.8">
      <c r="A114" s="9">
        <v>113</v>
      </c>
      <c r="H114" s="10">
        <f t="shared" si="1"/>
        <v>0</v>
      </c>
    </row>
    <row r="115" spans="1:8" x14ac:dyDescent="0.8">
      <c r="A115" s="9">
        <v>114</v>
      </c>
      <c r="H115" s="10">
        <f t="shared" si="1"/>
        <v>0</v>
      </c>
    </row>
    <row r="116" spans="1:8" x14ac:dyDescent="0.8">
      <c r="A116" s="9">
        <v>115</v>
      </c>
      <c r="H116" s="10">
        <f t="shared" si="1"/>
        <v>0</v>
      </c>
    </row>
    <row r="117" spans="1:8" x14ac:dyDescent="0.8">
      <c r="A117" s="9">
        <v>116</v>
      </c>
      <c r="H117" s="10">
        <f t="shared" si="1"/>
        <v>0</v>
      </c>
    </row>
    <row r="118" spans="1:8" x14ac:dyDescent="0.8">
      <c r="A118" s="9">
        <v>117</v>
      </c>
      <c r="H118" s="10">
        <f t="shared" si="1"/>
        <v>0</v>
      </c>
    </row>
    <row r="119" spans="1:8" x14ac:dyDescent="0.8">
      <c r="A119" s="9">
        <v>118</v>
      </c>
      <c r="H119" s="10">
        <f t="shared" si="1"/>
        <v>0</v>
      </c>
    </row>
    <row r="120" spans="1:8" x14ac:dyDescent="0.8">
      <c r="A120" s="9">
        <v>119</v>
      </c>
      <c r="H120" s="10">
        <f t="shared" si="1"/>
        <v>0</v>
      </c>
    </row>
    <row r="121" spans="1:8" x14ac:dyDescent="0.8">
      <c r="A121" s="9">
        <v>120</v>
      </c>
      <c r="H121" s="10">
        <f t="shared" si="1"/>
        <v>0</v>
      </c>
    </row>
    <row r="122" spans="1:8" x14ac:dyDescent="0.8">
      <c r="A122" s="9">
        <v>121</v>
      </c>
      <c r="H122" s="10">
        <f t="shared" si="1"/>
        <v>0</v>
      </c>
    </row>
    <row r="123" spans="1:8" x14ac:dyDescent="0.8">
      <c r="A123" s="9">
        <v>122</v>
      </c>
      <c r="H123" s="10">
        <f t="shared" si="1"/>
        <v>0</v>
      </c>
    </row>
    <row r="124" spans="1:8" x14ac:dyDescent="0.8">
      <c r="A124" s="9">
        <v>123</v>
      </c>
      <c r="H124" s="10">
        <f t="shared" si="1"/>
        <v>0</v>
      </c>
    </row>
    <row r="125" spans="1:8" x14ac:dyDescent="0.8">
      <c r="A125" s="9">
        <v>124</v>
      </c>
      <c r="H125" s="10">
        <f t="shared" si="1"/>
        <v>0</v>
      </c>
    </row>
    <row r="126" spans="1:8" x14ac:dyDescent="0.8">
      <c r="A126" s="9">
        <v>125</v>
      </c>
      <c r="H126" s="10">
        <f t="shared" si="1"/>
        <v>0</v>
      </c>
    </row>
    <row r="127" spans="1:8" x14ac:dyDescent="0.8">
      <c r="A127" s="9">
        <v>126</v>
      </c>
      <c r="H127" s="10">
        <f t="shared" si="1"/>
        <v>0</v>
      </c>
    </row>
    <row r="128" spans="1:8" x14ac:dyDescent="0.8">
      <c r="A128" s="9">
        <v>127</v>
      </c>
      <c r="H128" s="10">
        <f t="shared" si="1"/>
        <v>0</v>
      </c>
    </row>
    <row r="129" spans="1:8" x14ac:dyDescent="0.8">
      <c r="A129" s="9">
        <v>128</v>
      </c>
      <c r="H129" s="10">
        <f t="shared" si="1"/>
        <v>0</v>
      </c>
    </row>
    <row r="130" spans="1:8" x14ac:dyDescent="0.8">
      <c r="A130" s="9">
        <v>129</v>
      </c>
      <c r="H130" s="10">
        <f t="shared" si="1"/>
        <v>0</v>
      </c>
    </row>
    <row r="131" spans="1:8" x14ac:dyDescent="0.8">
      <c r="A131" s="9">
        <v>130</v>
      </c>
      <c r="H131" s="10">
        <f t="shared" ref="H131:H151" si="2">F131+G131</f>
        <v>0</v>
      </c>
    </row>
    <row r="132" spans="1:8" x14ac:dyDescent="0.8">
      <c r="A132" s="9">
        <v>131</v>
      </c>
      <c r="H132" s="10">
        <f t="shared" si="2"/>
        <v>0</v>
      </c>
    </row>
    <row r="133" spans="1:8" x14ac:dyDescent="0.8">
      <c r="A133" s="9">
        <v>132</v>
      </c>
      <c r="H133" s="10">
        <f t="shared" si="2"/>
        <v>0</v>
      </c>
    </row>
    <row r="134" spans="1:8" x14ac:dyDescent="0.8">
      <c r="A134" s="9">
        <v>133</v>
      </c>
      <c r="H134" s="10">
        <f t="shared" si="2"/>
        <v>0</v>
      </c>
    </row>
    <row r="135" spans="1:8" x14ac:dyDescent="0.8">
      <c r="A135" s="9">
        <v>134</v>
      </c>
      <c r="H135" s="10">
        <f t="shared" si="2"/>
        <v>0</v>
      </c>
    </row>
    <row r="136" spans="1:8" x14ac:dyDescent="0.8">
      <c r="A136" s="9">
        <v>135</v>
      </c>
      <c r="H136" s="10">
        <f t="shared" si="2"/>
        <v>0</v>
      </c>
    </row>
    <row r="137" spans="1:8" x14ac:dyDescent="0.8">
      <c r="A137" s="9">
        <v>136</v>
      </c>
      <c r="H137" s="10">
        <f t="shared" si="2"/>
        <v>0</v>
      </c>
    </row>
    <row r="138" spans="1:8" x14ac:dyDescent="0.8">
      <c r="A138" s="9">
        <v>137</v>
      </c>
      <c r="H138" s="10">
        <f t="shared" si="2"/>
        <v>0</v>
      </c>
    </row>
    <row r="139" spans="1:8" x14ac:dyDescent="0.8">
      <c r="A139" s="9">
        <v>138</v>
      </c>
      <c r="H139" s="10">
        <f t="shared" si="2"/>
        <v>0</v>
      </c>
    </row>
    <row r="140" spans="1:8" x14ac:dyDescent="0.8">
      <c r="A140" s="9">
        <v>139</v>
      </c>
      <c r="H140" s="10">
        <f t="shared" si="2"/>
        <v>0</v>
      </c>
    </row>
    <row r="141" spans="1:8" x14ac:dyDescent="0.8">
      <c r="A141" s="9">
        <v>140</v>
      </c>
      <c r="H141" s="10">
        <f t="shared" si="2"/>
        <v>0</v>
      </c>
    </row>
    <row r="142" spans="1:8" x14ac:dyDescent="0.8">
      <c r="A142" s="9">
        <v>141</v>
      </c>
      <c r="H142" s="10">
        <f t="shared" si="2"/>
        <v>0</v>
      </c>
    </row>
    <row r="143" spans="1:8" x14ac:dyDescent="0.8">
      <c r="A143" s="9">
        <v>142</v>
      </c>
      <c r="H143" s="10">
        <f t="shared" si="2"/>
        <v>0</v>
      </c>
    </row>
    <row r="144" spans="1:8" x14ac:dyDescent="0.8">
      <c r="A144" s="9">
        <v>143</v>
      </c>
      <c r="H144" s="10">
        <f t="shared" si="2"/>
        <v>0</v>
      </c>
    </row>
    <row r="145" spans="1:8" x14ac:dyDescent="0.8">
      <c r="A145" s="9">
        <v>144</v>
      </c>
      <c r="H145" s="10">
        <f t="shared" si="2"/>
        <v>0</v>
      </c>
    </row>
    <row r="146" spans="1:8" x14ac:dyDescent="0.8">
      <c r="A146" s="9">
        <v>145</v>
      </c>
      <c r="H146" s="10">
        <f t="shared" si="2"/>
        <v>0</v>
      </c>
    </row>
    <row r="147" spans="1:8" x14ac:dyDescent="0.8">
      <c r="A147" s="9">
        <v>146</v>
      </c>
      <c r="H147" s="10">
        <f t="shared" si="2"/>
        <v>0</v>
      </c>
    </row>
    <row r="148" spans="1:8" x14ac:dyDescent="0.8">
      <c r="A148" s="9">
        <v>147</v>
      </c>
      <c r="H148" s="10">
        <f t="shared" si="2"/>
        <v>0</v>
      </c>
    </row>
    <row r="149" spans="1:8" x14ac:dyDescent="0.8">
      <c r="A149" s="9">
        <v>148</v>
      </c>
      <c r="H149" s="10">
        <f t="shared" si="2"/>
        <v>0</v>
      </c>
    </row>
    <row r="150" spans="1:8" x14ac:dyDescent="0.8">
      <c r="A150" s="9">
        <v>149</v>
      </c>
      <c r="H150" s="10">
        <f t="shared" si="2"/>
        <v>0</v>
      </c>
    </row>
    <row r="151" spans="1:8" x14ac:dyDescent="0.8">
      <c r="A151" s="9">
        <v>150</v>
      </c>
      <c r="H151" s="10">
        <f t="shared" si="2"/>
        <v>0</v>
      </c>
    </row>
  </sheetData>
  <dataValidations count="1">
    <dataValidation type="list" allowBlank="1" showInputMessage="1" showErrorMessage="1" sqref="O2:Q1048576" xr:uid="{D137455D-736D-42E8-8BF2-025E031C7AEA}">
      <formula1>"No"</formula1>
    </dataValidation>
  </dataValidations>
  <hyperlinks>
    <hyperlink ref="E2" r:id="rId1" xr:uid="{54588549-4697-4FFB-8380-CDCBEAEA74F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1458-B3F7-431A-9756-1A682A775DD3}">
  <sheetPr codeName="Sheet2"/>
  <dimension ref="A1:I31"/>
  <sheetViews>
    <sheetView tabSelected="1" topLeftCell="A14" workbookViewId="0">
      <selection activeCell="B29" sqref="B29"/>
    </sheetView>
  </sheetViews>
  <sheetFormatPr defaultRowHeight="14.75" outlineLevelRow="1" outlineLevelCol="1" x14ac:dyDescent="0.75"/>
  <cols>
    <col min="1" max="1" width="23.40625" customWidth="1" outlineLevel="1"/>
    <col min="2" max="3" width="20.7265625" style="1" customWidth="1" outlineLevel="1"/>
    <col min="8" max="9" width="35.7265625" customWidth="1" outlineLevel="1"/>
  </cols>
  <sheetData>
    <row r="1" spans="1:9" ht="18.5" x14ac:dyDescent="0.9">
      <c r="A1" s="12" t="s">
        <v>22</v>
      </c>
      <c r="B1" s="13">
        <v>1</v>
      </c>
      <c r="C1" s="13"/>
      <c r="H1" t="s">
        <v>23</v>
      </c>
    </row>
    <row r="2" spans="1:9" ht="18.5" x14ac:dyDescent="0.9">
      <c r="A2" s="14"/>
      <c r="B2" s="15"/>
      <c r="C2" s="15"/>
    </row>
    <row r="3" spans="1:9" ht="18.5" x14ac:dyDescent="0.9">
      <c r="A3" s="19" t="s">
        <v>0</v>
      </c>
      <c r="B3" s="20" t="str">
        <f>VLOOKUP($B$1,'Working Summary'!A:N,2,FALSE)</f>
        <v>Mubashir Rehman</v>
      </c>
      <c r="C3" s="20"/>
      <c r="H3" t="s">
        <v>0</v>
      </c>
    </row>
    <row r="4" spans="1:9" ht="18.5" x14ac:dyDescent="0.9">
      <c r="A4" s="19" t="s">
        <v>1</v>
      </c>
      <c r="B4" s="21">
        <f>VLOOKUP($B$1,'Working Summary'!A:N,3,FALSE)</f>
        <v>4510204540195</v>
      </c>
      <c r="C4" s="21"/>
      <c r="H4" t="s">
        <v>31</v>
      </c>
    </row>
    <row r="6" spans="1:9" ht="17.25" x14ac:dyDescent="0.85">
      <c r="A6" s="2" t="s">
        <v>2</v>
      </c>
      <c r="B6" s="3">
        <f>VLOOKUP($B$1,'Working Summary'!A:N,8,)</f>
        <v>4129843.61</v>
      </c>
      <c r="C6" s="3"/>
      <c r="H6" t="s">
        <v>32</v>
      </c>
    </row>
    <row r="7" spans="1:9" ht="17.25" x14ac:dyDescent="0.85">
      <c r="A7" s="2" t="s">
        <v>21</v>
      </c>
      <c r="B7" s="3">
        <f>VLOOKUP($B$1,'Working Summary'!$A:$N,9,FALSE)</f>
        <v>0</v>
      </c>
      <c r="C7" s="3"/>
      <c r="H7" t="s">
        <v>33</v>
      </c>
    </row>
    <row r="8" spans="1:9" ht="17.25" x14ac:dyDescent="0.85">
      <c r="A8" s="2" t="s">
        <v>3</v>
      </c>
      <c r="B8" s="3">
        <f>VLOOKUP($B$1,'Working Summary'!A:N,11,FALSE)</f>
        <v>130566</v>
      </c>
      <c r="C8" s="3"/>
      <c r="H8" t="s">
        <v>34</v>
      </c>
    </row>
    <row r="9" spans="1:9" ht="17.25" outlineLevel="1" x14ac:dyDescent="0.85">
      <c r="A9" s="2" t="s">
        <v>4</v>
      </c>
      <c r="B9" s="3">
        <f>VLOOKUP($B$1,'Working Summary'!A:N,10,FALSE)</f>
        <v>0</v>
      </c>
      <c r="C9" s="3"/>
      <c r="H9" t="s">
        <v>36</v>
      </c>
    </row>
    <row r="10" spans="1:9" ht="17.25" outlineLevel="1" x14ac:dyDescent="0.85">
      <c r="A10" s="2" t="s">
        <v>5</v>
      </c>
      <c r="B10" s="3">
        <f>VLOOKUP($B$1,'Working Summary'!A:N,12,FALSE)</f>
        <v>0</v>
      </c>
      <c r="C10" s="3"/>
      <c r="H10" t="s">
        <v>37</v>
      </c>
    </row>
    <row r="11" spans="1:9" ht="17.25" outlineLevel="1" x14ac:dyDescent="0.85">
      <c r="A11" s="2" t="s">
        <v>7</v>
      </c>
      <c r="B11" s="3">
        <f>VLOOKUP($B$1,'Working Summary'!A:N,14,FALSE)</f>
        <v>0</v>
      </c>
      <c r="C11" s="3"/>
      <c r="H11" t="s">
        <v>38</v>
      </c>
    </row>
    <row r="12" spans="1:9" ht="17.25" x14ac:dyDescent="0.85">
      <c r="A12" s="2" t="s">
        <v>18</v>
      </c>
      <c r="B12" s="3">
        <f>VLOOKUP($B$1,'Working Summary'!A:N,13,FALSE)</f>
        <v>0</v>
      </c>
      <c r="C12" s="3"/>
      <c r="H12" t="s">
        <v>35</v>
      </c>
    </row>
    <row r="13" spans="1:9" ht="17.25" outlineLevel="1" x14ac:dyDescent="0.85">
      <c r="A13" s="2" t="s">
        <v>51</v>
      </c>
      <c r="B13" s="3" t="str">
        <f>IF(VLOOKUP($B$1,'Working Summary'!A:R,17,TRUE)="","",VLOOKUP($B$1,'Working Summary'!A:R,17,TRUE))</f>
        <v/>
      </c>
      <c r="C13" s="3"/>
      <c r="H13" t="s">
        <v>39</v>
      </c>
    </row>
    <row r="14" spans="1:9" ht="17.25" outlineLevel="1" x14ac:dyDescent="0.85">
      <c r="A14" s="2" t="s">
        <v>14</v>
      </c>
      <c r="B14" s="3" t="str">
        <f>IF(VLOOKUP($B$1,'Working Summary'!A:R,16,FALSE)="","",VLOOKUP($B$1,'Working Summary'!A:R,16,FALSE))</f>
        <v/>
      </c>
      <c r="C14" s="3"/>
      <c r="H14" t="s">
        <v>40</v>
      </c>
    </row>
    <row r="15" spans="1:9" ht="17.25" outlineLevel="1" x14ac:dyDescent="0.85">
      <c r="A15" s="2" t="s">
        <v>10</v>
      </c>
      <c r="B15" s="3" t="str">
        <f>IF(VLOOKUP($B$1,'Working Summary'!A:R,15,FALSE)="","",VLOOKUP($B$1,'Working Summary'!A:R,15,FALSE))</f>
        <v/>
      </c>
      <c r="C15" s="3"/>
      <c r="H15" t="s">
        <v>41</v>
      </c>
      <c r="I15" s="23">
        <f>$B$17*G19</f>
        <v>2599530.4465000001</v>
      </c>
    </row>
    <row r="16" spans="1:9" ht="17.25" x14ac:dyDescent="0.85">
      <c r="A16" s="2" t="s">
        <v>15</v>
      </c>
      <c r="B16" s="3" t="str">
        <f>IF(VLOOKUP($B$1,'Working Summary'!A:R,18,FALSE)="","0",VLOOKUP($B$1,'Working Summary'!A:R,18,FALSE))</f>
        <v>0</v>
      </c>
      <c r="C16" s="3"/>
      <c r="H16" t="s">
        <v>3</v>
      </c>
      <c r="I16" s="23">
        <f>$B$17*G20</f>
        <v>341538.30789400003</v>
      </c>
    </row>
    <row r="17" spans="1:9" ht="18.5" x14ac:dyDescent="0.9">
      <c r="A17" s="4" t="s">
        <v>19</v>
      </c>
      <c r="B17" s="5">
        <f>B6+B7-B8-B9-(B10*12)-B11-B12-B16</f>
        <v>3999277.61</v>
      </c>
      <c r="C17" s="5"/>
      <c r="H17" t="s">
        <v>42</v>
      </c>
      <c r="I17" s="23">
        <f>$B$17*G21</f>
        <v>181567.20349399999</v>
      </c>
    </row>
    <row r="19" spans="1:9" ht="16" x14ac:dyDescent="0.8">
      <c r="A19" s="9" t="s">
        <v>6</v>
      </c>
      <c r="B19" s="11">
        <f>_xlfn.IFS($B$30&gt;0,($B$17*0.5935)+(B30*0.5),B30=0,$B$17*0.5935)</f>
        <v>2373571.2615350001</v>
      </c>
      <c r="C19" s="11">
        <f>$B$17*D19</f>
        <v>2373571.2615350001</v>
      </c>
      <c r="D19" s="24">
        <v>0.59350000000000003</v>
      </c>
      <c r="E19" s="24"/>
      <c r="F19" s="24"/>
      <c r="G19">
        <v>0.65</v>
      </c>
      <c r="H19" t="s">
        <v>43</v>
      </c>
    </row>
    <row r="20" spans="1:9" ht="16" x14ac:dyDescent="0.8">
      <c r="A20" s="9" t="s">
        <v>8</v>
      </c>
      <c r="B20" s="11">
        <f>_xlfn.IFS($B$30&gt;0,($B$17*0.07)+(B30*0.1),B30=0,$B$17*0.07)</f>
        <v>279949.4327</v>
      </c>
      <c r="C20" s="11">
        <f t="shared" ref="C20:C29" si="0">$B$17*D20</f>
        <v>279949.4327</v>
      </c>
      <c r="D20" s="24">
        <v>7.0000000000000007E-2</v>
      </c>
      <c r="E20" s="24"/>
      <c r="F20" s="24"/>
      <c r="G20" s="25">
        <f>D20+0.0154</f>
        <v>8.5400000000000004E-2</v>
      </c>
      <c r="H20" t="s">
        <v>44</v>
      </c>
    </row>
    <row r="21" spans="1:9" ht="16" x14ac:dyDescent="0.8">
      <c r="A21" s="9" t="s">
        <v>9</v>
      </c>
      <c r="B21" s="11">
        <f>_xlfn.IFS($B$30&gt;0,($B$17*0.03)+(B30*0.1),B30=0,$B$17*0.03)</f>
        <v>119978.32829999999</v>
      </c>
      <c r="C21" s="11">
        <f t="shared" si="0"/>
        <v>119978.32829999999</v>
      </c>
      <c r="D21" s="24">
        <v>0.03</v>
      </c>
      <c r="E21" s="24"/>
      <c r="F21" s="24"/>
      <c r="G21" s="25">
        <f>D21+0.0154</f>
        <v>4.5399999999999996E-2</v>
      </c>
      <c r="I21" s="23">
        <f>$B$17*G25</f>
        <v>71986.996979999996</v>
      </c>
    </row>
    <row r="22" spans="1:9" ht="16" x14ac:dyDescent="0.8">
      <c r="A22" s="9" t="s">
        <v>10</v>
      </c>
      <c r="B22" s="11">
        <f>IF(B15="",B17*0.035,"0")</f>
        <v>139974.71635</v>
      </c>
      <c r="C22" s="11">
        <f t="shared" si="0"/>
        <v>139974.71635</v>
      </c>
      <c r="D22" s="24">
        <v>3.5000000000000003E-2</v>
      </c>
      <c r="E22" s="24"/>
      <c r="F22" s="24"/>
      <c r="G22" s="24">
        <v>3.5000000000000003E-2</v>
      </c>
      <c r="I22" s="23">
        <f>$B$17*G26</f>
        <v>181567.20349399999</v>
      </c>
    </row>
    <row r="23" spans="1:9" ht="16" x14ac:dyDescent="0.8">
      <c r="A23" s="9" t="s">
        <v>13</v>
      </c>
      <c r="B23" s="11">
        <f>IF(B13="",B17*0.0015,"0")</f>
        <v>5998.9164149999997</v>
      </c>
      <c r="C23" s="11">
        <f t="shared" si="0"/>
        <v>5998.9164149999997</v>
      </c>
      <c r="D23" s="24">
        <v>1.5E-3</v>
      </c>
      <c r="E23" s="24"/>
      <c r="F23" s="24"/>
      <c r="G23" s="24">
        <v>1.5E-3</v>
      </c>
    </row>
    <row r="24" spans="1:9" ht="16" x14ac:dyDescent="0.8">
      <c r="A24" s="9" t="s">
        <v>14</v>
      </c>
      <c r="B24" s="11">
        <f>IF(B14="",B17*0.012,"0")</f>
        <v>47991.331319999998</v>
      </c>
      <c r="C24" s="11">
        <f t="shared" si="0"/>
        <v>47991.331319999998</v>
      </c>
      <c r="D24" s="24">
        <v>1.2E-2</v>
      </c>
      <c r="E24" s="24"/>
      <c r="F24" s="24"/>
      <c r="G24" s="24">
        <v>1.2E-2</v>
      </c>
      <c r="I24" s="23">
        <f>$B$17*G28</f>
        <v>361534.69594399998</v>
      </c>
    </row>
    <row r="25" spans="1:9" ht="16" x14ac:dyDescent="0.8">
      <c r="A25" s="9" t="s">
        <v>11</v>
      </c>
      <c r="B25" s="11">
        <f>$B$17*0.018</f>
        <v>71986.996979999996</v>
      </c>
      <c r="C25" s="11">
        <f t="shared" si="0"/>
        <v>71986.996979999996</v>
      </c>
      <c r="D25" s="24">
        <v>1.7999999999999999E-2</v>
      </c>
      <c r="E25" s="24"/>
      <c r="F25" s="24"/>
      <c r="G25" s="24">
        <v>1.7999999999999999E-2</v>
      </c>
      <c r="I25" s="23">
        <f>$B$17*G29</f>
        <v>261552.75569399999</v>
      </c>
    </row>
    <row r="26" spans="1:9" ht="16" x14ac:dyDescent="0.8">
      <c r="A26" s="9" t="s">
        <v>12</v>
      </c>
      <c r="B26" s="11">
        <f>_xlfn.IFS($B$30&gt;0,($B$17*0.03)+(B30*0.1),B30=0,$B$17*0.03)</f>
        <v>119978.32829999999</v>
      </c>
      <c r="C26" s="11">
        <f t="shared" si="0"/>
        <v>119978.32829999999</v>
      </c>
      <c r="D26" s="24">
        <v>0.03</v>
      </c>
      <c r="E26" s="24"/>
      <c r="F26" s="24"/>
      <c r="G26" s="25">
        <f>D26+0.0154</f>
        <v>4.5399999999999996E-2</v>
      </c>
    </row>
    <row r="27" spans="1:9" ht="16" x14ac:dyDescent="0.8">
      <c r="A27" s="9" t="s">
        <v>15</v>
      </c>
      <c r="B27" s="11">
        <f>IF(B16="0",B17*0.085,B16)</f>
        <v>339938.59685000003</v>
      </c>
      <c r="C27" s="11">
        <f t="shared" si="0"/>
        <v>339938.59685000003</v>
      </c>
      <c r="D27" s="24">
        <v>8.5000000000000006E-2</v>
      </c>
      <c r="E27" s="24"/>
      <c r="F27" s="24"/>
      <c r="G27" s="24">
        <v>8.5000000000000006E-2</v>
      </c>
    </row>
    <row r="28" spans="1:9" ht="16" x14ac:dyDescent="0.8">
      <c r="A28" s="9" t="s">
        <v>16</v>
      </c>
      <c r="B28" s="11">
        <f>_xlfn.IFS($B$30&gt;0,($B$17*0.075)+(B30*0.1),B30=0,$B$17*0.075)</f>
        <v>299945.82074999996</v>
      </c>
      <c r="C28" s="11">
        <f t="shared" si="0"/>
        <v>299945.82074999996</v>
      </c>
      <c r="D28" s="24">
        <v>7.4999999999999997E-2</v>
      </c>
      <c r="E28" s="24"/>
      <c r="F28" s="24"/>
      <c r="G28" s="25">
        <f>D28+0.0154</f>
        <v>9.0399999999999994E-2</v>
      </c>
    </row>
    <row r="29" spans="1:9" ht="16" x14ac:dyDescent="0.8">
      <c r="A29" s="9" t="s">
        <v>17</v>
      </c>
      <c r="B29" s="11">
        <f>_xlfn.IFS($B$30&gt;0,($B$17*0.05)+(B30*0.1),B30=0,$B$17*0.05)</f>
        <v>199963.8805</v>
      </c>
      <c r="C29" s="11">
        <f t="shared" si="0"/>
        <v>199963.8805</v>
      </c>
      <c r="D29" s="24">
        <v>0.05</v>
      </c>
      <c r="E29" s="24"/>
      <c r="F29" s="24"/>
      <c r="G29" s="25">
        <f>D29+0.0154</f>
        <v>6.54E-2</v>
      </c>
    </row>
    <row r="30" spans="1:9" ht="18.5" x14ac:dyDescent="0.9">
      <c r="A30" s="4" t="s">
        <v>20</v>
      </c>
      <c r="B30" s="5">
        <v>0</v>
      </c>
      <c r="C30" s="11"/>
    </row>
    <row r="31" spans="1:9" ht="18.5" x14ac:dyDescent="0.9">
      <c r="A31" s="26" t="s">
        <v>20</v>
      </c>
      <c r="B31" s="27">
        <f>B6+B7-B8-B9-(B10*12)-B11-B12-B19-B20-B21-B22-B23-B24-B25-B26-B27-B28-B29</f>
        <v>0</v>
      </c>
      <c r="C31" s="11"/>
    </row>
  </sheetData>
  <dataValidations count="2">
    <dataValidation allowBlank="1" showInputMessage="1" showErrorMessage="1" promptTitle="Manual Typing" prompt="Type &quot;0&quot; if the down the recounciled amount is zero other wise type &quot;1&quot; if the recounciled amount is greater than 0._x000a_" sqref="A30" xr:uid="{703CBB81-1D8D-459D-9463-AF7AAB31BA8F}"/>
    <dataValidation type="custom" allowBlank="1" showInputMessage="1" showErrorMessage="1" sqref="D13:F13" xr:uid="{E7B0F7C2-6587-4C5F-ABD8-2EFDE327822B}">
      <formula1>"VLOOKUP($B$1,'Working Summary'!A:R,17,TRUE"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2F866D-C5D2-4296-B172-4F331E0DDAB7}">
          <x14:formula1>
            <xm:f>'Working Summary'!$A$2:$A$151</xm:f>
          </x14:formula1>
          <xm:sqref>B1:C2</xm:sqref>
        </x14:dataValidation>
        <x14:dataValidation type="custom" allowBlank="1" showInputMessage="1" showErrorMessage="1" xr:uid="{8AFB0A64-54EF-4BE6-AD92-9C9D4DB390F5}">
          <x14:formula1>
            <xm:f>VLOOKUP($B$1,'Working Summary'!A:N,13,FALSE)</xm:f>
          </x14:formula1>
          <xm:sqref>D12:E12</xm:sqref>
        </x14:dataValidation>
        <x14:dataValidation type="custom" allowBlank="1" showInputMessage="1" showErrorMessage="1" xr:uid="{0CBE34AE-8784-4DC0-9651-8BA4F787FA01}">
          <x14:formula1>
            <xm:f>VLOOKUP($B$1,'Working Summary'!B:O,13,FALSE)</xm:f>
          </x14:formula1>
          <xm:sqref>F12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Summary</vt:lpstr>
      <vt:lpstr>Detail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Rehman</dc:creator>
  <cp:lastModifiedBy>Mubashir Rehman</cp:lastModifiedBy>
  <dcterms:created xsi:type="dcterms:W3CDTF">2020-11-10T09:54:59Z</dcterms:created>
  <dcterms:modified xsi:type="dcterms:W3CDTF">2023-03-03T14:13:50Z</dcterms:modified>
</cp:coreProperties>
</file>