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ddydore/Desktop/Rocksteady - Staging/1. motocal/Common/"/>
    </mc:Choice>
  </mc:AlternateContent>
  <xr:revisionPtr revIDLastSave="0" documentId="13_ncr:1_{A29873FF-B437-5E48-B776-1B8F0C79F0D6}" xr6:coauthVersionLast="45" xr6:coauthVersionMax="45" xr10:uidLastSave="{00000000-0000-0000-0000-000000000000}"/>
  <bookViews>
    <workbookView xWindow="-32600" yWindow="-2000" windowWidth="31980" windowHeight="21140" tabRatio="500" activeTab="2" xr2:uid="{00000000-000D-0000-FFFF-FFFF00000000}"/>
  </bookViews>
  <sheets>
    <sheet name="Substrate" sheetId="1" r:id="rId1"/>
    <sheet name="Laminate" sheetId="2" r:id="rId2"/>
    <sheet name="Combinations" sheetId="3" r:id="rId3"/>
  </sheets>
  <definedNames>
    <definedName name="_xlnm._FilterDatabase" localSheetId="2" hidden="1">Combinations!$A$5:$F$38</definedName>
    <definedName name="Laminate">Laminate!$A$7:$N$11</definedName>
    <definedName name="Laminates">Laminate!$A$7:$N$189</definedName>
    <definedName name="Substrate">Substrate!$A$7:$Y$7</definedName>
    <definedName name="Substrates">Substrate!$A$7:$Y$69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8" i="3" l="1"/>
  <c r="T38" i="3"/>
  <c r="V38" i="3" s="1"/>
  <c r="Q38" i="3"/>
  <c r="P38" i="3"/>
  <c r="O38" i="3"/>
  <c r="N38" i="3"/>
  <c r="M38" i="3"/>
  <c r="L38" i="3"/>
  <c r="K38" i="3"/>
  <c r="J38" i="3"/>
  <c r="I38" i="3"/>
  <c r="H38" i="3"/>
  <c r="W31" i="3" l="1"/>
  <c r="T31" i="3"/>
  <c r="V31" i="3" s="1"/>
  <c r="W30" i="3"/>
  <c r="T30" i="3"/>
  <c r="V30" i="3" s="1"/>
  <c r="W29" i="3"/>
  <c r="T29" i="3"/>
  <c r="V29" i="3" s="1"/>
  <c r="W28" i="3"/>
  <c r="T28" i="3"/>
  <c r="V28" i="3" s="1"/>
  <c r="W27" i="3"/>
  <c r="T27" i="3"/>
  <c r="V27" i="3" s="1"/>
  <c r="Q31" i="3"/>
  <c r="P31" i="3"/>
  <c r="O31" i="3"/>
  <c r="N31" i="3"/>
  <c r="M31" i="3"/>
  <c r="L31" i="3"/>
  <c r="K31" i="3"/>
  <c r="J31" i="3"/>
  <c r="I31" i="3"/>
  <c r="H31" i="3"/>
  <c r="Q30" i="3"/>
  <c r="P30" i="3"/>
  <c r="O30" i="3"/>
  <c r="N30" i="3"/>
  <c r="M30" i="3"/>
  <c r="L30" i="3"/>
  <c r="K30" i="3"/>
  <c r="J30" i="3"/>
  <c r="I30" i="3"/>
  <c r="H30" i="3"/>
  <c r="Q29" i="3"/>
  <c r="P29" i="3"/>
  <c r="O29" i="3"/>
  <c r="N29" i="3"/>
  <c r="M29" i="3"/>
  <c r="L29" i="3"/>
  <c r="K29" i="3"/>
  <c r="J29" i="3"/>
  <c r="I29" i="3"/>
  <c r="H29" i="3"/>
  <c r="Q28" i="3"/>
  <c r="P28" i="3"/>
  <c r="O28" i="3"/>
  <c r="N28" i="3"/>
  <c r="M28" i="3"/>
  <c r="L28" i="3"/>
  <c r="K28" i="3"/>
  <c r="J28" i="3"/>
  <c r="I28" i="3"/>
  <c r="H28" i="3"/>
  <c r="Q27" i="3"/>
  <c r="P27" i="3"/>
  <c r="O27" i="3"/>
  <c r="N27" i="3"/>
  <c r="M27" i="3"/>
  <c r="L27" i="3"/>
  <c r="K27" i="3"/>
  <c r="J27" i="3"/>
  <c r="I27" i="3"/>
  <c r="H27" i="3"/>
  <c r="T22" i="3"/>
  <c r="V22" i="3" s="1"/>
  <c r="W26" i="3"/>
  <c r="T26" i="3"/>
  <c r="V26" i="3" s="1"/>
  <c r="Q26" i="3"/>
  <c r="P26" i="3"/>
  <c r="O26" i="3"/>
  <c r="N26" i="3"/>
  <c r="M26" i="3"/>
  <c r="L26" i="3"/>
  <c r="K26" i="3"/>
  <c r="J26" i="3"/>
  <c r="I26" i="3"/>
  <c r="H26" i="3"/>
  <c r="W25" i="3"/>
  <c r="T25" i="3"/>
  <c r="V25" i="3" s="1"/>
  <c r="W12" i="1"/>
  <c r="S23" i="3" s="1"/>
  <c r="Q25" i="3"/>
  <c r="P25" i="3"/>
  <c r="O25" i="3"/>
  <c r="N25" i="3"/>
  <c r="M25" i="3"/>
  <c r="L25" i="3"/>
  <c r="K25" i="3"/>
  <c r="J25" i="3"/>
  <c r="I25" i="3"/>
  <c r="H25" i="3"/>
  <c r="W24" i="3"/>
  <c r="T24" i="3"/>
  <c r="V24" i="3" s="1"/>
  <c r="Q24" i="3"/>
  <c r="P24" i="3"/>
  <c r="O24" i="3"/>
  <c r="N24" i="3"/>
  <c r="M24" i="3"/>
  <c r="L24" i="3"/>
  <c r="K24" i="3"/>
  <c r="J24" i="3"/>
  <c r="I24" i="3"/>
  <c r="H24" i="3"/>
  <c r="W23" i="3"/>
  <c r="T23" i="3"/>
  <c r="V23" i="3" s="1"/>
  <c r="Q23" i="3"/>
  <c r="P23" i="3"/>
  <c r="O23" i="3"/>
  <c r="N23" i="3"/>
  <c r="M23" i="3"/>
  <c r="L23" i="3"/>
  <c r="K23" i="3"/>
  <c r="J23" i="3"/>
  <c r="I23" i="3"/>
  <c r="H23" i="3"/>
  <c r="W22" i="3"/>
  <c r="Q22" i="3"/>
  <c r="P22" i="3"/>
  <c r="O22" i="3"/>
  <c r="N22" i="3"/>
  <c r="M22" i="3"/>
  <c r="L22" i="3"/>
  <c r="K22" i="3"/>
  <c r="J22" i="3"/>
  <c r="I22" i="3"/>
  <c r="H22" i="3"/>
  <c r="W21" i="3"/>
  <c r="T21" i="3"/>
  <c r="V21" i="3" s="1"/>
  <c r="Q21" i="3"/>
  <c r="P21" i="3"/>
  <c r="O21" i="3"/>
  <c r="N21" i="3"/>
  <c r="M21" i="3"/>
  <c r="L21" i="3"/>
  <c r="K21" i="3"/>
  <c r="J21" i="3"/>
  <c r="I21" i="3"/>
  <c r="H21" i="3"/>
  <c r="W20" i="3"/>
  <c r="T20" i="3"/>
  <c r="V20" i="3" s="1"/>
  <c r="Q20" i="3"/>
  <c r="P20" i="3"/>
  <c r="O20" i="3"/>
  <c r="N20" i="3"/>
  <c r="M20" i="3"/>
  <c r="L20" i="3"/>
  <c r="K20" i="3"/>
  <c r="J20" i="3"/>
  <c r="I20" i="3"/>
  <c r="H20" i="3"/>
  <c r="T19" i="3"/>
  <c r="V19" i="3" s="1"/>
  <c r="W14" i="1"/>
  <c r="W19" i="3"/>
  <c r="W13" i="1"/>
  <c r="S9" i="3" s="1"/>
  <c r="S28" i="3"/>
  <c r="Q19" i="3"/>
  <c r="P19" i="3"/>
  <c r="O19" i="3"/>
  <c r="N19" i="3"/>
  <c r="M19" i="3"/>
  <c r="L19" i="3"/>
  <c r="K19" i="3"/>
  <c r="J19" i="3"/>
  <c r="I19" i="3"/>
  <c r="H19" i="3"/>
  <c r="W18" i="3"/>
  <c r="T18" i="3"/>
  <c r="V18" i="3" s="1"/>
  <c r="Q18" i="3"/>
  <c r="P18" i="3"/>
  <c r="O18" i="3"/>
  <c r="N18" i="3"/>
  <c r="M18" i="3"/>
  <c r="L18" i="3"/>
  <c r="K18" i="3"/>
  <c r="J18" i="3"/>
  <c r="I18" i="3"/>
  <c r="H18" i="3"/>
  <c r="W17" i="3"/>
  <c r="T17" i="3"/>
  <c r="V17" i="3" s="1"/>
  <c r="Q17" i="3"/>
  <c r="P17" i="3"/>
  <c r="O17" i="3"/>
  <c r="N17" i="3"/>
  <c r="M17" i="3"/>
  <c r="L17" i="3"/>
  <c r="K17" i="3"/>
  <c r="J17" i="3"/>
  <c r="I17" i="3"/>
  <c r="H17" i="3"/>
  <c r="W16" i="3"/>
  <c r="T16" i="3"/>
  <c r="V16" i="3" s="1"/>
  <c r="W18" i="1"/>
  <c r="S15" i="3" s="1"/>
  <c r="Q16" i="3"/>
  <c r="P16" i="3"/>
  <c r="O16" i="3"/>
  <c r="N16" i="3"/>
  <c r="M16" i="3"/>
  <c r="L16" i="3"/>
  <c r="K16" i="3"/>
  <c r="J16" i="3"/>
  <c r="I16" i="3"/>
  <c r="H16" i="3"/>
  <c r="W15" i="1"/>
  <c r="S31" i="3"/>
  <c r="T14" i="3"/>
  <c r="V14" i="3" s="1"/>
  <c r="J14" i="3"/>
  <c r="L14" i="3"/>
  <c r="M14" i="3"/>
  <c r="N14" i="3"/>
  <c r="O14" i="3"/>
  <c r="W14" i="3"/>
  <c r="H14" i="3"/>
  <c r="I14" i="3"/>
  <c r="K14" i="3"/>
  <c r="P14" i="3"/>
  <c r="Q14" i="3"/>
  <c r="T13" i="3"/>
  <c r="V13" i="3" s="1"/>
  <c r="J13" i="3"/>
  <c r="L13" i="3"/>
  <c r="M13" i="3"/>
  <c r="N13" i="3"/>
  <c r="O13" i="3"/>
  <c r="W13" i="3"/>
  <c r="H13" i="3"/>
  <c r="I13" i="3"/>
  <c r="K13" i="3"/>
  <c r="P13" i="3"/>
  <c r="Q13" i="3"/>
  <c r="T12" i="3"/>
  <c r="V12" i="3" s="1"/>
  <c r="W19" i="1"/>
  <c r="W15" i="3"/>
  <c r="T15" i="3"/>
  <c r="V15" i="3" s="1"/>
  <c r="Q15" i="3"/>
  <c r="P15" i="3"/>
  <c r="O15" i="3"/>
  <c r="N15" i="3"/>
  <c r="M15" i="3"/>
  <c r="L15" i="3"/>
  <c r="K15" i="3"/>
  <c r="J15" i="3"/>
  <c r="I15" i="3"/>
  <c r="H15" i="3"/>
  <c r="W17" i="1"/>
  <c r="W16" i="1"/>
  <c r="W11" i="1"/>
  <c r="W12" i="3"/>
  <c r="S12" i="3"/>
  <c r="Q12" i="3"/>
  <c r="P12" i="3"/>
  <c r="O12" i="3"/>
  <c r="N12" i="3"/>
  <c r="M12" i="3"/>
  <c r="L12" i="3"/>
  <c r="K12" i="3"/>
  <c r="J12" i="3"/>
  <c r="I12" i="3"/>
  <c r="H12" i="3"/>
  <c r="W10" i="3"/>
  <c r="T10" i="3"/>
  <c r="V10" i="3" s="1"/>
  <c r="W8" i="1"/>
  <c r="Q10" i="3"/>
  <c r="P10" i="3"/>
  <c r="O10" i="3"/>
  <c r="N10" i="3"/>
  <c r="M10" i="3"/>
  <c r="L10" i="3"/>
  <c r="K10" i="3"/>
  <c r="J10" i="3"/>
  <c r="I10" i="3"/>
  <c r="H10" i="3"/>
  <c r="W7" i="3"/>
  <c r="T7" i="3"/>
  <c r="V7" i="3" s="1"/>
  <c r="S7" i="3"/>
  <c r="Q7" i="3"/>
  <c r="P7" i="3"/>
  <c r="O7" i="3"/>
  <c r="N7" i="3"/>
  <c r="M7" i="3"/>
  <c r="L7" i="3"/>
  <c r="K7" i="3"/>
  <c r="J7" i="3"/>
  <c r="I7" i="3"/>
  <c r="H7" i="3"/>
  <c r="W9" i="1"/>
  <c r="W11" i="3"/>
  <c r="T11" i="3"/>
  <c r="V11" i="3" s="1"/>
  <c r="W10" i="1"/>
  <c r="Q11" i="3"/>
  <c r="P11" i="3"/>
  <c r="O11" i="3"/>
  <c r="N11" i="3"/>
  <c r="M11" i="3"/>
  <c r="L11" i="3"/>
  <c r="K11" i="3"/>
  <c r="J11" i="3"/>
  <c r="I11" i="3"/>
  <c r="H11" i="3"/>
  <c r="W9" i="3"/>
  <c r="T9" i="3"/>
  <c r="V9" i="3" s="1"/>
  <c r="Q9" i="3"/>
  <c r="P9" i="3"/>
  <c r="O9" i="3"/>
  <c r="N9" i="3"/>
  <c r="M9" i="3"/>
  <c r="L9" i="3"/>
  <c r="K9" i="3"/>
  <c r="J9" i="3"/>
  <c r="I9" i="3"/>
  <c r="H9" i="3"/>
  <c r="I8" i="3"/>
  <c r="O8" i="3"/>
  <c r="O6" i="3"/>
  <c r="T8" i="3"/>
  <c r="V8" i="3" s="1"/>
  <c r="J8" i="3"/>
  <c r="L8" i="3"/>
  <c r="M8" i="3"/>
  <c r="N8" i="3"/>
  <c r="S8" i="3"/>
  <c r="W8" i="3"/>
  <c r="H8" i="3"/>
  <c r="K8" i="3"/>
  <c r="P8" i="3"/>
  <c r="Q8" i="3"/>
  <c r="T6" i="3"/>
  <c r="V6" i="3" s="1"/>
  <c r="J6" i="3"/>
  <c r="L6" i="3"/>
  <c r="M6" i="3"/>
  <c r="N6" i="3"/>
  <c r="W6" i="3"/>
  <c r="H6" i="3"/>
  <c r="I6" i="3"/>
  <c r="K6" i="3"/>
  <c r="P6" i="3"/>
  <c r="Q6" i="3"/>
  <c r="S18" i="3"/>
  <c r="S13" i="3"/>
  <c r="S30" i="3"/>
  <c r="S11" i="3"/>
  <c r="S14" i="3" l="1"/>
  <c r="S38" i="3"/>
  <c r="S6" i="3"/>
  <c r="S26" i="3"/>
  <c r="S17" i="3"/>
  <c r="S24" i="3"/>
  <c r="S20" i="3"/>
  <c r="S16" i="3"/>
  <c r="S25" i="3"/>
  <c r="S22" i="3"/>
  <c r="S21" i="3"/>
  <c r="S29" i="3"/>
  <c r="S27" i="3"/>
  <c r="S10" i="3"/>
  <c r="S19" i="3"/>
</calcChain>
</file>

<file path=xl/sharedStrings.xml><?xml version="1.0" encoding="utf-8"?>
<sst xmlns="http://schemas.openxmlformats.org/spreadsheetml/2006/main" count="399" uniqueCount="171">
  <si>
    <t>Rocksteady Technology</t>
  </si>
  <si>
    <t>Name</t>
  </si>
  <si>
    <t>Thickness (Microns)</t>
  </si>
  <si>
    <t>Clear</t>
  </si>
  <si>
    <t>Finish</t>
  </si>
  <si>
    <t>Type</t>
  </si>
  <si>
    <t>Substrate</t>
  </si>
  <si>
    <t>Laminate</t>
  </si>
  <si>
    <t>Display Name</t>
  </si>
  <si>
    <t>Notes</t>
  </si>
  <si>
    <r>
      <t>Cost (€/m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</si>
  <si>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Backing Paper</t>
  </si>
  <si>
    <t>Substrate Adhesive</t>
  </si>
  <si>
    <t>Vinyl</t>
  </si>
  <si>
    <t>Adhesive Opacity</t>
  </si>
  <si>
    <t>Life Span (Yrs)</t>
  </si>
  <si>
    <t>Colour</t>
  </si>
  <si>
    <t>Commercial Characteristics</t>
  </si>
  <si>
    <t>Adhesive Strength</t>
  </si>
  <si>
    <t>Reposition-able (During Application)</t>
  </si>
  <si>
    <t>Overall Thickness (Microns)</t>
  </si>
  <si>
    <r>
      <t>Weight (kg/m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</si>
  <si>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Surface Finish</t>
  </si>
  <si>
    <t>Curvature Rating</t>
  </si>
  <si>
    <t>User Choice</t>
  </si>
  <si>
    <t>Suitable Surface Material</t>
  </si>
  <si>
    <t>Suitable Surface Texture</t>
  </si>
  <si>
    <t>Characteristics of Interest</t>
  </si>
  <si>
    <t>Luminous</t>
  </si>
  <si>
    <t>Opacity</t>
  </si>
  <si>
    <t>Target Environment Fit For</t>
  </si>
  <si>
    <t>Surrounding Environment Fit For</t>
  </si>
  <si>
    <t>Printer Compatibility</t>
  </si>
  <si>
    <t>Decal Characteristics - Substrate</t>
  </si>
  <si>
    <t>Decal Characteristics - Laminate</t>
  </si>
  <si>
    <t>Applicable Target Types</t>
  </si>
  <si>
    <t>Operating Temperature (Min)</t>
  </si>
  <si>
    <t>Operating Temperature (Max)</t>
  </si>
  <si>
    <t>Display Synopsis</t>
  </si>
  <si>
    <t>Thickness is measured in Microns</t>
  </si>
  <si>
    <t>Cost is measured in euro per meter squared</t>
  </si>
  <si>
    <t>Price is measured in euro per meter squared</t>
  </si>
  <si>
    <t>Weight is measured in kilogram per meter squared</t>
  </si>
  <si>
    <t>Thickness</t>
  </si>
  <si>
    <t>Cost</t>
  </si>
  <si>
    <t>Price</t>
  </si>
  <si>
    <t>Weight</t>
  </si>
  <si>
    <t>No</t>
  </si>
  <si>
    <t>Decal Combinations</t>
  </si>
  <si>
    <r>
      <t>1</t>
    </r>
    <r>
      <rPr>
        <sz val="12"/>
        <color theme="1"/>
        <rFont val="Times New Roman"/>
        <family val="2"/>
      </rPr>
      <t>,2,3,4</t>
    </r>
  </si>
  <si>
    <t>Multiplier</t>
  </si>
  <si>
    <t>Material Folder</t>
  </si>
  <si>
    <t>Folder1</t>
  </si>
  <si>
    <t>Folder2</t>
  </si>
  <si>
    <r>
      <t>Folder</t>
    </r>
    <r>
      <rPr>
        <sz val="12"/>
        <color theme="1"/>
        <rFont val="Times New Roman"/>
        <family val="2"/>
      </rPr>
      <t>1</t>
    </r>
  </si>
  <si>
    <r>
      <rPr>
        <sz val="12"/>
        <color theme="1"/>
        <rFont val="Times New Roman"/>
        <family val="2"/>
      </rPr>
      <t xml:space="preserve">15, </t>
    </r>
    <r>
      <rPr>
        <sz val="12"/>
        <color theme="1"/>
        <rFont val="Times New Roman"/>
        <family val="2"/>
      </rPr>
      <t>17</t>
    </r>
  </si>
  <si>
    <r>
      <t xml:space="preserve">4, 5, 6, 7, 8, 9, 10, 11, 12, 13, 14, </t>
    </r>
    <r>
      <rPr>
        <sz val="12"/>
        <color theme="1"/>
        <rFont val="Times New Roman"/>
        <family val="2"/>
      </rPr>
      <t xml:space="preserve">15, </t>
    </r>
    <r>
      <rPr>
        <sz val="12"/>
        <color theme="1"/>
        <rFont val="Times New Roman"/>
        <family val="2"/>
      </rPr>
      <t>18</t>
    </r>
    <r>
      <rPr>
        <sz val="12"/>
        <color theme="1"/>
        <rFont val="Times New Roman"/>
        <family val="2"/>
      </rPr>
      <t>, 20</t>
    </r>
  </si>
  <si>
    <r>
      <t>4, 5, 6, 7, 8, 9, 10, 11, 12, 13, 14,</t>
    </r>
    <r>
      <rPr>
        <sz val="12"/>
        <color theme="1"/>
        <rFont val="Times New Roman"/>
        <family val="2"/>
      </rPr>
      <t xml:space="preserve"> 15,</t>
    </r>
    <r>
      <rPr>
        <sz val="12"/>
        <color theme="1"/>
        <rFont val="Times New Roman"/>
        <family val="2"/>
      </rPr>
      <t xml:space="preserve"> 17, 18</t>
    </r>
  </si>
  <si>
    <t>Arlon DPF 8000</t>
  </si>
  <si>
    <t>Durability:5 | Fitting Ease:3 | Life Span:5  | Removability:3 | Thickness:5 | UV Protection:5</t>
  </si>
  <si>
    <t>Durability:2 | Fitting Ease:5 | Life Span:5  | Removability:3 | Thickness:1 | UV Protection:5</t>
  </si>
  <si>
    <t>Durability:3 | Fitting Ease:5 | Life Span:5  | Removability:3 | Thickness:3 | UV Protection:5</t>
  </si>
  <si>
    <t>Last updated PD 10/08/2015</t>
  </si>
  <si>
    <r>
      <t>Folder</t>
    </r>
    <r>
      <rPr>
        <sz val="12"/>
        <color theme="1"/>
        <rFont val="Times New Roman"/>
        <family val="2"/>
      </rPr>
      <t>10</t>
    </r>
  </si>
  <si>
    <t>1,2,3,4</t>
  </si>
  <si>
    <t>4, 5, 6, 7, 8, 9, 10, 11, 12, 13, 14, 15, 17, 18</t>
  </si>
  <si>
    <t>1, 2, 3, 4, 5, 6, 7, 8, 9, 10, 11, 12, 13, 14, 15, 16, 17, 18, 19, 20</t>
  </si>
  <si>
    <r>
      <t>Test Materia</t>
    </r>
    <r>
      <rPr>
        <sz val="12"/>
        <color theme="1"/>
        <rFont val="Times New Roman"/>
        <family val="2"/>
      </rPr>
      <t>l</t>
    </r>
  </si>
  <si>
    <t>TestMaterial</t>
  </si>
  <si>
    <t>Test Material</t>
  </si>
  <si>
    <r>
      <rPr>
        <sz val="12"/>
        <color theme="1"/>
        <rFont val="Times New Roman"/>
        <family val="2"/>
      </rPr>
      <t>Substance Ultracurve X1</t>
    </r>
  </si>
  <si>
    <t>Motocal Thick - all material except plastic</t>
  </si>
  <si>
    <t xml:space="preserve">Motocal Thick - plastic &amp; Carbon fibre </t>
  </si>
  <si>
    <t>Difference</t>
  </si>
  <si>
    <r>
      <t xml:space="preserve">Arlon DPF </t>
    </r>
    <r>
      <rPr>
        <sz val="12"/>
        <color theme="1"/>
        <rFont val="Times New Roman"/>
        <family val="2"/>
      </rPr>
      <t>4600 GT Gloss</t>
    </r>
  </si>
  <si>
    <t>Arlon 4300</t>
  </si>
  <si>
    <t>Arlon DPF 6000XRP</t>
  </si>
  <si>
    <r>
      <rPr>
        <sz val="12"/>
        <color theme="1"/>
        <rFont val="Times New Roman"/>
        <family val="2"/>
      </rPr>
      <t>Convex High-Bond 6 mil.</t>
    </r>
  </si>
  <si>
    <r>
      <t>Convex High-Bond 6 mil</t>
    </r>
    <r>
      <rPr>
        <sz val="12"/>
        <color theme="1"/>
        <rFont val="Times New Roman"/>
        <family val="2"/>
      </rPr>
      <t>.</t>
    </r>
  </si>
  <si>
    <t>Acceptable on every surface and all curvatures &amp; textures</t>
  </si>
  <si>
    <t>Convex Pro-Shield</t>
  </si>
  <si>
    <r>
      <rPr>
        <sz val="12"/>
        <color theme="1"/>
        <rFont val="Times New Roman"/>
        <family val="2"/>
      </rPr>
      <t>Convex Pro-Shield</t>
    </r>
  </si>
  <si>
    <t>Arlon Series 3220</t>
  </si>
  <si>
    <t>Motocal Thin - all materials except ABS Plastic</t>
  </si>
  <si>
    <r>
      <t>Arlon Series 3</t>
    </r>
    <r>
      <rPr>
        <sz val="12"/>
        <color theme="1"/>
        <rFont val="Times New Roman"/>
        <family val="2"/>
      </rPr>
      <t>421</t>
    </r>
  </si>
  <si>
    <t>Motocal Thin - all materials except Plastic</t>
  </si>
  <si>
    <r>
      <rPr>
        <sz val="12"/>
        <color theme="1"/>
        <rFont val="Times New Roman"/>
        <family val="2"/>
      </rPr>
      <t>Substance Ultracurve VE 1500</t>
    </r>
  </si>
  <si>
    <r>
      <t>Arlon Series 3</t>
    </r>
    <r>
      <rPr>
        <sz val="12"/>
        <color theme="1"/>
        <rFont val="Times New Roman"/>
        <family val="2"/>
      </rPr>
      <t>421</t>
    </r>
    <r>
      <rPr>
        <sz val="12"/>
        <color theme="1"/>
        <rFont val="Times New Roman"/>
        <family val="2"/>
      </rPr>
      <t/>
    </r>
  </si>
  <si>
    <r>
      <t xml:space="preserve">Arlon Series </t>
    </r>
    <r>
      <rPr>
        <sz val="12"/>
        <color theme="1"/>
        <rFont val="Times New Roman"/>
        <family val="2"/>
      </rPr>
      <t>3590</t>
    </r>
  </si>
  <si>
    <t>Motocal Thick - all surfaces except plastic</t>
  </si>
  <si>
    <t>Motocal Thick - plastic &amp; Carbon fibre only</t>
  </si>
  <si>
    <t>Motocal Thick - All surfaces except for ABS Plastic</t>
  </si>
  <si>
    <t>Motocal Thin - all surfaces except ABS Plastic</t>
  </si>
  <si>
    <t>Motocal Medium - all materials except Plastic</t>
  </si>
  <si>
    <t>Motocal Thin - All surfaces except for ABS Plastic</t>
  </si>
  <si>
    <t>Motocal Thin - All surfaces except for Plastic</t>
  </si>
  <si>
    <t>Motocal Medium - All surfaces except for Plastic</t>
  </si>
  <si>
    <t>Snowmobile</t>
  </si>
  <si>
    <t>1a</t>
  </si>
  <si>
    <t>1b</t>
  </si>
  <si>
    <t>1c</t>
  </si>
  <si>
    <t>4a</t>
  </si>
  <si>
    <t>4b</t>
  </si>
  <si>
    <t>4c</t>
  </si>
  <si>
    <t>Jet Ski</t>
  </si>
  <si>
    <t>4d</t>
  </si>
  <si>
    <t>Motocal Medium - All surfaces execpt ABS plastic</t>
  </si>
  <si>
    <t>Motocal Medium</t>
  </si>
  <si>
    <t>Frame Grip</t>
  </si>
  <si>
    <t>Stand</t>
  </si>
  <si>
    <t>Helmet</t>
  </si>
  <si>
    <r>
      <t>Folder</t>
    </r>
    <r>
      <rPr>
        <sz val="12"/>
        <color theme="1"/>
        <rFont val="Times New Roman"/>
        <family val="2"/>
      </rPr>
      <t>4</t>
    </r>
  </si>
  <si>
    <t>Scrutiny</t>
  </si>
  <si>
    <r>
      <t>Folder</t>
    </r>
    <r>
      <rPr>
        <sz val="12"/>
        <color theme="1"/>
        <rFont val="Times New Roman"/>
        <family val="2"/>
      </rPr>
      <t>5</t>
    </r>
  </si>
  <si>
    <t>Bar Pad</t>
  </si>
  <si>
    <t>Durability:5 | Fitting Ease:3 | Life Span:5   | Thickness:5 | UV Protection:5</t>
  </si>
  <si>
    <t>Substance Icon 3150 Gloss Clear 54</t>
  </si>
  <si>
    <t>Tank Protector</t>
  </si>
  <si>
    <t>Adhesive Whiteboard</t>
  </si>
  <si>
    <t>Folder6</t>
  </si>
  <si>
    <t>Whiteboard</t>
  </si>
  <si>
    <t>Magnetic Whiteboard</t>
  </si>
  <si>
    <t>Folder7</t>
  </si>
  <si>
    <t>Durability:5 | Fitting Ease:5 | Life Span:5  | Removability:2 | Thickness:3</t>
  </si>
  <si>
    <t>Durability:5 | Fitting Ease:5 | Life Span:5  | Removability:5 | Thickness:4</t>
  </si>
  <si>
    <t>Van, Misc, Road, MTB</t>
  </si>
  <si>
    <t>Cotton</t>
  </si>
  <si>
    <t>Folder8</t>
  </si>
  <si>
    <t>Durability:4 | Washability: 5</t>
  </si>
  <si>
    <t>Jersey</t>
  </si>
  <si>
    <t>Hand Protector</t>
  </si>
  <si>
    <t>Motorbike, Quad, Kart</t>
  </si>
  <si>
    <t>Automobile,  4x4 Vehicle, Truck, Snowmobile, Jet Ski, Tractor, Power Boat</t>
  </si>
  <si>
    <t>Motorbike, Automobile,  4x4 Vehicle, Truck, Quad, Tractor, Kart, Power Boat</t>
  </si>
  <si>
    <t>RaceNumbers MX Thick</t>
  </si>
  <si>
    <t>RaceNumbers  MX Thick</t>
  </si>
  <si>
    <t>RaceNumbers Thin</t>
  </si>
  <si>
    <t>RaceNumbers MX Medium</t>
  </si>
  <si>
    <t>Dirt Bike Numbers, Road Bike Numbers, Kart Numbers, Quad Numbers, Generic Numbers</t>
  </si>
  <si>
    <t>1, 2</t>
  </si>
  <si>
    <t>Gripper</t>
  </si>
  <si>
    <t>Durability:5 | Fitting Ease:5 | Life Span:5  | Removability:4 | Thickness:5 | Grip:4 | Boot Damage:1</t>
  </si>
  <si>
    <t>Gloss Velcro</t>
  </si>
  <si>
    <t>Durability:5 | Life Span:5  | Removability:3 | Thickness:5 | UV Protection:5 | Roost Proof:5</t>
  </si>
  <si>
    <t>RaceNumbers - MX Thick</t>
  </si>
  <si>
    <t>Mini</t>
  </si>
  <si>
    <t>MX Thin Gloss</t>
  </si>
  <si>
    <t>MX Medium Gloss</t>
  </si>
  <si>
    <t>MX Sled</t>
  </si>
  <si>
    <t>MX Ski</t>
  </si>
  <si>
    <r>
      <t>MX</t>
    </r>
    <r>
      <rPr>
        <sz val="12"/>
        <color theme="1"/>
        <rFont val="Times New Roman"/>
        <family val="2"/>
      </rPr>
      <t xml:space="preserve"> Mini Thick</t>
    </r>
  </si>
  <si>
    <t>MX Stand Thick</t>
  </si>
  <si>
    <t>MX Helmet Thick</t>
  </si>
  <si>
    <t>MX Scrutiny Thick</t>
  </si>
  <si>
    <t>MX Hand Protector</t>
  </si>
  <si>
    <t>MX  Thick Gloss</t>
  </si>
  <si>
    <t>MX   Thick Gloss</t>
  </si>
  <si>
    <t>MX   Thick  Gloss</t>
  </si>
  <si>
    <t>MX   Thick   Gloss</t>
  </si>
  <si>
    <t>MX    Thick    Gloss</t>
  </si>
  <si>
    <t>MX     Thick Gloss</t>
  </si>
  <si>
    <t>4, 5, 6, 7, 8, 9, 10, 11, 12, 13, 14, 15, 18, 20</t>
  </si>
  <si>
    <t>15, 17</t>
  </si>
  <si>
    <t>MX  Thick Matte</t>
  </si>
  <si>
    <t>MX   Thick  Matte</t>
  </si>
  <si>
    <t>MX    Thick    Matte</t>
  </si>
  <si>
    <t>MX Medium Matte</t>
  </si>
  <si>
    <t>MX   Thick Matte</t>
  </si>
  <si>
    <t>MX   Thick   Matte</t>
  </si>
  <si>
    <t>MX Thin Matte</t>
  </si>
  <si>
    <t>Folder30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</si>
</sst>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2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3"/>
      <color theme="1"/>
      <name val="Helvetica Neue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61">
    <xf numFmtId="0" fontId="0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99">
    <xf numFmtId="0" fontId="0" fillId="0" borderId="0" xfId="0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4" fillId="0" borderId="0" xfId="0" applyFont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34" fillId="0" borderId="0" xfId="0" applyFont="1"/>
    <xf numFmtId="0" fontId="29" fillId="0" borderId="0" xfId="0" applyFont="1" applyAlignment="1">
      <alignment vertical="center"/>
    </xf>
    <xf numFmtId="0" fontId="3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164" fontId="29" fillId="0" borderId="14" xfId="0" applyNumberFormat="1" applyFont="1" applyFill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9" fillId="0" borderId="0" xfId="0" applyFont="1"/>
    <xf numFmtId="0" fontId="39" fillId="0" borderId="16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29" fillId="0" borderId="0" xfId="0" applyFont="1" applyFill="1" applyAlignment="1">
      <alignment horizont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6" fillId="0" borderId="0" xfId="0" applyFont="1"/>
    <xf numFmtId="0" fontId="29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24" fillId="0" borderId="0" xfId="0" applyFont="1"/>
    <xf numFmtId="15" fontId="24" fillId="0" borderId="0" xfId="0" applyNumberFormat="1" applyFont="1"/>
    <xf numFmtId="0" fontId="23" fillId="0" borderId="1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19" fillId="0" borderId="12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/>
    </xf>
    <xf numFmtId="0" fontId="20" fillId="0" borderId="12" xfId="0" applyFont="1" applyFill="1" applyBorder="1"/>
    <xf numFmtId="0" fontId="41" fillId="0" borderId="6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2" fontId="29" fillId="0" borderId="0" xfId="0" applyNumberFormat="1" applyFont="1"/>
    <xf numFmtId="2" fontId="34" fillId="0" borderId="23" xfId="0" applyNumberFormat="1" applyFont="1" applyBorder="1" applyAlignment="1">
      <alignment horizontal="center" vertical="center" wrapText="1"/>
    </xf>
    <xf numFmtId="2" fontId="29" fillId="0" borderId="0" xfId="0" applyNumberFormat="1" applyFont="1" applyFill="1" applyBorder="1" applyAlignment="1">
      <alignment horizontal="center" vertical="center"/>
    </xf>
    <xf numFmtId="164" fontId="29" fillId="0" borderId="0" xfId="0" applyNumberFormat="1" applyFont="1"/>
    <xf numFmtId="0" fontId="17" fillId="0" borderId="15" xfId="0" applyFont="1" applyFill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/>
    </xf>
    <xf numFmtId="2" fontId="29" fillId="0" borderId="14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2" fontId="40" fillId="0" borderId="17" xfId="0" applyNumberFormat="1" applyFont="1" applyBorder="1" applyAlignment="1">
      <alignment horizontal="center"/>
    </xf>
    <xf numFmtId="2" fontId="34" fillId="0" borderId="17" xfId="0" applyNumberFormat="1" applyFont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 wrapText="1"/>
    </xf>
    <xf numFmtId="0" fontId="41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wrapText="1"/>
    </xf>
    <xf numFmtId="0" fontId="29" fillId="2" borderId="0" xfId="0" applyFont="1" applyFill="1"/>
    <xf numFmtId="0" fontId="35" fillId="2" borderId="12" xfId="0" applyFont="1" applyFill="1" applyBorder="1" applyAlignment="1">
      <alignment horizontal="left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25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26" xfId="0" applyFont="1" applyFill="1" applyBorder="1" applyAlignment="1">
      <alignment horizontal="center" vertical="center" wrapText="1"/>
    </xf>
    <xf numFmtId="2" fontId="40" fillId="0" borderId="24" xfId="0" applyNumberFormat="1" applyFont="1" applyBorder="1" applyAlignment="1">
      <alignment horizontal="center"/>
    </xf>
    <xf numFmtId="2" fontId="34" fillId="0" borderId="13" xfId="0" applyNumberFormat="1" applyFont="1" applyBorder="1" applyAlignment="1">
      <alignment horizontal="center" vertical="center" wrapText="1"/>
    </xf>
    <xf numFmtId="2" fontId="29" fillId="0" borderId="2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0" fontId="26" fillId="0" borderId="0" xfId="0" applyFont="1" applyFill="1"/>
    <xf numFmtId="0" fontId="35" fillId="0" borderId="14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8" xfId="0" applyFont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/>
    <xf numFmtId="0" fontId="8" fillId="0" borderId="3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center"/>
    </xf>
    <xf numFmtId="0" fontId="34" fillId="0" borderId="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29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vertical="center"/>
    </xf>
    <xf numFmtId="0" fontId="35" fillId="0" borderId="0" xfId="0" applyFont="1" applyFill="1"/>
    <xf numFmtId="0" fontId="35" fillId="0" borderId="30" xfId="0" applyFont="1" applyFill="1" applyBorder="1" applyAlignment="1">
      <alignment horizontal="center" vertical="center" wrapText="1"/>
    </xf>
    <xf numFmtId="0" fontId="42" fillId="0" borderId="0" xfId="0" applyFont="1" applyFill="1"/>
    <xf numFmtId="0" fontId="35" fillId="0" borderId="31" xfId="0" applyFont="1" applyFill="1" applyBorder="1" applyAlignment="1">
      <alignment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164" fontId="29" fillId="0" borderId="0" xfId="0" applyNumberFormat="1" applyFont="1" applyFill="1"/>
    <xf numFmtId="0" fontId="43" fillId="0" borderId="0" xfId="0" applyFont="1"/>
    <xf numFmtId="0" fontId="44" fillId="0" borderId="3" xfId="0" applyFont="1" applyBorder="1" applyAlignment="1">
      <alignment vertical="center"/>
    </xf>
    <xf numFmtId="0" fontId="1" fillId="0" borderId="28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9" xfId="0" applyFont="1" applyBorder="1" applyAlignment="1">
      <alignment horizontal="center"/>
    </xf>
    <xf numFmtId="0" fontId="37" fillId="0" borderId="21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1" xfId="0" applyFont="1" applyBorder="1" applyAlignment="1">
      <alignment horizontal="center"/>
    </xf>
  </cellXfs>
  <cellStyles count="9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9"/>
  <sheetViews>
    <sheetView topLeftCell="A6" workbookViewId="0">
      <selection activeCell="B12" sqref="B12"/>
    </sheetView>
  </sheetViews>
  <sheetFormatPr baseColWidth="10" defaultRowHeight="16" x14ac:dyDescent="0.2"/>
  <cols>
    <col min="1" max="1" width="3.6640625" style="1" customWidth="1"/>
    <col min="2" max="2" width="28.5" style="1" customWidth="1"/>
    <col min="3" max="3" width="20.1640625" style="1" customWidth="1"/>
    <col min="4" max="19" width="15.83203125" style="1" customWidth="1"/>
    <col min="20" max="21" width="15.83203125" style="5" customWidth="1"/>
    <col min="22" max="23" width="15.83203125" style="1" customWidth="1"/>
    <col min="24" max="24" width="15.83203125" style="68" customWidth="1"/>
    <col min="25" max="25" width="15.83203125" style="1" customWidth="1"/>
    <col min="26" max="26" width="10.83203125" style="1"/>
    <col min="27" max="27" width="11.83203125" style="1" bestFit="1" customWidth="1"/>
    <col min="28" max="28" width="10.83203125" style="1"/>
    <col min="29" max="29" width="11.83203125" style="1" bestFit="1" customWidth="1"/>
    <col min="30" max="16384" width="10.83203125" style="1"/>
  </cols>
  <sheetData>
    <row r="1" spans="1:26" ht="23" x14ac:dyDescent="0.25">
      <c r="A1" s="2" t="s">
        <v>0</v>
      </c>
    </row>
    <row r="2" spans="1:26" ht="23" x14ac:dyDescent="0.25">
      <c r="A2" s="2" t="s">
        <v>33</v>
      </c>
    </row>
    <row r="3" spans="1:26" x14ac:dyDescent="0.2">
      <c r="A3" s="3"/>
    </row>
    <row r="4" spans="1:26" ht="17" thickBot="1" x14ac:dyDescent="0.25">
      <c r="A4" s="3"/>
    </row>
    <row r="5" spans="1:26" ht="21" thickBot="1" x14ac:dyDescent="0.25">
      <c r="C5" s="190" t="s">
        <v>11</v>
      </c>
      <c r="D5" s="191"/>
      <c r="E5" s="190" t="s">
        <v>12</v>
      </c>
      <c r="F5" s="192"/>
      <c r="G5" s="192"/>
      <c r="H5" s="192"/>
      <c r="I5" s="192"/>
      <c r="J5" s="192"/>
      <c r="K5" s="192"/>
      <c r="L5" s="192"/>
      <c r="M5" s="192"/>
      <c r="N5" s="191"/>
      <c r="O5" s="187" t="s">
        <v>13</v>
      </c>
      <c r="P5" s="188"/>
      <c r="Q5" s="188"/>
      <c r="R5" s="188"/>
      <c r="S5" s="188"/>
      <c r="T5" s="188"/>
      <c r="U5" s="188"/>
      <c r="V5" s="189"/>
      <c r="W5" s="190" t="s">
        <v>17</v>
      </c>
      <c r="X5" s="192"/>
      <c r="Y5" s="191"/>
    </row>
    <row r="6" spans="1:26" s="21" customFormat="1" ht="21" thickBot="1" x14ac:dyDescent="0.25">
      <c r="C6" s="26"/>
      <c r="D6" s="25"/>
      <c r="E6" s="26"/>
      <c r="F6" s="24" t="s">
        <v>24</v>
      </c>
      <c r="G6" s="24" t="s">
        <v>24</v>
      </c>
      <c r="H6" s="24" t="s">
        <v>24</v>
      </c>
      <c r="I6" s="23"/>
      <c r="J6" s="23"/>
      <c r="K6" s="23"/>
      <c r="L6" s="23"/>
      <c r="M6" s="23"/>
      <c r="N6" s="25"/>
      <c r="O6" s="26"/>
      <c r="P6" s="23"/>
      <c r="Q6" s="24" t="s">
        <v>24</v>
      </c>
      <c r="R6" s="24"/>
      <c r="S6" s="23"/>
      <c r="T6" s="23"/>
      <c r="U6" s="23"/>
      <c r="V6" s="25"/>
      <c r="W6" s="26"/>
      <c r="X6" s="80"/>
      <c r="Y6" s="25"/>
    </row>
    <row r="7" spans="1:26" s="4" customFormat="1" ht="52" thickBot="1" x14ac:dyDescent="0.25">
      <c r="B7" s="18" t="s">
        <v>1</v>
      </c>
      <c r="C7" s="18" t="s">
        <v>73</v>
      </c>
      <c r="D7" s="16" t="s">
        <v>2</v>
      </c>
      <c r="E7" s="14" t="s">
        <v>14</v>
      </c>
      <c r="F7" s="15" t="s">
        <v>15</v>
      </c>
      <c r="G7" s="15" t="s">
        <v>19</v>
      </c>
      <c r="H7" s="15" t="s">
        <v>18</v>
      </c>
      <c r="I7" s="15" t="s">
        <v>25</v>
      </c>
      <c r="J7" s="15" t="s">
        <v>26</v>
      </c>
      <c r="K7" s="15" t="s">
        <v>31</v>
      </c>
      <c r="L7" s="15" t="s">
        <v>2</v>
      </c>
      <c r="M7" s="15" t="s">
        <v>36</v>
      </c>
      <c r="N7" s="16" t="s">
        <v>37</v>
      </c>
      <c r="O7" s="14" t="s">
        <v>15</v>
      </c>
      <c r="P7" s="15" t="s">
        <v>23</v>
      </c>
      <c r="Q7" s="15" t="s">
        <v>4</v>
      </c>
      <c r="R7" s="15" t="s">
        <v>28</v>
      </c>
      <c r="S7" s="15" t="s">
        <v>5</v>
      </c>
      <c r="T7" s="15" t="s">
        <v>16</v>
      </c>
      <c r="U7" s="15" t="s">
        <v>32</v>
      </c>
      <c r="V7" s="16" t="s">
        <v>2</v>
      </c>
      <c r="W7" s="14" t="s">
        <v>20</v>
      </c>
      <c r="X7" s="81" t="s">
        <v>10</v>
      </c>
      <c r="Y7" s="16" t="s">
        <v>21</v>
      </c>
    </row>
    <row r="8" spans="1:26" s="95" customFormat="1" ht="48" x14ac:dyDescent="0.2">
      <c r="A8" s="83" t="s">
        <v>98</v>
      </c>
      <c r="B8" s="134" t="s">
        <v>78</v>
      </c>
      <c r="C8" s="135" t="s">
        <v>89</v>
      </c>
      <c r="D8" s="85"/>
      <c r="E8" s="84">
        <v>2</v>
      </c>
      <c r="F8" s="86"/>
      <c r="G8" s="87"/>
      <c r="H8" s="87"/>
      <c r="I8" s="88" t="s">
        <v>56</v>
      </c>
      <c r="J8" s="87">
        <v>4</v>
      </c>
      <c r="K8" s="89" t="s">
        <v>49</v>
      </c>
      <c r="L8" s="86"/>
      <c r="M8" s="86">
        <v>-40</v>
      </c>
      <c r="N8" s="85">
        <v>80</v>
      </c>
      <c r="O8" s="90"/>
      <c r="P8" s="91">
        <v>5</v>
      </c>
      <c r="Q8" s="87">
        <v>2</v>
      </c>
      <c r="R8" s="92" t="s">
        <v>47</v>
      </c>
      <c r="S8" s="93"/>
      <c r="T8" s="86"/>
      <c r="U8" s="91"/>
      <c r="V8" s="85">
        <v>152</v>
      </c>
      <c r="W8" s="90">
        <f t="shared" ref="W8" si="0">L8+V8</f>
        <v>152</v>
      </c>
      <c r="X8" s="94">
        <v>10.38</v>
      </c>
      <c r="Y8" s="85">
        <v>0.36444444444444002</v>
      </c>
    </row>
    <row r="9" spans="1:26" s="99" customFormat="1" ht="32" x14ac:dyDescent="0.2">
      <c r="A9" s="96" t="s">
        <v>99</v>
      </c>
      <c r="B9" s="134" t="s">
        <v>77</v>
      </c>
      <c r="C9" s="135" t="s">
        <v>90</v>
      </c>
      <c r="D9" s="85"/>
      <c r="E9" s="84">
        <v>2</v>
      </c>
      <c r="F9" s="86"/>
      <c r="G9" s="87"/>
      <c r="H9" s="87"/>
      <c r="I9" s="97" t="s">
        <v>55</v>
      </c>
      <c r="J9" s="87">
        <v>4</v>
      </c>
      <c r="K9" s="89" t="s">
        <v>49</v>
      </c>
      <c r="L9" s="86"/>
      <c r="M9" s="86">
        <v>-40</v>
      </c>
      <c r="N9" s="85">
        <v>80</v>
      </c>
      <c r="O9" s="90"/>
      <c r="P9" s="91">
        <v>5</v>
      </c>
      <c r="Q9" s="87">
        <v>2</v>
      </c>
      <c r="R9" s="92" t="s">
        <v>47</v>
      </c>
      <c r="S9" s="93"/>
      <c r="T9" s="86"/>
      <c r="U9" s="91"/>
      <c r="V9" s="85">
        <v>152</v>
      </c>
      <c r="W9" s="90">
        <f t="shared" ref="W9" si="1">L9+V9</f>
        <v>152</v>
      </c>
      <c r="X9" s="94">
        <v>10.38</v>
      </c>
      <c r="Y9" s="85">
        <v>0.36444444444444002</v>
      </c>
      <c r="Z9" s="98"/>
    </row>
    <row r="10" spans="1:26" s="95" customFormat="1" ht="48" x14ac:dyDescent="0.2">
      <c r="A10" s="83">
        <v>2</v>
      </c>
      <c r="B10" s="134" t="s">
        <v>76</v>
      </c>
      <c r="C10" s="84"/>
      <c r="D10" s="85"/>
      <c r="E10" s="84">
        <v>2</v>
      </c>
      <c r="F10" s="86"/>
      <c r="G10" s="87"/>
      <c r="H10" s="87"/>
      <c r="I10" s="88" t="s">
        <v>57</v>
      </c>
      <c r="J10" s="87">
        <v>4</v>
      </c>
      <c r="K10" s="89" t="s">
        <v>49</v>
      </c>
      <c r="L10" s="86"/>
      <c r="M10" s="86">
        <v>-40</v>
      </c>
      <c r="N10" s="85">
        <v>80</v>
      </c>
      <c r="O10" s="90"/>
      <c r="P10" s="91">
        <v>5</v>
      </c>
      <c r="Q10" s="87">
        <v>2</v>
      </c>
      <c r="R10" s="92" t="s">
        <v>47</v>
      </c>
      <c r="S10" s="93"/>
      <c r="T10" s="86"/>
      <c r="U10" s="91"/>
      <c r="V10" s="85">
        <v>50</v>
      </c>
      <c r="W10" s="90">
        <f t="shared" ref="W10" si="2">L10+V10</f>
        <v>50</v>
      </c>
      <c r="X10" s="94">
        <v>7.51</v>
      </c>
      <c r="Y10" s="85">
        <v>0.190761867</v>
      </c>
    </row>
    <row r="11" spans="1:26" s="99" customFormat="1" ht="48" x14ac:dyDescent="0.2">
      <c r="A11" s="96">
        <v>3</v>
      </c>
      <c r="B11" s="100" t="s">
        <v>58</v>
      </c>
      <c r="C11" s="101"/>
      <c r="D11" s="102"/>
      <c r="E11" s="103">
        <v>2</v>
      </c>
      <c r="F11" s="103"/>
      <c r="G11" s="103"/>
      <c r="H11" s="103"/>
      <c r="I11" s="88" t="s">
        <v>56</v>
      </c>
      <c r="J11" s="87">
        <v>4</v>
      </c>
      <c r="K11" s="89" t="s">
        <v>49</v>
      </c>
      <c r="L11" s="103"/>
      <c r="M11" s="86">
        <v>-40</v>
      </c>
      <c r="N11" s="85">
        <v>80</v>
      </c>
      <c r="O11" s="103"/>
      <c r="P11" s="91">
        <v>5</v>
      </c>
      <c r="Q11" s="87">
        <v>2</v>
      </c>
      <c r="R11" s="92" t="s">
        <v>47</v>
      </c>
      <c r="S11" s="103"/>
      <c r="T11" s="103"/>
      <c r="U11" s="104"/>
      <c r="V11" s="102">
        <v>90</v>
      </c>
      <c r="W11" s="90">
        <f t="shared" ref="W11" si="3">L11+V11</f>
        <v>90</v>
      </c>
      <c r="X11" s="94">
        <v>7.97</v>
      </c>
      <c r="Y11" s="85">
        <v>0.311111111</v>
      </c>
      <c r="Z11" s="98"/>
    </row>
    <row r="12" spans="1:26" s="27" customFormat="1" ht="48" x14ac:dyDescent="0.2">
      <c r="A12" s="30" t="s">
        <v>101</v>
      </c>
      <c r="B12" s="130" t="s">
        <v>70</v>
      </c>
      <c r="C12" s="131" t="s">
        <v>89</v>
      </c>
      <c r="D12" s="29"/>
      <c r="E12" s="33">
        <v>2</v>
      </c>
      <c r="F12" s="8"/>
      <c r="G12" s="32"/>
      <c r="H12" s="32"/>
      <c r="I12" s="132" t="s">
        <v>56</v>
      </c>
      <c r="J12" s="32">
        <v>4</v>
      </c>
      <c r="K12" s="72" t="s">
        <v>49</v>
      </c>
      <c r="L12" s="8"/>
      <c r="M12" s="8">
        <v>-40</v>
      </c>
      <c r="N12" s="29">
        <v>88</v>
      </c>
      <c r="O12" s="28"/>
      <c r="P12" s="31">
        <v>5</v>
      </c>
      <c r="Q12" s="32">
        <v>2</v>
      </c>
      <c r="R12" s="67" t="s">
        <v>47</v>
      </c>
      <c r="S12" s="19"/>
      <c r="T12" s="8"/>
      <c r="U12" s="31"/>
      <c r="V12" s="29">
        <v>152</v>
      </c>
      <c r="W12" s="28">
        <f t="shared" ref="W12:W18" si="4">L12+V12</f>
        <v>152</v>
      </c>
      <c r="X12" s="82">
        <v>9.2899999999999991</v>
      </c>
      <c r="Y12" s="29">
        <v>0.35555555555555557</v>
      </c>
    </row>
    <row r="13" spans="1:26" s="59" customFormat="1" ht="32" x14ac:dyDescent="0.2">
      <c r="A13" s="117" t="s">
        <v>102</v>
      </c>
      <c r="B13" s="130" t="s">
        <v>70</v>
      </c>
      <c r="C13" s="131" t="s">
        <v>90</v>
      </c>
      <c r="D13" s="29"/>
      <c r="E13" s="33">
        <v>2</v>
      </c>
      <c r="F13" s="8"/>
      <c r="G13" s="32"/>
      <c r="H13" s="32"/>
      <c r="I13" s="133" t="s">
        <v>55</v>
      </c>
      <c r="J13" s="32">
        <v>4</v>
      </c>
      <c r="K13" s="72" t="s">
        <v>49</v>
      </c>
      <c r="L13" s="8"/>
      <c r="M13" s="8">
        <v>-40</v>
      </c>
      <c r="N13" s="29">
        <v>88</v>
      </c>
      <c r="O13" s="28"/>
      <c r="P13" s="31">
        <v>5</v>
      </c>
      <c r="Q13" s="32">
        <v>2</v>
      </c>
      <c r="R13" s="67" t="s">
        <v>47</v>
      </c>
      <c r="S13" s="19"/>
      <c r="T13" s="8"/>
      <c r="U13" s="31"/>
      <c r="V13" s="29">
        <v>152</v>
      </c>
      <c r="W13" s="28">
        <f t="shared" si="4"/>
        <v>152</v>
      </c>
      <c r="X13" s="82">
        <v>9.2899999999999991</v>
      </c>
      <c r="Y13" s="29">
        <v>0.35555555555555557</v>
      </c>
      <c r="Z13" s="125"/>
    </row>
    <row r="14" spans="1:26" s="59" customFormat="1" ht="48" x14ac:dyDescent="0.2">
      <c r="A14" s="117" t="s">
        <v>103</v>
      </c>
      <c r="B14" s="130" t="s">
        <v>70</v>
      </c>
      <c r="C14" s="131" t="s">
        <v>95</v>
      </c>
      <c r="D14" s="29"/>
      <c r="E14" s="33">
        <v>2</v>
      </c>
      <c r="F14" s="8"/>
      <c r="G14" s="32"/>
      <c r="H14" s="32"/>
      <c r="I14" s="132" t="s">
        <v>57</v>
      </c>
      <c r="J14" s="32">
        <v>4</v>
      </c>
      <c r="K14" s="72" t="s">
        <v>49</v>
      </c>
      <c r="L14" s="8"/>
      <c r="M14" s="8">
        <v>-40</v>
      </c>
      <c r="N14" s="29">
        <v>88</v>
      </c>
      <c r="O14" s="28"/>
      <c r="P14" s="31">
        <v>5</v>
      </c>
      <c r="Q14" s="32">
        <v>2</v>
      </c>
      <c r="R14" s="67" t="s">
        <v>47</v>
      </c>
      <c r="S14" s="19"/>
      <c r="T14" s="8"/>
      <c r="U14" s="31"/>
      <c r="V14" s="29">
        <v>152</v>
      </c>
      <c r="W14" s="28">
        <f t="shared" ref="W14" si="5">L14+V14</f>
        <v>152</v>
      </c>
      <c r="X14" s="82">
        <v>3.7</v>
      </c>
      <c r="Y14" s="29">
        <v>0.35555555555555557</v>
      </c>
      <c r="Z14" s="125"/>
    </row>
    <row r="15" spans="1:26" s="59" customFormat="1" ht="48" x14ac:dyDescent="0.2">
      <c r="A15" s="117" t="s">
        <v>105</v>
      </c>
      <c r="B15" s="130" t="s">
        <v>70</v>
      </c>
      <c r="C15" s="142" t="s">
        <v>106</v>
      </c>
      <c r="D15" s="29"/>
      <c r="E15" s="121">
        <v>2</v>
      </c>
      <c r="F15" s="121"/>
      <c r="G15" s="121"/>
      <c r="H15" s="121"/>
      <c r="I15" s="132" t="s">
        <v>56</v>
      </c>
      <c r="J15" s="32">
        <v>4</v>
      </c>
      <c r="K15" s="72" t="s">
        <v>49</v>
      </c>
      <c r="L15" s="121"/>
      <c r="M15" s="8">
        <v>-54</v>
      </c>
      <c r="N15" s="29">
        <v>107</v>
      </c>
      <c r="O15" s="28"/>
      <c r="P15" s="31">
        <v>5</v>
      </c>
      <c r="Q15" s="32">
        <v>2</v>
      </c>
      <c r="R15" s="67" t="s">
        <v>47</v>
      </c>
      <c r="S15" s="121"/>
      <c r="T15" s="121"/>
      <c r="U15" s="124"/>
      <c r="V15" s="29">
        <v>152</v>
      </c>
      <c r="W15" s="28">
        <f t="shared" ref="W15" si="6">L15+V15</f>
        <v>152</v>
      </c>
      <c r="X15" s="82">
        <v>7.3</v>
      </c>
      <c r="Y15" s="29">
        <v>0.35555555555555557</v>
      </c>
      <c r="Z15" s="125"/>
    </row>
    <row r="16" spans="1:26" s="27" customFormat="1" ht="48" x14ac:dyDescent="0.2">
      <c r="A16" s="30">
        <v>5</v>
      </c>
      <c r="B16" s="130" t="s">
        <v>74</v>
      </c>
      <c r="C16" s="131" t="s">
        <v>94</v>
      </c>
      <c r="D16" s="29"/>
      <c r="E16" s="33">
        <v>2</v>
      </c>
      <c r="F16" s="8"/>
      <c r="G16" s="32"/>
      <c r="H16" s="32"/>
      <c r="I16" s="132" t="s">
        <v>57</v>
      </c>
      <c r="J16" s="32">
        <v>4</v>
      </c>
      <c r="K16" s="72" t="s">
        <v>49</v>
      </c>
      <c r="L16" s="8"/>
      <c r="M16" s="8">
        <v>-29</v>
      </c>
      <c r="N16" s="29">
        <v>65</v>
      </c>
      <c r="O16" s="28"/>
      <c r="P16" s="31">
        <v>5</v>
      </c>
      <c r="Q16" s="32">
        <v>2</v>
      </c>
      <c r="R16" s="67" t="s">
        <v>47</v>
      </c>
      <c r="S16" s="19"/>
      <c r="T16" s="8"/>
      <c r="U16" s="31"/>
      <c r="V16" s="29">
        <v>80</v>
      </c>
      <c r="W16" s="28">
        <f t="shared" si="4"/>
        <v>80</v>
      </c>
      <c r="X16" s="82">
        <v>3.7</v>
      </c>
      <c r="Y16" s="29">
        <v>0.31111111111111112</v>
      </c>
    </row>
    <row r="17" spans="1:29" s="59" customFormat="1" ht="48" x14ac:dyDescent="0.2">
      <c r="A17" s="117">
        <v>6</v>
      </c>
      <c r="B17" s="118" t="s">
        <v>58</v>
      </c>
      <c r="C17" s="119" t="s">
        <v>96</v>
      </c>
      <c r="D17" s="120"/>
      <c r="E17" s="121">
        <v>2</v>
      </c>
      <c r="F17" s="121"/>
      <c r="G17" s="121"/>
      <c r="H17" s="121"/>
      <c r="I17" s="132" t="s">
        <v>56</v>
      </c>
      <c r="J17" s="32">
        <v>4</v>
      </c>
      <c r="K17" s="72" t="s">
        <v>49</v>
      </c>
      <c r="L17" s="121"/>
      <c r="M17" s="8">
        <v>-54</v>
      </c>
      <c r="N17" s="29">
        <v>107</v>
      </c>
      <c r="O17" s="121"/>
      <c r="P17" s="31">
        <v>5</v>
      </c>
      <c r="Q17" s="32">
        <v>2</v>
      </c>
      <c r="R17" s="67" t="s">
        <v>47</v>
      </c>
      <c r="S17" s="121"/>
      <c r="T17" s="121"/>
      <c r="U17" s="124"/>
      <c r="V17" s="120">
        <v>90</v>
      </c>
      <c r="W17" s="28">
        <f t="shared" si="4"/>
        <v>90</v>
      </c>
      <c r="X17" s="82">
        <v>7.3</v>
      </c>
      <c r="Y17" s="29">
        <v>0.31111111111111112</v>
      </c>
      <c r="Z17" s="125"/>
      <c r="AB17" s="144"/>
      <c r="AC17" s="144"/>
    </row>
    <row r="18" spans="1:29" s="59" customFormat="1" ht="48" x14ac:dyDescent="0.2">
      <c r="A18" s="117">
        <v>7</v>
      </c>
      <c r="B18" s="118" t="s">
        <v>75</v>
      </c>
      <c r="C18" s="119"/>
      <c r="D18" s="120"/>
      <c r="E18" s="121">
        <v>2</v>
      </c>
      <c r="F18" s="121"/>
      <c r="G18" s="121"/>
      <c r="H18" s="121"/>
      <c r="I18" s="122" t="s">
        <v>65</v>
      </c>
      <c r="J18" s="32">
        <v>4</v>
      </c>
      <c r="K18" s="123" t="s">
        <v>64</v>
      </c>
      <c r="L18" s="121"/>
      <c r="M18" s="8">
        <v>-29</v>
      </c>
      <c r="N18" s="29">
        <v>80</v>
      </c>
      <c r="O18" s="121"/>
      <c r="P18" s="31">
        <v>5</v>
      </c>
      <c r="Q18" s="32">
        <v>2</v>
      </c>
      <c r="R18" s="123" t="s">
        <v>47</v>
      </c>
      <c r="S18" s="121"/>
      <c r="T18" s="121"/>
      <c r="U18" s="124"/>
      <c r="V18" s="120">
        <v>86</v>
      </c>
      <c r="W18" s="28">
        <f t="shared" si="4"/>
        <v>86</v>
      </c>
      <c r="X18" s="82">
        <v>2</v>
      </c>
      <c r="Y18" s="29">
        <v>0.29777777799999999</v>
      </c>
      <c r="Z18" s="125"/>
    </row>
    <row r="19" spans="1:29" s="27" customFormat="1" ht="64" x14ac:dyDescent="0.2">
      <c r="A19" s="30">
        <v>8</v>
      </c>
      <c r="B19" s="127" t="s">
        <v>67</v>
      </c>
      <c r="C19" s="131" t="s">
        <v>79</v>
      </c>
      <c r="D19" s="29"/>
      <c r="E19" s="33">
        <v>2</v>
      </c>
      <c r="F19" s="8"/>
      <c r="G19" s="32"/>
      <c r="H19" s="32"/>
      <c r="I19" s="126" t="s">
        <v>66</v>
      </c>
      <c r="J19" s="32">
        <v>4</v>
      </c>
      <c r="K19" s="72" t="s">
        <v>49</v>
      </c>
      <c r="L19" s="8"/>
      <c r="M19" s="8">
        <v>-40</v>
      </c>
      <c r="N19" s="29">
        <v>88</v>
      </c>
      <c r="O19" s="28"/>
      <c r="P19" s="31">
        <v>5</v>
      </c>
      <c r="Q19" s="32">
        <v>2</v>
      </c>
      <c r="R19" s="67" t="s">
        <v>47</v>
      </c>
      <c r="S19" s="19"/>
      <c r="T19" s="8"/>
      <c r="U19" s="31"/>
      <c r="V19" s="29">
        <v>152</v>
      </c>
      <c r="W19" s="28">
        <f t="shared" ref="W19" si="7">L19+V19</f>
        <v>152</v>
      </c>
      <c r="X19" s="82">
        <v>9.2899999999999991</v>
      </c>
      <c r="Y19" s="29">
        <v>0.35555555555555557</v>
      </c>
      <c r="AC19" s="145"/>
    </row>
    <row r="20" spans="1:29" s="27" customFormat="1" x14ac:dyDescent="0.2">
      <c r="A20" s="30"/>
      <c r="B20" s="60"/>
      <c r="C20" s="33"/>
      <c r="D20" s="29"/>
      <c r="E20" s="33"/>
      <c r="F20" s="8"/>
      <c r="G20" s="32"/>
      <c r="H20" s="45"/>
      <c r="I20" s="52"/>
      <c r="J20" s="32"/>
      <c r="K20" s="31"/>
      <c r="L20" s="8"/>
      <c r="M20" s="8"/>
      <c r="N20" s="29"/>
      <c r="O20" s="28"/>
      <c r="P20" s="31"/>
      <c r="Q20" s="8"/>
      <c r="R20" s="53"/>
      <c r="S20" s="8"/>
      <c r="T20" s="8"/>
      <c r="U20" s="32"/>
      <c r="V20" s="29"/>
      <c r="W20" s="28"/>
      <c r="X20" s="82"/>
      <c r="Y20" s="29"/>
    </row>
    <row r="21" spans="1:29" s="27" customFormat="1" x14ac:dyDescent="0.2">
      <c r="A21" s="30"/>
      <c r="B21" s="60"/>
      <c r="C21" s="33"/>
      <c r="D21" s="29"/>
      <c r="E21" s="33"/>
      <c r="F21" s="8"/>
      <c r="G21" s="32"/>
      <c r="H21" s="45"/>
      <c r="I21" s="52"/>
      <c r="J21" s="32"/>
      <c r="K21" s="31"/>
      <c r="L21" s="8"/>
      <c r="M21" s="8"/>
      <c r="N21" s="29"/>
      <c r="O21" s="28"/>
      <c r="P21" s="31"/>
      <c r="Q21" s="8"/>
      <c r="R21" s="53"/>
      <c r="S21" s="8"/>
      <c r="T21" s="8"/>
      <c r="U21" s="32"/>
      <c r="V21" s="29"/>
      <c r="W21" s="28"/>
      <c r="X21" s="82"/>
      <c r="Y21" s="29"/>
    </row>
    <row r="22" spans="1:29" s="27" customFormat="1" x14ac:dyDescent="0.2">
      <c r="A22" s="30"/>
      <c r="B22" s="60"/>
      <c r="C22" s="33"/>
      <c r="D22" s="29"/>
      <c r="E22" s="33"/>
      <c r="F22" s="8"/>
      <c r="G22" s="32"/>
      <c r="H22" s="45"/>
      <c r="I22" s="52"/>
      <c r="J22" s="32"/>
      <c r="K22" s="31"/>
      <c r="L22" s="8"/>
      <c r="M22" s="8"/>
      <c r="N22" s="29"/>
      <c r="O22" s="28"/>
      <c r="P22" s="31"/>
      <c r="Q22" s="8"/>
      <c r="R22" s="53"/>
      <c r="S22" s="8"/>
      <c r="T22" s="8"/>
      <c r="U22" s="32"/>
      <c r="V22" s="29"/>
      <c r="W22" s="28"/>
      <c r="X22" s="82"/>
      <c r="Y22" s="29"/>
    </row>
    <row r="23" spans="1:29" s="27" customFormat="1" x14ac:dyDescent="0.2">
      <c r="A23" s="30"/>
      <c r="B23" s="60"/>
      <c r="C23" s="33"/>
      <c r="D23" s="29"/>
      <c r="E23" s="33"/>
      <c r="F23" s="8"/>
      <c r="G23" s="32"/>
      <c r="H23" s="45"/>
      <c r="I23" s="52"/>
      <c r="J23" s="32"/>
      <c r="K23" s="31"/>
      <c r="L23" s="8"/>
      <c r="M23" s="8"/>
      <c r="N23" s="29"/>
      <c r="O23" s="28"/>
      <c r="P23" s="31"/>
      <c r="Q23" s="8"/>
      <c r="R23" s="53"/>
      <c r="S23" s="8"/>
      <c r="T23" s="8"/>
      <c r="U23" s="32"/>
      <c r="V23" s="29"/>
      <c r="W23" s="28"/>
      <c r="X23" s="82"/>
      <c r="Y23" s="29"/>
    </row>
    <row r="24" spans="1:29" s="27" customFormat="1" x14ac:dyDescent="0.2">
      <c r="A24" s="30"/>
      <c r="B24" s="60"/>
      <c r="C24" s="33"/>
      <c r="D24" s="29"/>
      <c r="E24" s="33"/>
      <c r="F24" s="8"/>
      <c r="G24" s="32"/>
      <c r="H24" s="45"/>
      <c r="I24" s="52"/>
      <c r="J24" s="32"/>
      <c r="K24" s="31"/>
      <c r="L24" s="8"/>
      <c r="M24" s="8"/>
      <c r="N24" s="29"/>
      <c r="O24" s="28"/>
      <c r="P24" s="31"/>
      <c r="Q24" s="8"/>
      <c r="R24" s="53"/>
      <c r="S24" s="8"/>
      <c r="T24" s="8"/>
      <c r="U24" s="32"/>
      <c r="V24" s="29"/>
      <c r="W24" s="28"/>
      <c r="X24" s="82"/>
      <c r="Y24" s="29"/>
    </row>
    <row r="25" spans="1:29" s="27" customFormat="1" x14ac:dyDescent="0.2">
      <c r="A25" s="30"/>
      <c r="B25" s="60"/>
      <c r="C25" s="33"/>
      <c r="D25" s="29"/>
      <c r="E25" s="33"/>
      <c r="F25" s="8"/>
      <c r="G25" s="32"/>
      <c r="H25" s="45"/>
      <c r="I25" s="52"/>
      <c r="J25" s="32"/>
      <c r="K25" s="31"/>
      <c r="L25" s="8"/>
      <c r="M25" s="8"/>
      <c r="N25" s="29"/>
      <c r="O25" s="28"/>
      <c r="P25" s="31"/>
      <c r="Q25" s="8"/>
      <c r="R25" s="53"/>
      <c r="S25" s="8"/>
      <c r="T25" s="8"/>
      <c r="U25" s="32"/>
      <c r="V25" s="29"/>
      <c r="W25" s="28"/>
      <c r="X25" s="82"/>
      <c r="Y25" s="29"/>
    </row>
    <row r="26" spans="1:29" s="27" customFormat="1" x14ac:dyDescent="0.2">
      <c r="A26" s="30"/>
      <c r="B26" s="60"/>
      <c r="C26" s="33"/>
      <c r="D26" s="29"/>
      <c r="E26" s="33"/>
      <c r="F26" s="8"/>
      <c r="G26" s="32"/>
      <c r="H26" s="45"/>
      <c r="I26" s="52"/>
      <c r="J26" s="32"/>
      <c r="K26" s="31"/>
      <c r="L26" s="8"/>
      <c r="M26" s="8"/>
      <c r="N26" s="29"/>
      <c r="O26" s="28"/>
      <c r="P26" s="31"/>
      <c r="Q26" s="8"/>
      <c r="R26" s="53"/>
      <c r="S26" s="8"/>
      <c r="T26" s="8"/>
      <c r="U26" s="32"/>
      <c r="V26" s="29"/>
      <c r="W26" s="28"/>
      <c r="X26" s="82"/>
      <c r="Y26" s="29"/>
    </row>
    <row r="27" spans="1:29" s="27" customFormat="1" x14ac:dyDescent="0.2">
      <c r="A27" s="30"/>
      <c r="B27" s="60"/>
      <c r="C27" s="33"/>
      <c r="D27" s="29"/>
      <c r="E27" s="33"/>
      <c r="F27" s="8"/>
      <c r="G27" s="32"/>
      <c r="H27" s="45"/>
      <c r="I27" s="52"/>
      <c r="J27" s="32"/>
      <c r="K27" s="31"/>
      <c r="L27" s="8"/>
      <c r="M27" s="8"/>
      <c r="N27" s="29"/>
      <c r="O27" s="28"/>
      <c r="P27" s="31"/>
      <c r="Q27" s="8"/>
      <c r="R27" s="53"/>
      <c r="S27" s="8"/>
      <c r="T27" s="8"/>
      <c r="U27" s="32"/>
      <c r="V27" s="29"/>
      <c r="W27" s="28"/>
      <c r="X27" s="82"/>
      <c r="Y27" s="29"/>
    </row>
    <row r="28" spans="1:29" s="27" customFormat="1" x14ac:dyDescent="0.2">
      <c r="A28" s="30"/>
      <c r="B28" s="60"/>
      <c r="C28" s="33"/>
      <c r="D28" s="29"/>
      <c r="E28" s="33"/>
      <c r="F28" s="8"/>
      <c r="G28" s="32"/>
      <c r="H28" s="45"/>
      <c r="I28" s="52"/>
      <c r="J28" s="32"/>
      <c r="K28" s="31"/>
      <c r="L28" s="8"/>
      <c r="M28" s="8"/>
      <c r="N28" s="29"/>
      <c r="O28" s="28"/>
      <c r="P28" s="31"/>
      <c r="Q28" s="8"/>
      <c r="R28" s="53"/>
      <c r="S28" s="8"/>
      <c r="T28" s="8"/>
      <c r="U28" s="32"/>
      <c r="V28" s="29"/>
      <c r="W28" s="28"/>
      <c r="X28" s="82"/>
      <c r="Y28" s="29"/>
    </row>
    <row r="29" spans="1:29" s="27" customFormat="1" x14ac:dyDescent="0.2">
      <c r="A29" s="30"/>
      <c r="B29" s="60"/>
      <c r="C29" s="33"/>
      <c r="D29" s="29"/>
      <c r="E29" s="33"/>
      <c r="F29" s="8"/>
      <c r="G29" s="32"/>
      <c r="H29" s="45"/>
      <c r="I29" s="52"/>
      <c r="J29" s="32"/>
      <c r="K29" s="31"/>
      <c r="L29" s="8"/>
      <c r="M29" s="8"/>
      <c r="N29" s="29"/>
      <c r="O29" s="28"/>
      <c r="P29" s="31"/>
      <c r="Q29" s="8"/>
      <c r="R29" s="53"/>
      <c r="S29" s="8"/>
      <c r="T29" s="8"/>
      <c r="U29" s="32"/>
      <c r="V29" s="29"/>
      <c r="W29" s="28"/>
      <c r="X29" s="82"/>
      <c r="Y29" s="29"/>
    </row>
    <row r="30" spans="1:29" s="27" customFormat="1" x14ac:dyDescent="0.2">
      <c r="A30" s="30"/>
      <c r="B30" s="60"/>
      <c r="C30" s="33"/>
      <c r="D30" s="29"/>
      <c r="E30" s="33"/>
      <c r="F30" s="8"/>
      <c r="G30" s="32"/>
      <c r="H30" s="45"/>
      <c r="I30" s="52"/>
      <c r="J30" s="32"/>
      <c r="K30" s="31"/>
      <c r="L30" s="8"/>
      <c r="M30" s="8"/>
      <c r="N30" s="29"/>
      <c r="O30" s="28"/>
      <c r="P30" s="31"/>
      <c r="Q30" s="8"/>
      <c r="R30" s="53"/>
      <c r="S30" s="8"/>
      <c r="T30" s="8"/>
      <c r="U30" s="32"/>
      <c r="V30" s="29"/>
      <c r="W30" s="28"/>
      <c r="X30" s="82"/>
      <c r="Y30" s="29"/>
    </row>
    <row r="31" spans="1:29" s="27" customFormat="1" x14ac:dyDescent="0.2">
      <c r="A31" s="30"/>
      <c r="B31" s="60"/>
      <c r="C31" s="33"/>
      <c r="D31" s="29"/>
      <c r="E31" s="33"/>
      <c r="F31" s="8"/>
      <c r="G31" s="32"/>
      <c r="H31" s="45"/>
      <c r="I31" s="52"/>
      <c r="J31" s="32"/>
      <c r="K31" s="31"/>
      <c r="L31" s="8"/>
      <c r="M31" s="8"/>
      <c r="N31" s="29"/>
      <c r="O31" s="28"/>
      <c r="P31" s="31"/>
      <c r="Q31" s="8"/>
      <c r="R31" s="53"/>
      <c r="S31" s="8"/>
      <c r="T31" s="8"/>
      <c r="U31" s="32"/>
      <c r="V31" s="29"/>
      <c r="W31" s="28"/>
      <c r="X31" s="82"/>
      <c r="Y31" s="29"/>
    </row>
    <row r="32" spans="1:29" s="27" customFormat="1" x14ac:dyDescent="0.2">
      <c r="A32" s="30"/>
      <c r="B32" s="60"/>
      <c r="C32" s="33"/>
      <c r="D32" s="29"/>
      <c r="E32" s="33"/>
      <c r="F32" s="8"/>
      <c r="G32" s="32"/>
      <c r="H32" s="45"/>
      <c r="I32" s="52"/>
      <c r="J32" s="32"/>
      <c r="K32" s="31"/>
      <c r="L32" s="8"/>
      <c r="M32" s="8"/>
      <c r="N32" s="29"/>
      <c r="O32" s="28"/>
      <c r="P32" s="31"/>
      <c r="Q32" s="8"/>
      <c r="R32" s="53"/>
      <c r="S32" s="8"/>
      <c r="T32" s="8"/>
      <c r="U32" s="32"/>
      <c r="V32" s="29"/>
      <c r="W32" s="28"/>
      <c r="X32" s="82"/>
      <c r="Y32" s="29"/>
    </row>
    <row r="33" spans="1:25" s="27" customFormat="1" x14ac:dyDescent="0.2">
      <c r="A33" s="30"/>
      <c r="B33" s="60"/>
      <c r="C33" s="33"/>
      <c r="D33" s="29"/>
      <c r="E33" s="33"/>
      <c r="F33" s="8"/>
      <c r="G33" s="32"/>
      <c r="H33" s="45"/>
      <c r="I33" s="52"/>
      <c r="J33" s="32"/>
      <c r="K33" s="31"/>
      <c r="L33" s="8"/>
      <c r="M33" s="8"/>
      <c r="N33" s="29"/>
      <c r="O33" s="28"/>
      <c r="P33" s="31"/>
      <c r="Q33" s="8"/>
      <c r="R33" s="53"/>
      <c r="S33" s="8"/>
      <c r="T33" s="8"/>
      <c r="U33" s="32"/>
      <c r="V33" s="29"/>
      <c r="W33" s="28"/>
      <c r="X33" s="82"/>
      <c r="Y33" s="29"/>
    </row>
    <row r="34" spans="1:25" s="27" customFormat="1" x14ac:dyDescent="0.2">
      <c r="A34" s="30"/>
      <c r="B34" s="60"/>
      <c r="C34" s="33"/>
      <c r="D34" s="29"/>
      <c r="E34" s="33"/>
      <c r="F34" s="8"/>
      <c r="G34" s="32"/>
      <c r="H34" s="45"/>
      <c r="I34" s="52"/>
      <c r="J34" s="32"/>
      <c r="K34" s="31"/>
      <c r="L34" s="8"/>
      <c r="M34" s="8"/>
      <c r="N34" s="29"/>
      <c r="O34" s="28"/>
      <c r="P34" s="31"/>
      <c r="Q34" s="8"/>
      <c r="R34" s="53"/>
      <c r="S34" s="8"/>
      <c r="T34" s="8"/>
      <c r="U34" s="32"/>
      <c r="V34" s="29"/>
      <c r="W34" s="28"/>
      <c r="X34" s="82"/>
      <c r="Y34" s="29"/>
    </row>
    <row r="35" spans="1:25" s="27" customFormat="1" x14ac:dyDescent="0.2">
      <c r="A35" s="30"/>
      <c r="B35" s="60"/>
      <c r="C35" s="33"/>
      <c r="D35" s="29"/>
      <c r="E35" s="33"/>
      <c r="F35" s="8"/>
      <c r="G35" s="32"/>
      <c r="H35" s="45"/>
      <c r="I35" s="52"/>
      <c r="J35" s="32"/>
      <c r="K35" s="31"/>
      <c r="L35" s="8"/>
      <c r="M35" s="8"/>
      <c r="N35" s="29"/>
      <c r="O35" s="28"/>
      <c r="P35" s="31"/>
      <c r="Q35" s="8"/>
      <c r="R35" s="53"/>
      <c r="S35" s="8"/>
      <c r="T35" s="8"/>
      <c r="U35" s="32"/>
      <c r="V35" s="29"/>
      <c r="W35" s="28"/>
      <c r="X35" s="82"/>
      <c r="Y35" s="29"/>
    </row>
    <row r="36" spans="1:25" s="27" customFormat="1" x14ac:dyDescent="0.2">
      <c r="A36" s="30"/>
      <c r="B36" s="60"/>
      <c r="C36" s="33"/>
      <c r="D36" s="29"/>
      <c r="E36" s="33"/>
      <c r="F36" s="8"/>
      <c r="G36" s="32"/>
      <c r="H36" s="45"/>
      <c r="I36" s="52"/>
      <c r="J36" s="32"/>
      <c r="K36" s="31"/>
      <c r="L36" s="8"/>
      <c r="M36" s="8"/>
      <c r="N36" s="29"/>
      <c r="O36" s="28"/>
      <c r="P36" s="31"/>
      <c r="Q36" s="8"/>
      <c r="R36" s="53"/>
      <c r="S36" s="8"/>
      <c r="T36" s="8"/>
      <c r="U36" s="32"/>
      <c r="V36" s="29"/>
      <c r="W36" s="28"/>
      <c r="X36" s="82"/>
      <c r="Y36" s="29"/>
    </row>
    <row r="37" spans="1:25" s="27" customFormat="1" x14ac:dyDescent="0.2">
      <c r="A37" s="30"/>
      <c r="B37" s="60"/>
      <c r="C37" s="33"/>
      <c r="D37" s="29"/>
      <c r="E37" s="33"/>
      <c r="F37" s="8"/>
      <c r="G37" s="32"/>
      <c r="H37" s="45"/>
      <c r="I37" s="52"/>
      <c r="J37" s="32"/>
      <c r="K37" s="31"/>
      <c r="L37" s="8"/>
      <c r="M37" s="8"/>
      <c r="N37" s="29"/>
      <c r="O37" s="28"/>
      <c r="P37" s="31"/>
      <c r="Q37" s="8"/>
      <c r="R37" s="53"/>
      <c r="S37" s="8"/>
      <c r="T37" s="8"/>
      <c r="U37" s="32"/>
      <c r="V37" s="29"/>
      <c r="W37" s="28"/>
      <c r="X37" s="82"/>
      <c r="Y37" s="29"/>
    </row>
    <row r="38" spans="1:25" s="27" customFormat="1" x14ac:dyDescent="0.2">
      <c r="A38" s="30"/>
      <c r="B38" s="60"/>
      <c r="C38" s="33"/>
      <c r="D38" s="29"/>
      <c r="E38" s="33"/>
      <c r="F38" s="8"/>
      <c r="G38" s="32"/>
      <c r="H38" s="45"/>
      <c r="I38" s="52"/>
      <c r="J38" s="32"/>
      <c r="K38" s="31"/>
      <c r="L38" s="8"/>
      <c r="M38" s="8"/>
      <c r="N38" s="29"/>
      <c r="O38" s="28"/>
      <c r="P38" s="31"/>
      <c r="Q38" s="8"/>
      <c r="R38" s="53"/>
      <c r="S38" s="8"/>
      <c r="T38" s="8"/>
      <c r="U38" s="32"/>
      <c r="V38" s="29"/>
      <c r="W38" s="28"/>
      <c r="X38" s="82"/>
      <c r="Y38" s="29"/>
    </row>
    <row r="39" spans="1:25" s="27" customFormat="1" x14ac:dyDescent="0.2">
      <c r="A39" s="30"/>
      <c r="B39" s="60"/>
      <c r="C39" s="33"/>
      <c r="D39" s="29"/>
      <c r="E39" s="33"/>
      <c r="F39" s="8"/>
      <c r="G39" s="32"/>
      <c r="H39" s="45"/>
      <c r="I39" s="52"/>
      <c r="J39" s="32"/>
      <c r="K39" s="31"/>
      <c r="L39" s="8"/>
      <c r="M39" s="8"/>
      <c r="N39" s="29"/>
      <c r="O39" s="28"/>
      <c r="P39" s="31"/>
      <c r="Q39" s="8"/>
      <c r="R39" s="53"/>
      <c r="S39" s="8"/>
      <c r="T39" s="8"/>
      <c r="U39" s="32"/>
      <c r="V39" s="29"/>
      <c r="W39" s="28"/>
      <c r="X39" s="82"/>
      <c r="Y39" s="29"/>
    </row>
    <row r="40" spans="1:25" s="27" customFormat="1" x14ac:dyDescent="0.2">
      <c r="A40" s="30"/>
      <c r="B40" s="60"/>
      <c r="C40" s="33"/>
      <c r="D40" s="29"/>
      <c r="E40" s="33"/>
      <c r="F40" s="8"/>
      <c r="G40" s="32"/>
      <c r="H40" s="45"/>
      <c r="I40" s="52"/>
      <c r="J40" s="32"/>
      <c r="K40" s="31"/>
      <c r="L40" s="8"/>
      <c r="M40" s="8"/>
      <c r="N40" s="29"/>
      <c r="O40" s="28"/>
      <c r="P40" s="31"/>
      <c r="Q40" s="8"/>
      <c r="R40" s="53"/>
      <c r="S40" s="8"/>
      <c r="T40" s="8"/>
      <c r="U40" s="32"/>
      <c r="V40" s="29"/>
      <c r="W40" s="28"/>
      <c r="X40" s="82"/>
      <c r="Y40" s="29"/>
    </row>
    <row r="41" spans="1:25" s="27" customFormat="1" x14ac:dyDescent="0.2">
      <c r="A41" s="30"/>
      <c r="B41" s="60"/>
      <c r="C41" s="33"/>
      <c r="D41" s="29"/>
      <c r="E41" s="33"/>
      <c r="F41" s="8"/>
      <c r="G41" s="32"/>
      <c r="H41" s="45"/>
      <c r="I41" s="52"/>
      <c r="J41" s="32"/>
      <c r="K41" s="31"/>
      <c r="L41" s="8"/>
      <c r="M41" s="8"/>
      <c r="N41" s="29"/>
      <c r="O41" s="28"/>
      <c r="P41" s="31"/>
      <c r="Q41" s="8"/>
      <c r="R41" s="53"/>
      <c r="S41" s="8"/>
      <c r="T41" s="8"/>
      <c r="U41" s="32"/>
      <c r="V41" s="29"/>
      <c r="W41" s="28"/>
      <c r="X41" s="82"/>
      <c r="Y41" s="29"/>
    </row>
    <row r="42" spans="1:25" s="27" customFormat="1" x14ac:dyDescent="0.2">
      <c r="A42" s="30"/>
      <c r="B42" s="60"/>
      <c r="C42" s="33"/>
      <c r="D42" s="29"/>
      <c r="E42" s="33"/>
      <c r="F42" s="8"/>
      <c r="G42" s="32"/>
      <c r="H42" s="45"/>
      <c r="I42" s="52"/>
      <c r="J42" s="32"/>
      <c r="K42" s="31"/>
      <c r="L42" s="8"/>
      <c r="M42" s="8"/>
      <c r="N42" s="29"/>
      <c r="O42" s="28"/>
      <c r="P42" s="31"/>
      <c r="Q42" s="8"/>
      <c r="R42" s="53"/>
      <c r="S42" s="8"/>
      <c r="T42" s="8"/>
      <c r="U42" s="32"/>
      <c r="V42" s="29"/>
      <c r="W42" s="28"/>
      <c r="X42" s="82"/>
      <c r="Y42" s="29"/>
    </row>
    <row r="43" spans="1:25" s="27" customFormat="1" x14ac:dyDescent="0.2">
      <c r="A43" s="30"/>
      <c r="B43" s="60"/>
      <c r="C43" s="33"/>
      <c r="D43" s="29"/>
      <c r="E43" s="33"/>
      <c r="F43" s="8"/>
      <c r="G43" s="32"/>
      <c r="H43" s="45"/>
      <c r="I43" s="52"/>
      <c r="J43" s="32"/>
      <c r="K43" s="31"/>
      <c r="L43" s="8"/>
      <c r="M43" s="8"/>
      <c r="N43" s="29"/>
      <c r="O43" s="28"/>
      <c r="P43" s="31"/>
      <c r="Q43" s="8"/>
      <c r="R43" s="53"/>
      <c r="S43" s="8"/>
      <c r="T43" s="8"/>
      <c r="U43" s="32"/>
      <c r="V43" s="29"/>
      <c r="W43" s="28"/>
      <c r="X43" s="82"/>
      <c r="Y43" s="29"/>
    </row>
    <row r="44" spans="1:25" s="27" customFormat="1" x14ac:dyDescent="0.2">
      <c r="A44" s="30"/>
      <c r="B44" s="60"/>
      <c r="C44" s="33"/>
      <c r="D44" s="29"/>
      <c r="E44" s="33"/>
      <c r="F44" s="8"/>
      <c r="G44" s="32"/>
      <c r="H44" s="45"/>
      <c r="I44" s="52"/>
      <c r="J44" s="32"/>
      <c r="K44" s="31"/>
      <c r="L44" s="8"/>
      <c r="M44" s="8"/>
      <c r="N44" s="29"/>
      <c r="O44" s="28"/>
      <c r="P44" s="31"/>
      <c r="Q44" s="8"/>
      <c r="R44" s="53"/>
      <c r="S44" s="8"/>
      <c r="T44" s="8"/>
      <c r="U44" s="32"/>
      <c r="V44" s="29"/>
      <c r="W44" s="28"/>
      <c r="X44" s="82"/>
      <c r="Y44" s="29"/>
    </row>
    <row r="45" spans="1:25" s="27" customFormat="1" x14ac:dyDescent="0.2">
      <c r="A45" s="30"/>
      <c r="B45" s="60"/>
      <c r="C45" s="33"/>
      <c r="D45" s="29"/>
      <c r="E45" s="33"/>
      <c r="F45" s="8"/>
      <c r="G45" s="32"/>
      <c r="H45" s="45"/>
      <c r="I45" s="52"/>
      <c r="J45" s="32"/>
      <c r="K45" s="31"/>
      <c r="L45" s="8"/>
      <c r="M45" s="8"/>
      <c r="N45" s="29"/>
      <c r="O45" s="28"/>
      <c r="P45" s="31"/>
      <c r="Q45" s="8"/>
      <c r="R45" s="53"/>
      <c r="S45" s="8"/>
      <c r="T45" s="8"/>
      <c r="U45" s="32"/>
      <c r="V45" s="29"/>
      <c r="W45" s="28"/>
      <c r="X45" s="82"/>
      <c r="Y45" s="29"/>
    </row>
    <row r="46" spans="1:25" s="27" customFormat="1" x14ac:dyDescent="0.2">
      <c r="A46" s="30"/>
      <c r="B46" s="60"/>
      <c r="C46" s="33"/>
      <c r="D46" s="29"/>
      <c r="E46" s="33"/>
      <c r="F46" s="8"/>
      <c r="G46" s="32"/>
      <c r="H46" s="45"/>
      <c r="I46" s="52"/>
      <c r="J46" s="32"/>
      <c r="K46" s="31"/>
      <c r="L46" s="8"/>
      <c r="M46" s="8"/>
      <c r="N46" s="29"/>
      <c r="O46" s="28"/>
      <c r="P46" s="31"/>
      <c r="Q46" s="8"/>
      <c r="R46" s="53"/>
      <c r="S46" s="8"/>
      <c r="T46" s="8"/>
      <c r="U46" s="32"/>
      <c r="V46" s="29"/>
      <c r="W46" s="28"/>
      <c r="X46" s="82"/>
      <c r="Y46" s="29"/>
    </row>
    <row r="47" spans="1:25" s="27" customFormat="1" x14ac:dyDescent="0.2">
      <c r="A47" s="30"/>
      <c r="B47" s="60"/>
      <c r="C47" s="33"/>
      <c r="D47" s="29"/>
      <c r="E47" s="33"/>
      <c r="F47" s="8"/>
      <c r="G47" s="32"/>
      <c r="H47" s="45"/>
      <c r="I47" s="52"/>
      <c r="J47" s="32"/>
      <c r="K47" s="31"/>
      <c r="L47" s="8"/>
      <c r="M47" s="8"/>
      <c r="N47" s="29"/>
      <c r="O47" s="28"/>
      <c r="P47" s="31"/>
      <c r="Q47" s="8"/>
      <c r="R47" s="53"/>
      <c r="S47" s="8"/>
      <c r="T47" s="8"/>
      <c r="U47" s="32"/>
      <c r="V47" s="29"/>
      <c r="W47" s="28"/>
      <c r="X47" s="82"/>
      <c r="Y47" s="29"/>
    </row>
    <row r="48" spans="1:25" s="27" customFormat="1" x14ac:dyDescent="0.2">
      <c r="A48" s="30"/>
      <c r="B48" s="60"/>
      <c r="C48" s="33"/>
      <c r="D48" s="29"/>
      <c r="E48" s="33"/>
      <c r="F48" s="8"/>
      <c r="G48" s="32"/>
      <c r="H48" s="45"/>
      <c r="I48" s="52"/>
      <c r="J48" s="32"/>
      <c r="K48" s="31"/>
      <c r="L48" s="8"/>
      <c r="M48" s="8"/>
      <c r="N48" s="29"/>
      <c r="O48" s="28"/>
      <c r="P48" s="31"/>
      <c r="Q48" s="8"/>
      <c r="R48" s="53"/>
      <c r="S48" s="8"/>
      <c r="T48" s="8"/>
      <c r="U48" s="32"/>
      <c r="V48" s="29"/>
      <c r="W48" s="28"/>
      <c r="X48" s="82"/>
      <c r="Y48" s="29"/>
    </row>
    <row r="49" spans="1:25" s="27" customFormat="1" x14ac:dyDescent="0.2">
      <c r="A49" s="30"/>
      <c r="B49" s="60"/>
      <c r="C49" s="33"/>
      <c r="D49" s="29"/>
      <c r="E49" s="33"/>
      <c r="F49" s="8"/>
      <c r="G49" s="32"/>
      <c r="H49" s="45"/>
      <c r="I49" s="52"/>
      <c r="J49" s="32"/>
      <c r="K49" s="31"/>
      <c r="L49" s="8"/>
      <c r="M49" s="8"/>
      <c r="N49" s="29"/>
      <c r="O49" s="28"/>
      <c r="P49" s="31"/>
      <c r="Q49" s="8"/>
      <c r="R49" s="53"/>
      <c r="S49" s="8"/>
      <c r="T49" s="8"/>
      <c r="U49" s="32"/>
      <c r="V49" s="29"/>
      <c r="W49" s="28"/>
      <c r="X49" s="82"/>
      <c r="Y49" s="29"/>
    </row>
    <row r="50" spans="1:25" s="27" customFormat="1" x14ac:dyDescent="0.2">
      <c r="A50" s="30"/>
      <c r="B50" s="60"/>
      <c r="C50" s="33"/>
      <c r="D50" s="29"/>
      <c r="E50" s="33"/>
      <c r="F50" s="8"/>
      <c r="G50" s="32"/>
      <c r="H50" s="45"/>
      <c r="I50" s="52"/>
      <c r="J50" s="32"/>
      <c r="K50" s="31"/>
      <c r="L50" s="8"/>
      <c r="M50" s="8"/>
      <c r="N50" s="29"/>
      <c r="O50" s="28"/>
      <c r="P50" s="31"/>
      <c r="Q50" s="8"/>
      <c r="R50" s="53"/>
      <c r="S50" s="8"/>
      <c r="T50" s="8"/>
      <c r="U50" s="32"/>
      <c r="V50" s="29"/>
      <c r="W50" s="28"/>
      <c r="X50" s="82"/>
      <c r="Y50" s="29"/>
    </row>
    <row r="51" spans="1:25" s="27" customFormat="1" x14ac:dyDescent="0.2">
      <c r="A51" s="30"/>
      <c r="B51" s="60"/>
      <c r="C51" s="33"/>
      <c r="D51" s="29"/>
      <c r="E51" s="33"/>
      <c r="F51" s="8"/>
      <c r="G51" s="32"/>
      <c r="H51" s="45"/>
      <c r="I51" s="52"/>
      <c r="J51" s="32"/>
      <c r="K51" s="31"/>
      <c r="L51" s="8"/>
      <c r="M51" s="8"/>
      <c r="N51" s="29"/>
      <c r="O51" s="28"/>
      <c r="P51" s="31"/>
      <c r="Q51" s="8"/>
      <c r="R51" s="53"/>
      <c r="S51" s="8"/>
      <c r="T51" s="8"/>
      <c r="U51" s="32"/>
      <c r="V51" s="29"/>
      <c r="W51" s="28"/>
      <c r="X51" s="82"/>
      <c r="Y51" s="29"/>
    </row>
    <row r="52" spans="1:25" s="27" customFormat="1" x14ac:dyDescent="0.2">
      <c r="A52" s="30"/>
      <c r="B52" s="60"/>
      <c r="C52" s="33"/>
      <c r="D52" s="29"/>
      <c r="E52" s="33"/>
      <c r="F52" s="8"/>
      <c r="G52" s="32"/>
      <c r="H52" s="45"/>
      <c r="I52" s="52"/>
      <c r="J52" s="32"/>
      <c r="K52" s="31"/>
      <c r="L52" s="8"/>
      <c r="M52" s="8"/>
      <c r="N52" s="29"/>
      <c r="O52" s="28"/>
      <c r="P52" s="31"/>
      <c r="Q52" s="8"/>
      <c r="R52" s="53"/>
      <c r="S52" s="8"/>
      <c r="T52" s="8"/>
      <c r="U52" s="32"/>
      <c r="V52" s="29"/>
      <c r="W52" s="28"/>
      <c r="X52" s="82"/>
      <c r="Y52" s="29"/>
    </row>
    <row r="53" spans="1:25" s="27" customFormat="1" x14ac:dyDescent="0.2">
      <c r="A53" s="30"/>
      <c r="B53" s="60"/>
      <c r="C53" s="33"/>
      <c r="D53" s="29"/>
      <c r="E53" s="33"/>
      <c r="F53" s="8"/>
      <c r="G53" s="32"/>
      <c r="H53" s="45"/>
      <c r="I53" s="52"/>
      <c r="J53" s="32"/>
      <c r="K53" s="31"/>
      <c r="L53" s="8"/>
      <c r="M53" s="8"/>
      <c r="N53" s="29"/>
      <c r="O53" s="28"/>
      <c r="P53" s="31"/>
      <c r="Q53" s="8"/>
      <c r="R53" s="53"/>
      <c r="S53" s="8"/>
      <c r="T53" s="8"/>
      <c r="U53" s="32"/>
      <c r="V53" s="29"/>
      <c r="W53" s="28"/>
      <c r="X53" s="82"/>
      <c r="Y53" s="29"/>
    </row>
    <row r="54" spans="1:25" s="27" customFormat="1" x14ac:dyDescent="0.2">
      <c r="A54" s="30"/>
      <c r="B54" s="60"/>
      <c r="C54" s="33"/>
      <c r="D54" s="29"/>
      <c r="E54" s="33"/>
      <c r="F54" s="8"/>
      <c r="G54" s="32"/>
      <c r="H54" s="45"/>
      <c r="I54" s="52"/>
      <c r="J54" s="32"/>
      <c r="K54" s="31"/>
      <c r="L54" s="8"/>
      <c r="M54" s="8"/>
      <c r="N54" s="29"/>
      <c r="O54" s="28"/>
      <c r="P54" s="31"/>
      <c r="Q54" s="8"/>
      <c r="R54" s="53"/>
      <c r="S54" s="8"/>
      <c r="T54" s="8"/>
      <c r="U54" s="32"/>
      <c r="V54" s="29"/>
      <c r="W54" s="28"/>
      <c r="X54" s="82"/>
      <c r="Y54" s="29"/>
    </row>
    <row r="55" spans="1:25" s="27" customFormat="1" x14ac:dyDescent="0.2">
      <c r="A55" s="30"/>
      <c r="B55" s="60"/>
      <c r="C55" s="33"/>
      <c r="D55" s="29"/>
      <c r="E55" s="33"/>
      <c r="F55" s="8"/>
      <c r="G55" s="32"/>
      <c r="H55" s="45"/>
      <c r="I55" s="52"/>
      <c r="J55" s="32"/>
      <c r="K55" s="31"/>
      <c r="L55" s="8"/>
      <c r="M55" s="8"/>
      <c r="N55" s="29"/>
      <c r="O55" s="28"/>
      <c r="P55" s="31"/>
      <c r="Q55" s="8"/>
      <c r="R55" s="53"/>
      <c r="S55" s="8"/>
      <c r="T55" s="8"/>
      <c r="U55" s="32"/>
      <c r="V55" s="29"/>
      <c r="W55" s="28"/>
      <c r="X55" s="82"/>
      <c r="Y55" s="29"/>
    </row>
    <row r="56" spans="1:25" s="27" customFormat="1" x14ac:dyDescent="0.2">
      <c r="A56" s="30"/>
      <c r="B56" s="60"/>
      <c r="C56" s="33"/>
      <c r="D56" s="29"/>
      <c r="E56" s="33"/>
      <c r="F56" s="8"/>
      <c r="G56" s="32"/>
      <c r="H56" s="45"/>
      <c r="I56" s="52"/>
      <c r="J56" s="32"/>
      <c r="K56" s="31"/>
      <c r="L56" s="8"/>
      <c r="M56" s="8"/>
      <c r="N56" s="29"/>
      <c r="O56" s="28"/>
      <c r="P56" s="31"/>
      <c r="Q56" s="8"/>
      <c r="R56" s="53"/>
      <c r="S56" s="8"/>
      <c r="T56" s="8"/>
      <c r="U56" s="32"/>
      <c r="V56" s="29"/>
      <c r="W56" s="28"/>
      <c r="X56" s="82"/>
      <c r="Y56" s="29"/>
    </row>
    <row r="57" spans="1:25" s="27" customFormat="1" x14ac:dyDescent="0.2">
      <c r="A57" s="30"/>
      <c r="B57" s="60"/>
      <c r="C57" s="33"/>
      <c r="D57" s="29"/>
      <c r="E57" s="33"/>
      <c r="F57" s="8"/>
      <c r="G57" s="32"/>
      <c r="H57" s="45"/>
      <c r="I57" s="52"/>
      <c r="J57" s="32"/>
      <c r="K57" s="31"/>
      <c r="L57" s="8"/>
      <c r="M57" s="8"/>
      <c r="N57" s="29"/>
      <c r="O57" s="28"/>
      <c r="P57" s="31"/>
      <c r="Q57" s="8"/>
      <c r="R57" s="53"/>
      <c r="S57" s="8"/>
      <c r="T57" s="8"/>
      <c r="U57" s="32"/>
      <c r="V57" s="29"/>
      <c r="W57" s="28"/>
      <c r="X57" s="82"/>
      <c r="Y57" s="29"/>
    </row>
    <row r="58" spans="1:25" s="27" customFormat="1" x14ac:dyDescent="0.2">
      <c r="A58" s="30"/>
      <c r="B58" s="60"/>
      <c r="C58" s="33"/>
      <c r="D58" s="29"/>
      <c r="E58" s="33"/>
      <c r="F58" s="8"/>
      <c r="G58" s="32"/>
      <c r="H58" s="45"/>
      <c r="I58" s="52"/>
      <c r="J58" s="32"/>
      <c r="K58" s="31"/>
      <c r="L58" s="8"/>
      <c r="M58" s="8"/>
      <c r="N58" s="29"/>
      <c r="O58" s="28"/>
      <c r="P58" s="31"/>
      <c r="Q58" s="8"/>
      <c r="R58" s="53"/>
      <c r="S58" s="8"/>
      <c r="T58" s="8"/>
      <c r="U58" s="32"/>
      <c r="V58" s="29"/>
      <c r="W58" s="28"/>
      <c r="X58" s="82"/>
      <c r="Y58" s="29"/>
    </row>
    <row r="59" spans="1:25" s="27" customFormat="1" x14ac:dyDescent="0.2">
      <c r="A59" s="30"/>
      <c r="B59" s="60"/>
      <c r="C59" s="33"/>
      <c r="D59" s="29"/>
      <c r="E59" s="33"/>
      <c r="F59" s="8"/>
      <c r="G59" s="32"/>
      <c r="H59" s="45"/>
      <c r="I59" s="52"/>
      <c r="J59" s="32"/>
      <c r="K59" s="31"/>
      <c r="L59" s="8"/>
      <c r="M59" s="8"/>
      <c r="N59" s="29"/>
      <c r="O59" s="28"/>
      <c r="P59" s="31"/>
      <c r="Q59" s="8"/>
      <c r="R59" s="53"/>
      <c r="S59" s="8"/>
      <c r="T59" s="8"/>
      <c r="U59" s="32"/>
      <c r="V59" s="29"/>
      <c r="W59" s="28"/>
      <c r="X59" s="82"/>
      <c r="Y59" s="29"/>
    </row>
    <row r="60" spans="1:25" s="27" customFormat="1" x14ac:dyDescent="0.2">
      <c r="A60" s="30"/>
      <c r="B60" s="60"/>
      <c r="C60" s="33"/>
      <c r="D60" s="29"/>
      <c r="E60" s="33"/>
      <c r="F60" s="8"/>
      <c r="G60" s="32"/>
      <c r="H60" s="45"/>
      <c r="I60" s="52"/>
      <c r="J60" s="32"/>
      <c r="K60" s="31"/>
      <c r="L60" s="8"/>
      <c r="M60" s="8"/>
      <c r="N60" s="29"/>
      <c r="O60" s="28"/>
      <c r="P60" s="31"/>
      <c r="Q60" s="8"/>
      <c r="R60" s="53"/>
      <c r="S60" s="8"/>
      <c r="T60" s="8"/>
      <c r="U60" s="32"/>
      <c r="V60" s="29"/>
      <c r="W60" s="28"/>
      <c r="X60" s="82"/>
      <c r="Y60" s="29"/>
    </row>
    <row r="61" spans="1:25" s="27" customFormat="1" x14ac:dyDescent="0.2">
      <c r="A61" s="30"/>
      <c r="B61" s="60"/>
      <c r="C61" s="33"/>
      <c r="D61" s="29"/>
      <c r="E61" s="33"/>
      <c r="F61" s="8"/>
      <c r="G61" s="32"/>
      <c r="H61" s="45"/>
      <c r="I61" s="52"/>
      <c r="J61" s="32"/>
      <c r="K61" s="31"/>
      <c r="L61" s="8"/>
      <c r="M61" s="8"/>
      <c r="N61" s="29"/>
      <c r="O61" s="28"/>
      <c r="P61" s="31"/>
      <c r="Q61" s="8"/>
      <c r="R61" s="53"/>
      <c r="S61" s="8"/>
      <c r="T61" s="8"/>
      <c r="U61" s="32"/>
      <c r="V61" s="29"/>
      <c r="W61" s="28"/>
      <c r="X61" s="82"/>
      <c r="Y61" s="29"/>
    </row>
    <row r="62" spans="1:25" s="27" customFormat="1" x14ac:dyDescent="0.2">
      <c r="A62" s="30"/>
      <c r="B62" s="60"/>
      <c r="C62" s="33"/>
      <c r="D62" s="29"/>
      <c r="E62" s="33"/>
      <c r="F62" s="8"/>
      <c r="G62" s="32"/>
      <c r="H62" s="45"/>
      <c r="I62" s="52"/>
      <c r="J62" s="32"/>
      <c r="K62" s="31"/>
      <c r="L62" s="8"/>
      <c r="M62" s="8"/>
      <c r="N62" s="29"/>
      <c r="O62" s="28"/>
      <c r="P62" s="31"/>
      <c r="Q62" s="8"/>
      <c r="R62" s="53"/>
      <c r="S62" s="8"/>
      <c r="T62" s="8"/>
      <c r="U62" s="32"/>
      <c r="V62" s="29"/>
      <c r="W62" s="28"/>
      <c r="X62" s="82"/>
      <c r="Y62" s="29"/>
    </row>
    <row r="63" spans="1:25" s="27" customFormat="1" x14ac:dyDescent="0.2">
      <c r="A63" s="30"/>
      <c r="B63" s="60"/>
      <c r="C63" s="33"/>
      <c r="D63" s="29"/>
      <c r="E63" s="33"/>
      <c r="F63" s="8"/>
      <c r="G63" s="32"/>
      <c r="H63" s="45"/>
      <c r="I63" s="52"/>
      <c r="J63" s="32"/>
      <c r="K63" s="31"/>
      <c r="L63" s="8"/>
      <c r="M63" s="8"/>
      <c r="N63" s="29"/>
      <c r="O63" s="28"/>
      <c r="P63" s="31"/>
      <c r="Q63" s="8"/>
      <c r="R63" s="53"/>
      <c r="S63" s="8"/>
      <c r="T63" s="8"/>
      <c r="U63" s="32"/>
      <c r="V63" s="29"/>
      <c r="W63" s="28"/>
      <c r="X63" s="82"/>
      <c r="Y63" s="29"/>
    </row>
    <row r="64" spans="1:25" s="27" customFormat="1" x14ac:dyDescent="0.2">
      <c r="A64" s="30"/>
      <c r="B64" s="60"/>
      <c r="C64" s="33"/>
      <c r="D64" s="29"/>
      <c r="E64" s="33"/>
      <c r="F64" s="8"/>
      <c r="G64" s="32"/>
      <c r="H64" s="45"/>
      <c r="I64" s="52"/>
      <c r="J64" s="32"/>
      <c r="K64" s="31"/>
      <c r="L64" s="8"/>
      <c r="M64" s="8"/>
      <c r="N64" s="29"/>
      <c r="O64" s="28"/>
      <c r="P64" s="31"/>
      <c r="Q64" s="8"/>
      <c r="R64" s="53"/>
      <c r="S64" s="8"/>
      <c r="T64" s="8"/>
      <c r="U64" s="32"/>
      <c r="V64" s="29"/>
      <c r="W64" s="28"/>
      <c r="X64" s="82"/>
      <c r="Y64" s="29"/>
    </row>
    <row r="65" spans="1:25" s="27" customFormat="1" x14ac:dyDescent="0.2">
      <c r="A65" s="30"/>
      <c r="B65" s="60"/>
      <c r="C65" s="33"/>
      <c r="D65" s="29"/>
      <c r="E65" s="33"/>
      <c r="F65" s="8"/>
      <c r="G65" s="32"/>
      <c r="H65" s="45"/>
      <c r="I65" s="52"/>
      <c r="J65" s="32"/>
      <c r="K65" s="31"/>
      <c r="L65" s="8"/>
      <c r="M65" s="8"/>
      <c r="N65" s="29"/>
      <c r="O65" s="28"/>
      <c r="P65" s="31"/>
      <c r="Q65" s="8"/>
      <c r="R65" s="53"/>
      <c r="S65" s="8"/>
      <c r="T65" s="8"/>
      <c r="U65" s="32"/>
      <c r="V65" s="29"/>
      <c r="W65" s="28"/>
      <c r="X65" s="82"/>
      <c r="Y65" s="29"/>
    </row>
    <row r="66" spans="1:25" s="27" customFormat="1" x14ac:dyDescent="0.2">
      <c r="A66" s="30"/>
      <c r="B66" s="60"/>
      <c r="C66" s="33"/>
      <c r="D66" s="29"/>
      <c r="E66" s="33"/>
      <c r="F66" s="8"/>
      <c r="G66" s="32"/>
      <c r="H66" s="45"/>
      <c r="I66" s="52"/>
      <c r="J66" s="32"/>
      <c r="K66" s="31"/>
      <c r="L66" s="8"/>
      <c r="M66" s="8"/>
      <c r="N66" s="29"/>
      <c r="O66" s="28"/>
      <c r="P66" s="31"/>
      <c r="Q66" s="8"/>
      <c r="R66" s="53"/>
      <c r="S66" s="8"/>
      <c r="T66" s="8"/>
      <c r="U66" s="32"/>
      <c r="V66" s="29"/>
      <c r="W66" s="28"/>
      <c r="X66" s="82"/>
      <c r="Y66" s="29"/>
    </row>
    <row r="67" spans="1:25" s="27" customFormat="1" x14ac:dyDescent="0.2">
      <c r="A67" s="30"/>
      <c r="B67" s="60"/>
      <c r="C67" s="33"/>
      <c r="D67" s="29"/>
      <c r="E67" s="33"/>
      <c r="F67" s="8"/>
      <c r="G67" s="32"/>
      <c r="H67" s="45"/>
      <c r="I67" s="52"/>
      <c r="J67" s="32"/>
      <c r="K67" s="31"/>
      <c r="L67" s="8"/>
      <c r="M67" s="8"/>
      <c r="N67" s="29"/>
      <c r="O67" s="28"/>
      <c r="P67" s="31"/>
      <c r="Q67" s="8"/>
      <c r="R67" s="53"/>
      <c r="S67" s="8"/>
      <c r="T67" s="8"/>
      <c r="U67" s="32"/>
      <c r="V67" s="29"/>
      <c r="W67" s="28"/>
      <c r="X67" s="82"/>
      <c r="Y67" s="29"/>
    </row>
    <row r="68" spans="1:25" s="27" customFormat="1" x14ac:dyDescent="0.2">
      <c r="A68" s="30"/>
      <c r="B68" s="60"/>
      <c r="C68" s="33"/>
      <c r="D68" s="29"/>
      <c r="E68" s="33"/>
      <c r="F68" s="8"/>
      <c r="G68" s="32"/>
      <c r="H68" s="45"/>
      <c r="I68" s="52"/>
      <c r="J68" s="32"/>
      <c r="K68" s="31"/>
      <c r="L68" s="8"/>
      <c r="M68" s="8"/>
      <c r="N68" s="29"/>
      <c r="O68" s="28"/>
      <c r="P68" s="31"/>
      <c r="Q68" s="8"/>
      <c r="R68" s="53"/>
      <c r="S68" s="8"/>
      <c r="T68" s="8"/>
      <c r="U68" s="32"/>
      <c r="V68" s="29"/>
      <c r="W68" s="28"/>
      <c r="X68" s="82"/>
      <c r="Y68" s="29"/>
    </row>
    <row r="69" spans="1:25" s="27" customFormat="1" x14ac:dyDescent="0.2">
      <c r="A69" s="30"/>
      <c r="B69" s="60"/>
      <c r="C69" s="33"/>
      <c r="D69" s="29"/>
      <c r="E69" s="33"/>
      <c r="F69" s="8"/>
      <c r="G69" s="32"/>
      <c r="H69" s="45"/>
      <c r="I69" s="52"/>
      <c r="J69" s="32"/>
      <c r="K69" s="31"/>
      <c r="L69" s="8"/>
      <c r="M69" s="8"/>
      <c r="N69" s="29"/>
      <c r="O69" s="28"/>
      <c r="P69" s="31"/>
      <c r="Q69" s="8"/>
      <c r="R69" s="53"/>
      <c r="S69" s="8"/>
      <c r="T69" s="8"/>
      <c r="U69" s="32"/>
      <c r="V69" s="29"/>
      <c r="W69" s="28"/>
      <c r="X69" s="82"/>
      <c r="Y69" s="29"/>
    </row>
  </sheetData>
  <mergeCells count="4">
    <mergeCell ref="O5:V5"/>
    <mergeCell ref="C5:D5"/>
    <mergeCell ref="W5:Y5"/>
    <mergeCell ref="E5:N5"/>
  </mergeCells>
  <phoneticPr fontId="38" type="noConversion"/>
  <pageMargins left="0.75000000000000011" right="0.75000000000000011" top="1" bottom="1" header="0.5" footer="0.5"/>
  <pageSetup paperSize="9" scale="62" fitToWidth="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89"/>
  <sheetViews>
    <sheetView topLeftCell="A7" workbookViewId="0">
      <selection activeCell="G20" sqref="G20"/>
    </sheetView>
  </sheetViews>
  <sheetFormatPr baseColWidth="10" defaultRowHeight="16" x14ac:dyDescent="0.2"/>
  <cols>
    <col min="1" max="1" width="3.6640625" style="1" customWidth="1"/>
    <col min="2" max="2" width="30.1640625" style="1" bestFit="1" customWidth="1"/>
    <col min="3" max="3" width="22.1640625" style="1" customWidth="1"/>
    <col min="4" max="12" width="15.83203125" style="1" customWidth="1"/>
    <col min="13" max="13" width="15.83203125" style="68" customWidth="1"/>
    <col min="14" max="14" width="15.83203125" style="1" customWidth="1"/>
    <col min="15" max="18" width="10.83203125" style="1"/>
    <col min="19" max="19" width="11.83203125" style="1" bestFit="1" customWidth="1"/>
    <col min="20" max="16384" width="10.83203125" style="1"/>
  </cols>
  <sheetData>
    <row r="1" spans="1:14" ht="23" x14ac:dyDescent="0.25">
      <c r="A1" s="2" t="s">
        <v>0</v>
      </c>
    </row>
    <row r="2" spans="1:14" ht="23" x14ac:dyDescent="0.25">
      <c r="A2" s="2" t="s">
        <v>34</v>
      </c>
    </row>
    <row r="3" spans="1:14" x14ac:dyDescent="0.2">
      <c r="A3" s="3"/>
    </row>
    <row r="4" spans="1:14" ht="17" thickBot="1" x14ac:dyDescent="0.25">
      <c r="A4" s="3"/>
    </row>
    <row r="5" spans="1:14" ht="21" thickBot="1" x14ac:dyDescent="0.25">
      <c r="C5" s="187" t="s">
        <v>7</v>
      </c>
      <c r="D5" s="188"/>
      <c r="E5" s="188"/>
      <c r="F5" s="188"/>
      <c r="G5" s="188"/>
      <c r="H5" s="188"/>
      <c r="I5" s="188"/>
      <c r="J5" s="188"/>
      <c r="K5" s="188"/>
      <c r="L5" s="189"/>
      <c r="M5" s="192" t="s">
        <v>17</v>
      </c>
      <c r="N5" s="191"/>
    </row>
    <row r="6" spans="1:14" s="21" customFormat="1" ht="21" thickBot="1" x14ac:dyDescent="0.25">
      <c r="C6" s="22"/>
      <c r="D6" s="23"/>
      <c r="E6" s="23"/>
      <c r="F6" s="24" t="s">
        <v>24</v>
      </c>
      <c r="G6" s="23"/>
      <c r="H6" s="23"/>
      <c r="I6" s="23"/>
      <c r="J6" s="23"/>
      <c r="K6" s="23"/>
      <c r="L6" s="25"/>
      <c r="M6" s="105"/>
      <c r="N6" s="25"/>
    </row>
    <row r="7" spans="1:14" s="4" customFormat="1" ht="51" x14ac:dyDescent="0.2">
      <c r="B7" s="20" t="s">
        <v>1</v>
      </c>
      <c r="C7" s="47" t="s">
        <v>73</v>
      </c>
      <c r="D7" s="48" t="s">
        <v>5</v>
      </c>
      <c r="E7" s="48" t="s">
        <v>16</v>
      </c>
      <c r="F7" s="48" t="s">
        <v>4</v>
      </c>
      <c r="G7" s="48" t="s">
        <v>30</v>
      </c>
      <c r="H7" s="48" t="s">
        <v>22</v>
      </c>
      <c r="I7" s="48" t="s">
        <v>23</v>
      </c>
      <c r="J7" s="48" t="s">
        <v>2</v>
      </c>
      <c r="K7" s="64" t="s">
        <v>36</v>
      </c>
      <c r="L7" s="65" t="s">
        <v>37</v>
      </c>
      <c r="M7" s="106" t="s">
        <v>10</v>
      </c>
      <c r="N7" s="9" t="s">
        <v>21</v>
      </c>
    </row>
    <row r="8" spans="1:14" s="59" customFormat="1" ht="32" x14ac:dyDescent="0.2">
      <c r="A8" s="62" t="s">
        <v>98</v>
      </c>
      <c r="B8" s="130" t="s">
        <v>80</v>
      </c>
      <c r="C8" s="153" t="s">
        <v>71</v>
      </c>
      <c r="D8" s="19"/>
      <c r="E8" s="108" t="s">
        <v>3</v>
      </c>
      <c r="F8" s="32"/>
      <c r="G8" s="61">
        <v>1</v>
      </c>
      <c r="H8" s="8">
        <v>4</v>
      </c>
      <c r="I8" s="32">
        <v>5</v>
      </c>
      <c r="J8" s="8">
        <v>381</v>
      </c>
      <c r="K8" s="8">
        <v>-40</v>
      </c>
      <c r="L8" s="29">
        <v>80</v>
      </c>
      <c r="M8" s="107">
        <v>13.24</v>
      </c>
      <c r="N8" s="29">
        <v>0.41777777777778002</v>
      </c>
    </row>
    <row r="9" spans="1:14" s="59" customFormat="1" ht="32" x14ac:dyDescent="0.2">
      <c r="A9" s="154" t="s">
        <v>99</v>
      </c>
      <c r="B9" s="130" t="s">
        <v>81</v>
      </c>
      <c r="C9" s="153" t="s">
        <v>72</v>
      </c>
      <c r="D9" s="19"/>
      <c r="E9" s="108" t="s">
        <v>3</v>
      </c>
      <c r="F9" s="32"/>
      <c r="G9" s="61">
        <v>1</v>
      </c>
      <c r="H9" s="8">
        <v>4</v>
      </c>
      <c r="I9" s="32">
        <v>3</v>
      </c>
      <c r="J9" s="8">
        <v>381</v>
      </c>
      <c r="K9" s="8">
        <v>-40</v>
      </c>
      <c r="L9" s="29">
        <v>80</v>
      </c>
      <c r="M9" s="107">
        <v>13.24</v>
      </c>
      <c r="N9" s="29">
        <v>0.41777777777778002</v>
      </c>
    </row>
    <row r="10" spans="1:14" s="59" customFormat="1" ht="48" x14ac:dyDescent="0.2">
      <c r="A10" s="155" t="s">
        <v>100</v>
      </c>
      <c r="B10" s="156" t="s">
        <v>80</v>
      </c>
      <c r="C10" s="153" t="s">
        <v>91</v>
      </c>
      <c r="D10" s="19"/>
      <c r="E10" s="108" t="s">
        <v>3</v>
      </c>
      <c r="F10" s="32"/>
      <c r="G10" s="157">
        <v>2</v>
      </c>
      <c r="H10" s="8">
        <v>4</v>
      </c>
      <c r="I10" s="32">
        <v>5</v>
      </c>
      <c r="J10" s="8">
        <v>381</v>
      </c>
      <c r="K10" s="8">
        <v>-40</v>
      </c>
      <c r="L10" s="29">
        <v>80</v>
      </c>
      <c r="M10" s="107">
        <v>13.24</v>
      </c>
      <c r="N10" s="29">
        <v>0.41777777777778002</v>
      </c>
    </row>
    <row r="11" spans="1:14" s="59" customFormat="1" ht="48" x14ac:dyDescent="0.2">
      <c r="A11" s="62">
        <v>2</v>
      </c>
      <c r="B11" s="156" t="s">
        <v>82</v>
      </c>
      <c r="C11" s="153" t="s">
        <v>83</v>
      </c>
      <c r="D11" s="19"/>
      <c r="E11" s="108" t="s">
        <v>3</v>
      </c>
      <c r="F11" s="32"/>
      <c r="G11" s="61">
        <v>1</v>
      </c>
      <c r="H11" s="8">
        <v>4</v>
      </c>
      <c r="I11" s="32">
        <v>5</v>
      </c>
      <c r="J11" s="8">
        <v>50</v>
      </c>
      <c r="K11" s="8">
        <v>-40</v>
      </c>
      <c r="L11" s="29">
        <v>79</v>
      </c>
      <c r="M11" s="107">
        <v>7.03</v>
      </c>
      <c r="N11" s="29">
        <v>0.190761867</v>
      </c>
    </row>
    <row r="12" spans="1:14" s="59" customFormat="1" ht="32" x14ac:dyDescent="0.2">
      <c r="A12" s="155">
        <v>3</v>
      </c>
      <c r="B12" s="156" t="s">
        <v>84</v>
      </c>
      <c r="C12" s="153" t="s">
        <v>85</v>
      </c>
      <c r="D12" s="19"/>
      <c r="E12" s="108" t="s">
        <v>3</v>
      </c>
      <c r="F12" s="32"/>
      <c r="G12" s="157">
        <v>2</v>
      </c>
      <c r="H12" s="8">
        <v>4</v>
      </c>
      <c r="I12" s="32">
        <v>5</v>
      </c>
      <c r="J12" s="8">
        <v>75</v>
      </c>
      <c r="K12" s="8">
        <v>-40</v>
      </c>
      <c r="L12" s="29">
        <v>80</v>
      </c>
      <c r="M12" s="107">
        <v>9.0299999999999994</v>
      </c>
      <c r="N12" s="29">
        <v>0.190761867</v>
      </c>
    </row>
    <row r="13" spans="1:14" s="59" customFormat="1" ht="32" x14ac:dyDescent="0.2">
      <c r="A13" s="62" t="s">
        <v>101</v>
      </c>
      <c r="B13" s="130" t="s">
        <v>86</v>
      </c>
      <c r="C13" s="153" t="s">
        <v>89</v>
      </c>
      <c r="D13" s="19"/>
      <c r="E13" s="108" t="s">
        <v>3</v>
      </c>
      <c r="F13" s="32"/>
      <c r="G13" s="61">
        <v>1</v>
      </c>
      <c r="H13" s="8">
        <v>4</v>
      </c>
      <c r="I13" s="32">
        <v>5</v>
      </c>
      <c r="J13" s="8">
        <v>381</v>
      </c>
      <c r="K13" s="8">
        <v>-54</v>
      </c>
      <c r="L13" s="29">
        <v>104.5</v>
      </c>
      <c r="M13" s="107">
        <v>13.1</v>
      </c>
      <c r="N13" s="29">
        <v>0.44444444444444448</v>
      </c>
    </row>
    <row r="14" spans="1:14" s="59" customFormat="1" ht="32" x14ac:dyDescent="0.2">
      <c r="A14" s="154" t="s">
        <v>102</v>
      </c>
      <c r="B14" s="130" t="s">
        <v>86</v>
      </c>
      <c r="C14" s="153" t="s">
        <v>90</v>
      </c>
      <c r="D14" s="19"/>
      <c r="E14" s="108" t="s">
        <v>3</v>
      </c>
      <c r="F14" s="32"/>
      <c r="G14" s="61">
        <v>1</v>
      </c>
      <c r="H14" s="8">
        <v>4</v>
      </c>
      <c r="I14" s="32">
        <v>3</v>
      </c>
      <c r="J14" s="8">
        <v>381</v>
      </c>
      <c r="K14" s="8">
        <v>-54</v>
      </c>
      <c r="L14" s="29">
        <v>104.5</v>
      </c>
      <c r="M14" s="107">
        <v>13.1</v>
      </c>
      <c r="N14" s="29">
        <v>0.44444444444444448</v>
      </c>
    </row>
    <row r="15" spans="1:14" s="59" customFormat="1" ht="48" x14ac:dyDescent="0.2">
      <c r="A15" s="155" t="s">
        <v>103</v>
      </c>
      <c r="B15" s="156" t="s">
        <v>86</v>
      </c>
      <c r="C15" s="153" t="s">
        <v>91</v>
      </c>
      <c r="D15" s="19"/>
      <c r="E15" s="108" t="s">
        <v>3</v>
      </c>
      <c r="F15" s="32"/>
      <c r="G15" s="157">
        <v>2</v>
      </c>
      <c r="H15" s="8">
        <v>4</v>
      </c>
      <c r="I15" s="32">
        <v>5</v>
      </c>
      <c r="J15" s="8">
        <v>381</v>
      </c>
      <c r="K15" s="8">
        <v>-54</v>
      </c>
      <c r="L15" s="29">
        <v>104.5</v>
      </c>
      <c r="M15" s="107">
        <v>13.1</v>
      </c>
      <c r="N15" s="29">
        <v>0.44444444444444448</v>
      </c>
    </row>
    <row r="16" spans="1:14" s="59" customFormat="1" x14ac:dyDescent="0.2">
      <c r="A16" s="62" t="s">
        <v>105</v>
      </c>
      <c r="B16" s="156" t="s">
        <v>86</v>
      </c>
      <c r="C16" s="158" t="s">
        <v>107</v>
      </c>
      <c r="D16" s="19"/>
      <c r="E16" s="108" t="s">
        <v>3</v>
      </c>
      <c r="F16" s="32"/>
      <c r="G16" s="157">
        <v>2</v>
      </c>
      <c r="H16" s="8">
        <v>4</v>
      </c>
      <c r="I16" s="32">
        <v>5</v>
      </c>
      <c r="J16" s="8">
        <v>305</v>
      </c>
      <c r="K16" s="8">
        <v>-40</v>
      </c>
      <c r="L16" s="29">
        <v>80</v>
      </c>
      <c r="M16" s="107">
        <v>11.42</v>
      </c>
      <c r="N16" s="29">
        <v>0.44444444444444448</v>
      </c>
    </row>
    <row r="17" spans="1:14" s="59" customFormat="1" ht="48" x14ac:dyDescent="0.2">
      <c r="A17" s="62">
        <v>5</v>
      </c>
      <c r="B17" s="156" t="s">
        <v>87</v>
      </c>
      <c r="C17" s="153" t="s">
        <v>92</v>
      </c>
      <c r="D17" s="19"/>
      <c r="E17" s="108" t="s">
        <v>3</v>
      </c>
      <c r="F17" s="32"/>
      <c r="G17" s="61">
        <v>1</v>
      </c>
      <c r="H17" s="8">
        <v>4</v>
      </c>
      <c r="I17" s="32">
        <v>5</v>
      </c>
      <c r="J17" s="8">
        <v>80</v>
      </c>
      <c r="K17" s="8">
        <v>-29</v>
      </c>
      <c r="L17" s="29">
        <v>65</v>
      </c>
      <c r="M17" s="107">
        <v>3.7</v>
      </c>
      <c r="N17" s="29">
        <v>0.13333333333333333</v>
      </c>
    </row>
    <row r="18" spans="1:14" s="59" customFormat="1" ht="32" x14ac:dyDescent="0.2">
      <c r="A18" s="155">
        <v>6</v>
      </c>
      <c r="B18" s="156" t="s">
        <v>88</v>
      </c>
      <c r="C18" s="153" t="s">
        <v>93</v>
      </c>
      <c r="D18" s="19"/>
      <c r="E18" s="108" t="s">
        <v>3</v>
      </c>
      <c r="F18" s="32"/>
      <c r="G18" s="157">
        <v>2</v>
      </c>
      <c r="H18" s="8">
        <v>4</v>
      </c>
      <c r="I18" s="32">
        <v>5</v>
      </c>
      <c r="J18" s="8">
        <v>305</v>
      </c>
      <c r="K18" s="8">
        <v>-40</v>
      </c>
      <c r="L18" s="29">
        <v>80</v>
      </c>
      <c r="M18" s="107">
        <v>11.42</v>
      </c>
      <c r="N18" s="29">
        <v>0.44444444444444448</v>
      </c>
    </row>
    <row r="19" spans="1:14" s="59" customFormat="1" x14ac:dyDescent="0.2">
      <c r="A19" s="62">
        <v>7</v>
      </c>
      <c r="B19" s="128" t="s">
        <v>68</v>
      </c>
      <c r="C19" s="28"/>
      <c r="D19" s="19"/>
      <c r="E19" s="108" t="s">
        <v>3</v>
      </c>
      <c r="F19" s="32"/>
      <c r="G19" s="180" t="s">
        <v>139</v>
      </c>
      <c r="H19" s="8">
        <v>4</v>
      </c>
      <c r="I19" s="32">
        <v>5</v>
      </c>
      <c r="J19" s="8">
        <v>381</v>
      </c>
      <c r="K19" s="8">
        <v>-54</v>
      </c>
      <c r="L19" s="29">
        <v>104.5</v>
      </c>
      <c r="M19" s="107">
        <v>13.1</v>
      </c>
      <c r="N19" s="29">
        <v>0.44444444444444448</v>
      </c>
    </row>
    <row r="20" spans="1:14" s="59" customFormat="1" ht="48" x14ac:dyDescent="0.2">
      <c r="A20" s="62">
        <v>8</v>
      </c>
      <c r="B20" s="159" t="s">
        <v>116</v>
      </c>
      <c r="C20" s="153" t="s">
        <v>92</v>
      </c>
      <c r="D20" s="19"/>
      <c r="E20" s="108" t="s">
        <v>3</v>
      </c>
      <c r="F20" s="32"/>
      <c r="G20" s="61">
        <v>1</v>
      </c>
      <c r="H20" s="8">
        <v>4</v>
      </c>
      <c r="I20" s="32">
        <v>5</v>
      </c>
      <c r="J20" s="8">
        <v>70</v>
      </c>
      <c r="K20" s="8">
        <v>-29</v>
      </c>
      <c r="L20" s="29">
        <v>65</v>
      </c>
      <c r="M20" s="107">
        <v>3.7</v>
      </c>
      <c r="N20" s="29">
        <v>0.13333333333333333</v>
      </c>
    </row>
    <row r="21" spans="1:14" s="59" customFormat="1" x14ac:dyDescent="0.2">
      <c r="A21" s="62"/>
      <c r="B21" s="63"/>
      <c r="C21" s="28"/>
      <c r="D21" s="19"/>
      <c r="E21" s="8"/>
      <c r="F21" s="32"/>
      <c r="G21" s="61"/>
      <c r="H21" s="8"/>
      <c r="I21" s="32"/>
      <c r="J21" s="8"/>
      <c r="K21" s="8"/>
      <c r="L21" s="29"/>
      <c r="M21" s="107"/>
      <c r="N21" s="29"/>
    </row>
    <row r="22" spans="1:14" s="59" customFormat="1" x14ac:dyDescent="0.2">
      <c r="A22" s="62"/>
      <c r="B22" s="63"/>
      <c r="C22" s="28"/>
      <c r="D22" s="19"/>
      <c r="E22" s="8"/>
      <c r="F22" s="32"/>
      <c r="G22" s="61"/>
      <c r="H22" s="8"/>
      <c r="I22" s="32"/>
      <c r="J22" s="8"/>
      <c r="K22" s="8"/>
      <c r="L22" s="29"/>
      <c r="M22" s="107"/>
      <c r="N22" s="29"/>
    </row>
    <row r="23" spans="1:14" s="59" customFormat="1" x14ac:dyDescent="0.2">
      <c r="A23" s="62"/>
      <c r="B23" s="63"/>
      <c r="C23" s="28"/>
      <c r="D23" s="19"/>
      <c r="E23" s="8"/>
      <c r="F23" s="32"/>
      <c r="G23" s="61"/>
      <c r="H23" s="8"/>
      <c r="I23" s="32"/>
      <c r="J23" s="8"/>
      <c r="K23" s="8"/>
      <c r="L23" s="29"/>
      <c r="M23" s="107"/>
      <c r="N23" s="29"/>
    </row>
    <row r="24" spans="1:14" s="59" customFormat="1" x14ac:dyDescent="0.2">
      <c r="A24" s="62"/>
      <c r="B24" s="63"/>
      <c r="C24" s="28"/>
      <c r="D24" s="19"/>
      <c r="E24" s="8"/>
      <c r="F24" s="32"/>
      <c r="G24" s="61"/>
      <c r="H24" s="8"/>
      <c r="I24" s="32"/>
      <c r="J24" s="8"/>
      <c r="K24" s="8"/>
      <c r="L24" s="29"/>
      <c r="M24" s="107"/>
      <c r="N24" s="29"/>
    </row>
    <row r="25" spans="1:14" s="59" customFormat="1" x14ac:dyDescent="0.2">
      <c r="A25" s="62"/>
      <c r="B25" s="63"/>
      <c r="C25" s="28"/>
      <c r="D25" s="19"/>
      <c r="E25" s="8"/>
      <c r="F25" s="32"/>
      <c r="G25" s="61"/>
      <c r="H25" s="8"/>
      <c r="I25" s="32"/>
      <c r="J25" s="8"/>
      <c r="K25" s="8"/>
      <c r="L25" s="29"/>
      <c r="M25" s="107"/>
      <c r="N25" s="29"/>
    </row>
    <row r="26" spans="1:14" s="59" customFormat="1" x14ac:dyDescent="0.2">
      <c r="A26" s="62"/>
      <c r="B26" s="63"/>
      <c r="C26" s="28"/>
      <c r="D26" s="19"/>
      <c r="E26" s="8"/>
      <c r="F26" s="32"/>
      <c r="G26" s="61"/>
      <c r="H26" s="8"/>
      <c r="I26" s="32"/>
      <c r="J26" s="8"/>
      <c r="K26" s="8"/>
      <c r="L26" s="29"/>
      <c r="M26" s="107"/>
      <c r="N26" s="29"/>
    </row>
    <row r="27" spans="1:14" s="59" customFormat="1" x14ac:dyDescent="0.2">
      <c r="A27" s="62"/>
      <c r="B27" s="63"/>
      <c r="C27" s="28"/>
      <c r="D27" s="19"/>
      <c r="E27" s="8"/>
      <c r="F27" s="32"/>
      <c r="G27" s="61"/>
      <c r="H27" s="8"/>
      <c r="I27" s="32"/>
      <c r="J27" s="8"/>
      <c r="K27" s="8"/>
      <c r="L27" s="29"/>
      <c r="M27" s="107"/>
      <c r="N27" s="29"/>
    </row>
    <row r="28" spans="1:14" s="59" customFormat="1" x14ac:dyDescent="0.2">
      <c r="A28" s="62"/>
      <c r="B28" s="63"/>
      <c r="C28" s="28"/>
      <c r="D28" s="19"/>
      <c r="E28" s="8"/>
      <c r="F28" s="32"/>
      <c r="G28" s="61"/>
      <c r="H28" s="8"/>
      <c r="I28" s="32"/>
      <c r="J28" s="8"/>
      <c r="K28" s="8"/>
      <c r="L28" s="29"/>
      <c r="M28" s="107"/>
      <c r="N28" s="29"/>
    </row>
    <row r="29" spans="1:14" s="59" customFormat="1" x14ac:dyDescent="0.2">
      <c r="A29" s="62"/>
      <c r="B29" s="63"/>
      <c r="C29" s="28"/>
      <c r="D29" s="19"/>
      <c r="E29" s="8"/>
      <c r="F29" s="32"/>
      <c r="G29" s="61"/>
      <c r="H29" s="8"/>
      <c r="I29" s="32"/>
      <c r="J29" s="8"/>
      <c r="K29" s="8"/>
      <c r="L29" s="29"/>
      <c r="M29" s="107"/>
      <c r="N29" s="29"/>
    </row>
    <row r="30" spans="1:14" s="59" customFormat="1" x14ac:dyDescent="0.2">
      <c r="A30" s="62"/>
      <c r="B30" s="63"/>
      <c r="C30" s="28"/>
      <c r="D30" s="19"/>
      <c r="E30" s="8"/>
      <c r="F30" s="32"/>
      <c r="G30" s="61"/>
      <c r="H30" s="8"/>
      <c r="I30" s="32"/>
      <c r="J30" s="8"/>
      <c r="K30" s="8"/>
      <c r="L30" s="29"/>
      <c r="M30" s="107"/>
      <c r="N30" s="29"/>
    </row>
    <row r="31" spans="1:14" s="59" customFormat="1" x14ac:dyDescent="0.2">
      <c r="A31" s="62"/>
      <c r="B31" s="63"/>
      <c r="C31" s="28"/>
      <c r="D31" s="19"/>
      <c r="E31" s="8"/>
      <c r="F31" s="32"/>
      <c r="G31" s="61"/>
      <c r="H31" s="8"/>
      <c r="I31" s="32"/>
      <c r="J31" s="8"/>
      <c r="K31" s="8"/>
      <c r="L31" s="29"/>
      <c r="M31" s="107"/>
      <c r="N31" s="29"/>
    </row>
    <row r="32" spans="1:14" s="59" customFormat="1" x14ac:dyDescent="0.2">
      <c r="A32" s="62"/>
      <c r="B32" s="63"/>
      <c r="C32" s="28"/>
      <c r="D32" s="19"/>
      <c r="E32" s="8"/>
      <c r="F32" s="32"/>
      <c r="G32" s="61"/>
      <c r="H32" s="8"/>
      <c r="I32" s="32"/>
      <c r="J32" s="8"/>
      <c r="K32" s="8"/>
      <c r="L32" s="29"/>
      <c r="M32" s="107"/>
      <c r="N32" s="29"/>
    </row>
    <row r="33" spans="1:14" s="59" customFormat="1" x14ac:dyDescent="0.2">
      <c r="A33" s="62"/>
      <c r="B33" s="63"/>
      <c r="C33" s="28"/>
      <c r="D33" s="19"/>
      <c r="E33" s="8"/>
      <c r="F33" s="32"/>
      <c r="G33" s="61"/>
      <c r="H33" s="8"/>
      <c r="I33" s="32"/>
      <c r="J33" s="8"/>
      <c r="K33" s="8"/>
      <c r="L33" s="29"/>
      <c r="M33" s="107"/>
      <c r="N33" s="29"/>
    </row>
    <row r="34" spans="1:14" s="59" customFormat="1" x14ac:dyDescent="0.2">
      <c r="A34" s="62"/>
      <c r="B34" s="63"/>
      <c r="C34" s="28"/>
      <c r="D34" s="19"/>
      <c r="E34" s="8"/>
      <c r="F34" s="32"/>
      <c r="G34" s="61"/>
      <c r="H34" s="8"/>
      <c r="I34" s="32"/>
      <c r="J34" s="8"/>
      <c r="K34" s="8"/>
      <c r="L34" s="29"/>
      <c r="M34" s="107"/>
      <c r="N34" s="29"/>
    </row>
    <row r="35" spans="1:14" s="59" customFormat="1" x14ac:dyDescent="0.2">
      <c r="A35" s="62"/>
      <c r="B35" s="63"/>
      <c r="C35" s="28"/>
      <c r="D35" s="19"/>
      <c r="E35" s="8"/>
      <c r="F35" s="32"/>
      <c r="G35" s="61"/>
      <c r="H35" s="8"/>
      <c r="I35" s="32"/>
      <c r="J35" s="8"/>
      <c r="K35" s="8"/>
      <c r="L35" s="29"/>
      <c r="M35" s="107"/>
      <c r="N35" s="29"/>
    </row>
    <row r="36" spans="1:14" s="59" customFormat="1" x14ac:dyDescent="0.2">
      <c r="A36" s="62"/>
      <c r="B36" s="63"/>
      <c r="C36" s="28"/>
      <c r="D36" s="19"/>
      <c r="E36" s="8"/>
      <c r="F36" s="32"/>
      <c r="G36" s="61"/>
      <c r="H36" s="8"/>
      <c r="I36" s="32"/>
      <c r="J36" s="8"/>
      <c r="K36" s="8"/>
      <c r="L36" s="29"/>
      <c r="M36" s="107"/>
      <c r="N36" s="29"/>
    </row>
    <row r="37" spans="1:14" s="59" customFormat="1" x14ac:dyDescent="0.2">
      <c r="A37" s="62"/>
      <c r="B37" s="63"/>
      <c r="C37" s="28"/>
      <c r="D37" s="19"/>
      <c r="E37" s="8"/>
      <c r="F37" s="32"/>
      <c r="G37" s="61"/>
      <c r="H37" s="8"/>
      <c r="I37" s="32"/>
      <c r="J37" s="8"/>
      <c r="K37" s="8"/>
      <c r="L37" s="29"/>
      <c r="M37" s="107"/>
      <c r="N37" s="29"/>
    </row>
    <row r="38" spans="1:14" s="59" customFormat="1" x14ac:dyDescent="0.2">
      <c r="A38" s="62"/>
      <c r="B38" s="63"/>
      <c r="C38" s="28"/>
      <c r="D38" s="19"/>
      <c r="E38" s="8"/>
      <c r="F38" s="32"/>
      <c r="G38" s="61"/>
      <c r="H38" s="8"/>
      <c r="I38" s="32"/>
      <c r="J38" s="8"/>
      <c r="K38" s="8"/>
      <c r="L38" s="29"/>
      <c r="M38" s="107"/>
      <c r="N38" s="29"/>
    </row>
    <row r="39" spans="1:14" s="59" customFormat="1" x14ac:dyDescent="0.2">
      <c r="A39" s="62"/>
      <c r="B39" s="63"/>
      <c r="C39" s="28"/>
      <c r="D39" s="19"/>
      <c r="E39" s="8"/>
      <c r="F39" s="32"/>
      <c r="G39" s="61"/>
      <c r="H39" s="8"/>
      <c r="I39" s="32"/>
      <c r="J39" s="8"/>
      <c r="K39" s="8"/>
      <c r="L39" s="29"/>
      <c r="M39" s="107"/>
      <c r="N39" s="29"/>
    </row>
    <row r="40" spans="1:14" s="59" customFormat="1" x14ac:dyDescent="0.2">
      <c r="A40" s="62"/>
      <c r="B40" s="63"/>
      <c r="C40" s="28"/>
      <c r="D40" s="19"/>
      <c r="E40" s="8"/>
      <c r="F40" s="32"/>
      <c r="G40" s="61"/>
      <c r="H40" s="8"/>
      <c r="I40" s="32"/>
      <c r="J40" s="8"/>
      <c r="K40" s="8"/>
      <c r="L40" s="29"/>
      <c r="M40" s="107"/>
      <c r="N40" s="29"/>
    </row>
    <row r="41" spans="1:14" s="59" customFormat="1" x14ac:dyDescent="0.2">
      <c r="A41" s="62"/>
      <c r="B41" s="63"/>
      <c r="C41" s="28"/>
      <c r="D41" s="19"/>
      <c r="E41" s="8"/>
      <c r="F41" s="32"/>
      <c r="G41" s="61"/>
      <c r="H41" s="8"/>
      <c r="I41" s="32"/>
      <c r="J41" s="8"/>
      <c r="K41" s="8"/>
      <c r="L41" s="29"/>
      <c r="M41" s="107"/>
      <c r="N41" s="29"/>
    </row>
    <row r="42" spans="1:14" s="59" customFormat="1" x14ac:dyDescent="0.2">
      <c r="A42" s="62"/>
      <c r="B42" s="63"/>
      <c r="C42" s="28"/>
      <c r="D42" s="19"/>
      <c r="E42" s="8"/>
      <c r="F42" s="32"/>
      <c r="G42" s="61"/>
      <c r="H42" s="8"/>
      <c r="I42" s="32"/>
      <c r="J42" s="8"/>
      <c r="K42" s="8"/>
      <c r="L42" s="29"/>
      <c r="M42" s="107"/>
      <c r="N42" s="29"/>
    </row>
    <row r="43" spans="1:14" s="59" customFormat="1" x14ac:dyDescent="0.2">
      <c r="A43" s="62"/>
      <c r="B43" s="63"/>
      <c r="C43" s="28"/>
      <c r="D43" s="19"/>
      <c r="E43" s="8"/>
      <c r="F43" s="32"/>
      <c r="G43" s="61"/>
      <c r="H43" s="8"/>
      <c r="I43" s="32"/>
      <c r="J43" s="8"/>
      <c r="K43" s="8"/>
      <c r="L43" s="29"/>
      <c r="M43" s="107"/>
      <c r="N43" s="29"/>
    </row>
    <row r="44" spans="1:14" s="59" customFormat="1" x14ac:dyDescent="0.2">
      <c r="A44" s="62"/>
      <c r="B44" s="63"/>
      <c r="C44" s="28"/>
      <c r="D44" s="19"/>
      <c r="E44" s="8"/>
      <c r="F44" s="32"/>
      <c r="G44" s="61"/>
      <c r="H44" s="8"/>
      <c r="I44" s="32"/>
      <c r="J44" s="8"/>
      <c r="K44" s="8"/>
      <c r="L44" s="29"/>
      <c r="M44" s="107"/>
      <c r="N44" s="29"/>
    </row>
    <row r="45" spans="1:14" s="59" customFormat="1" x14ac:dyDescent="0.2">
      <c r="A45" s="62"/>
      <c r="B45" s="63"/>
      <c r="C45" s="28"/>
      <c r="D45" s="19"/>
      <c r="E45" s="8"/>
      <c r="F45" s="32"/>
      <c r="G45" s="61"/>
      <c r="H45" s="8"/>
      <c r="I45" s="32"/>
      <c r="J45" s="8"/>
      <c r="K45" s="8"/>
      <c r="L45" s="29"/>
      <c r="M45" s="107"/>
      <c r="N45" s="29"/>
    </row>
    <row r="46" spans="1:14" s="59" customFormat="1" x14ac:dyDescent="0.2">
      <c r="A46" s="62"/>
      <c r="B46" s="63"/>
      <c r="C46" s="28"/>
      <c r="D46" s="19"/>
      <c r="E46" s="8"/>
      <c r="F46" s="32"/>
      <c r="G46" s="61"/>
      <c r="H46" s="8"/>
      <c r="I46" s="32"/>
      <c r="J46" s="8"/>
      <c r="K46" s="8"/>
      <c r="L46" s="29"/>
      <c r="M46" s="107"/>
      <c r="N46" s="29"/>
    </row>
    <row r="47" spans="1:14" s="59" customFormat="1" x14ac:dyDescent="0.2">
      <c r="A47" s="62"/>
      <c r="B47" s="63"/>
      <c r="C47" s="28"/>
      <c r="D47" s="19"/>
      <c r="E47" s="8"/>
      <c r="F47" s="32"/>
      <c r="G47" s="61"/>
      <c r="H47" s="8"/>
      <c r="I47" s="32"/>
      <c r="J47" s="8"/>
      <c r="K47" s="8"/>
      <c r="L47" s="29"/>
      <c r="M47" s="107"/>
      <c r="N47" s="29"/>
    </row>
    <row r="48" spans="1:14" s="59" customFormat="1" x14ac:dyDescent="0.2">
      <c r="A48" s="62"/>
      <c r="B48" s="63"/>
      <c r="C48" s="28"/>
      <c r="D48" s="19"/>
      <c r="E48" s="8"/>
      <c r="F48" s="32"/>
      <c r="G48" s="61"/>
      <c r="H48" s="8"/>
      <c r="I48" s="32"/>
      <c r="J48" s="8"/>
      <c r="K48" s="8"/>
      <c r="L48" s="29"/>
      <c r="M48" s="107"/>
      <c r="N48" s="29"/>
    </row>
    <row r="49" spans="1:14" s="59" customFormat="1" x14ac:dyDescent="0.2">
      <c r="A49" s="62"/>
      <c r="B49" s="63"/>
      <c r="C49" s="28"/>
      <c r="D49" s="19"/>
      <c r="E49" s="8"/>
      <c r="F49" s="32"/>
      <c r="G49" s="61"/>
      <c r="H49" s="8"/>
      <c r="I49" s="32"/>
      <c r="J49" s="8"/>
      <c r="K49" s="8"/>
      <c r="L49" s="29"/>
      <c r="M49" s="107"/>
      <c r="N49" s="29"/>
    </row>
    <row r="50" spans="1:14" s="59" customFormat="1" x14ac:dyDescent="0.2">
      <c r="A50" s="62"/>
      <c r="B50" s="63"/>
      <c r="C50" s="28"/>
      <c r="D50" s="19"/>
      <c r="E50" s="8"/>
      <c r="F50" s="32"/>
      <c r="G50" s="61"/>
      <c r="H50" s="8"/>
      <c r="I50" s="32"/>
      <c r="J50" s="8"/>
      <c r="K50" s="8"/>
      <c r="L50" s="29"/>
      <c r="M50" s="107"/>
      <c r="N50" s="29"/>
    </row>
    <row r="51" spans="1:14" s="59" customFormat="1" x14ac:dyDescent="0.2">
      <c r="A51" s="62"/>
      <c r="B51" s="63"/>
      <c r="C51" s="28"/>
      <c r="D51" s="19"/>
      <c r="E51" s="8"/>
      <c r="F51" s="32"/>
      <c r="G51" s="61"/>
      <c r="H51" s="8"/>
      <c r="I51" s="32"/>
      <c r="J51" s="8"/>
      <c r="K51" s="8"/>
      <c r="L51" s="29"/>
      <c r="M51" s="107"/>
      <c r="N51" s="29"/>
    </row>
    <row r="52" spans="1:14" s="59" customFormat="1" x14ac:dyDescent="0.2">
      <c r="A52" s="62"/>
      <c r="B52" s="63"/>
      <c r="C52" s="28"/>
      <c r="D52" s="19"/>
      <c r="E52" s="8"/>
      <c r="F52" s="32"/>
      <c r="G52" s="61"/>
      <c r="H52" s="8"/>
      <c r="I52" s="32"/>
      <c r="J52" s="8"/>
      <c r="K52" s="8"/>
      <c r="L52" s="29"/>
      <c r="M52" s="107"/>
      <c r="N52" s="29"/>
    </row>
    <row r="53" spans="1:14" s="59" customFormat="1" x14ac:dyDescent="0.2">
      <c r="A53" s="62"/>
      <c r="B53" s="63"/>
      <c r="C53" s="28"/>
      <c r="D53" s="19"/>
      <c r="E53" s="8"/>
      <c r="F53" s="32"/>
      <c r="G53" s="61"/>
      <c r="H53" s="8"/>
      <c r="I53" s="32"/>
      <c r="J53" s="8"/>
      <c r="K53" s="8"/>
      <c r="L53" s="29"/>
      <c r="M53" s="107"/>
      <c r="N53" s="29"/>
    </row>
    <row r="54" spans="1:14" s="59" customFormat="1" x14ac:dyDescent="0.2">
      <c r="A54" s="62"/>
      <c r="B54" s="63"/>
      <c r="C54" s="28"/>
      <c r="D54" s="19"/>
      <c r="E54" s="8"/>
      <c r="F54" s="32"/>
      <c r="G54" s="61"/>
      <c r="H54" s="8"/>
      <c r="I54" s="32"/>
      <c r="J54" s="8"/>
      <c r="K54" s="8"/>
      <c r="L54" s="29"/>
      <c r="M54" s="107"/>
      <c r="N54" s="29"/>
    </row>
    <row r="55" spans="1:14" s="59" customFormat="1" x14ac:dyDescent="0.2">
      <c r="A55" s="62"/>
      <c r="B55" s="63"/>
      <c r="C55" s="28"/>
      <c r="D55" s="19"/>
      <c r="E55" s="8"/>
      <c r="F55" s="32"/>
      <c r="G55" s="61"/>
      <c r="H55" s="8"/>
      <c r="I55" s="32"/>
      <c r="J55" s="8"/>
      <c r="K55" s="8"/>
      <c r="L55" s="29"/>
      <c r="M55" s="107"/>
      <c r="N55" s="29"/>
    </row>
    <row r="56" spans="1:14" s="59" customFormat="1" x14ac:dyDescent="0.2">
      <c r="A56" s="62"/>
      <c r="B56" s="63"/>
      <c r="C56" s="28"/>
      <c r="D56" s="19"/>
      <c r="E56" s="8"/>
      <c r="F56" s="32"/>
      <c r="G56" s="61"/>
      <c r="H56" s="8"/>
      <c r="I56" s="32"/>
      <c r="J56" s="8"/>
      <c r="K56" s="8"/>
      <c r="L56" s="29"/>
      <c r="M56" s="107"/>
      <c r="N56" s="29"/>
    </row>
    <row r="57" spans="1:14" s="59" customFormat="1" x14ac:dyDescent="0.2">
      <c r="A57" s="62"/>
      <c r="B57" s="63"/>
      <c r="C57" s="28"/>
      <c r="D57" s="19"/>
      <c r="E57" s="8"/>
      <c r="F57" s="32"/>
      <c r="G57" s="61"/>
      <c r="H57" s="8"/>
      <c r="I57" s="32"/>
      <c r="J57" s="8"/>
      <c r="K57" s="8"/>
      <c r="L57" s="29"/>
      <c r="M57" s="107"/>
      <c r="N57" s="29"/>
    </row>
    <row r="58" spans="1:14" s="59" customFormat="1" x14ac:dyDescent="0.2">
      <c r="A58" s="62"/>
      <c r="B58" s="63"/>
      <c r="C58" s="28"/>
      <c r="D58" s="19"/>
      <c r="E58" s="8"/>
      <c r="F58" s="32"/>
      <c r="G58" s="61"/>
      <c r="H58" s="8"/>
      <c r="I58" s="32"/>
      <c r="J58" s="8"/>
      <c r="K58" s="8"/>
      <c r="L58" s="29"/>
      <c r="M58" s="107"/>
      <c r="N58" s="29"/>
    </row>
    <row r="59" spans="1:14" s="59" customFormat="1" x14ac:dyDescent="0.2">
      <c r="A59" s="62"/>
      <c r="B59" s="63"/>
      <c r="C59" s="28"/>
      <c r="D59" s="19"/>
      <c r="E59" s="8"/>
      <c r="F59" s="32"/>
      <c r="G59" s="61"/>
      <c r="H59" s="8"/>
      <c r="I59" s="32"/>
      <c r="J59" s="8"/>
      <c r="K59" s="8"/>
      <c r="L59" s="29"/>
      <c r="M59" s="107"/>
      <c r="N59" s="29"/>
    </row>
    <row r="60" spans="1:14" s="59" customFormat="1" x14ac:dyDescent="0.2">
      <c r="A60" s="62"/>
      <c r="B60" s="63"/>
      <c r="C60" s="28"/>
      <c r="D60" s="19"/>
      <c r="E60" s="8"/>
      <c r="F60" s="32"/>
      <c r="G60" s="61"/>
      <c r="H60" s="8"/>
      <c r="I60" s="32"/>
      <c r="J60" s="8"/>
      <c r="K60" s="8"/>
      <c r="L60" s="29"/>
      <c r="M60" s="107"/>
      <c r="N60" s="29"/>
    </row>
    <row r="61" spans="1:14" s="59" customFormat="1" x14ac:dyDescent="0.2">
      <c r="A61" s="62"/>
      <c r="B61" s="63"/>
      <c r="C61" s="28"/>
      <c r="D61" s="19"/>
      <c r="E61" s="8"/>
      <c r="F61" s="32"/>
      <c r="G61" s="61"/>
      <c r="H61" s="8"/>
      <c r="I61" s="32"/>
      <c r="J61" s="8"/>
      <c r="K61" s="8"/>
      <c r="L61" s="29"/>
      <c r="M61" s="107"/>
      <c r="N61" s="29"/>
    </row>
    <row r="62" spans="1:14" s="59" customFormat="1" x14ac:dyDescent="0.2">
      <c r="A62" s="62"/>
      <c r="B62" s="63"/>
      <c r="C62" s="28"/>
      <c r="D62" s="19"/>
      <c r="E62" s="8"/>
      <c r="F62" s="32"/>
      <c r="G62" s="61"/>
      <c r="H62" s="8"/>
      <c r="I62" s="32"/>
      <c r="J62" s="8"/>
      <c r="K62" s="8"/>
      <c r="L62" s="29"/>
      <c r="M62" s="107"/>
      <c r="N62" s="29"/>
    </row>
    <row r="63" spans="1:14" s="59" customFormat="1" x14ac:dyDescent="0.2">
      <c r="A63" s="62"/>
      <c r="B63" s="63"/>
      <c r="C63" s="28"/>
      <c r="D63" s="19"/>
      <c r="E63" s="8"/>
      <c r="F63" s="32"/>
      <c r="G63" s="61"/>
      <c r="H63" s="8"/>
      <c r="I63" s="32"/>
      <c r="J63" s="8"/>
      <c r="K63" s="8"/>
      <c r="L63" s="29"/>
      <c r="M63" s="107"/>
      <c r="N63" s="29"/>
    </row>
    <row r="64" spans="1:14" s="59" customFormat="1" x14ac:dyDescent="0.2">
      <c r="A64" s="62"/>
      <c r="B64" s="63"/>
      <c r="C64" s="28"/>
      <c r="D64" s="19"/>
      <c r="E64" s="8"/>
      <c r="F64" s="32"/>
      <c r="G64" s="61"/>
      <c r="H64" s="8"/>
      <c r="I64" s="32"/>
      <c r="J64" s="8"/>
      <c r="K64" s="8"/>
      <c r="L64" s="29"/>
      <c r="M64" s="107"/>
      <c r="N64" s="29"/>
    </row>
    <row r="65" spans="1:14" s="59" customFormat="1" x14ac:dyDescent="0.2">
      <c r="A65" s="62"/>
      <c r="B65" s="63"/>
      <c r="C65" s="28"/>
      <c r="D65" s="19"/>
      <c r="E65" s="8"/>
      <c r="F65" s="32"/>
      <c r="G65" s="61"/>
      <c r="H65" s="8"/>
      <c r="I65" s="32"/>
      <c r="J65" s="8"/>
      <c r="K65" s="8"/>
      <c r="L65" s="29"/>
      <c r="M65" s="107"/>
      <c r="N65" s="29"/>
    </row>
    <row r="66" spans="1:14" s="59" customFormat="1" x14ac:dyDescent="0.2">
      <c r="A66" s="62"/>
      <c r="B66" s="63"/>
      <c r="C66" s="28"/>
      <c r="D66" s="19"/>
      <c r="E66" s="8"/>
      <c r="F66" s="32"/>
      <c r="G66" s="61"/>
      <c r="H66" s="8"/>
      <c r="I66" s="32"/>
      <c r="J66" s="8"/>
      <c r="K66" s="8"/>
      <c r="L66" s="29"/>
      <c r="M66" s="107"/>
      <c r="N66" s="29"/>
    </row>
    <row r="67" spans="1:14" s="59" customFormat="1" x14ac:dyDescent="0.2">
      <c r="A67" s="62"/>
      <c r="B67" s="63"/>
      <c r="C67" s="28"/>
      <c r="D67" s="19"/>
      <c r="E67" s="8"/>
      <c r="F67" s="32"/>
      <c r="G67" s="61"/>
      <c r="H67" s="8"/>
      <c r="I67" s="32"/>
      <c r="J67" s="8"/>
      <c r="K67" s="8"/>
      <c r="L67" s="29"/>
      <c r="M67" s="107"/>
      <c r="N67" s="29"/>
    </row>
    <row r="68" spans="1:14" s="59" customFormat="1" x14ac:dyDescent="0.2">
      <c r="A68" s="62"/>
      <c r="B68" s="63"/>
      <c r="C68" s="28"/>
      <c r="D68" s="19"/>
      <c r="E68" s="8"/>
      <c r="F68" s="32"/>
      <c r="G68" s="61"/>
      <c r="H68" s="8"/>
      <c r="I68" s="32"/>
      <c r="J68" s="8"/>
      <c r="K68" s="8"/>
      <c r="L68" s="29"/>
      <c r="M68" s="107"/>
      <c r="N68" s="29"/>
    </row>
    <row r="69" spans="1:14" s="59" customFormat="1" x14ac:dyDescent="0.2">
      <c r="A69" s="62"/>
      <c r="B69" s="63"/>
      <c r="C69" s="28"/>
      <c r="D69" s="19"/>
      <c r="E69" s="8"/>
      <c r="F69" s="32"/>
      <c r="G69" s="61"/>
      <c r="H69" s="8"/>
      <c r="I69" s="32"/>
      <c r="J69" s="8"/>
      <c r="K69" s="8"/>
      <c r="L69" s="29"/>
      <c r="M69" s="107"/>
      <c r="N69" s="29"/>
    </row>
    <row r="70" spans="1:14" s="59" customFormat="1" x14ac:dyDescent="0.2">
      <c r="A70" s="62"/>
      <c r="B70" s="63"/>
      <c r="C70" s="28"/>
      <c r="D70" s="19"/>
      <c r="E70" s="8"/>
      <c r="F70" s="32"/>
      <c r="G70" s="61"/>
      <c r="H70" s="8"/>
      <c r="I70" s="32"/>
      <c r="J70" s="8"/>
      <c r="K70" s="8"/>
      <c r="L70" s="29"/>
      <c r="M70" s="107"/>
      <c r="N70" s="29"/>
    </row>
    <row r="71" spans="1:14" s="59" customFormat="1" x14ac:dyDescent="0.2">
      <c r="A71" s="62"/>
      <c r="B71" s="63"/>
      <c r="C71" s="28"/>
      <c r="D71" s="19"/>
      <c r="E71" s="8"/>
      <c r="F71" s="32"/>
      <c r="G71" s="61"/>
      <c r="H71" s="8"/>
      <c r="I71" s="32"/>
      <c r="J71" s="8"/>
      <c r="K71" s="8"/>
      <c r="L71" s="29"/>
      <c r="M71" s="107"/>
      <c r="N71" s="29"/>
    </row>
    <row r="72" spans="1:14" s="59" customFormat="1" x14ac:dyDescent="0.2">
      <c r="A72" s="62"/>
      <c r="B72" s="63"/>
      <c r="C72" s="28"/>
      <c r="D72" s="19"/>
      <c r="E72" s="8"/>
      <c r="F72" s="32"/>
      <c r="G72" s="61"/>
      <c r="H72" s="8"/>
      <c r="I72" s="32"/>
      <c r="J72" s="8"/>
      <c r="K72" s="8"/>
      <c r="L72" s="29"/>
      <c r="M72" s="107"/>
      <c r="N72" s="29"/>
    </row>
    <row r="73" spans="1:14" s="59" customFormat="1" x14ac:dyDescent="0.2">
      <c r="A73" s="62"/>
      <c r="B73" s="63"/>
      <c r="C73" s="28"/>
      <c r="D73" s="19"/>
      <c r="E73" s="8"/>
      <c r="F73" s="32"/>
      <c r="G73" s="61"/>
      <c r="H73" s="8"/>
      <c r="I73" s="32"/>
      <c r="J73" s="8"/>
      <c r="K73" s="8"/>
      <c r="L73" s="29"/>
      <c r="M73" s="107"/>
      <c r="N73" s="29"/>
    </row>
    <row r="74" spans="1:14" s="59" customFormat="1" x14ac:dyDescent="0.2">
      <c r="A74" s="62"/>
      <c r="B74" s="63"/>
      <c r="C74" s="28"/>
      <c r="D74" s="19"/>
      <c r="E74" s="8"/>
      <c r="F74" s="32"/>
      <c r="G74" s="61"/>
      <c r="H74" s="8"/>
      <c r="I74" s="32"/>
      <c r="J74" s="8"/>
      <c r="K74" s="8"/>
      <c r="L74" s="29"/>
      <c r="M74" s="107"/>
      <c r="N74" s="29"/>
    </row>
    <row r="75" spans="1:14" s="59" customFormat="1" x14ac:dyDescent="0.2">
      <c r="A75" s="62"/>
      <c r="B75" s="63"/>
      <c r="C75" s="28"/>
      <c r="D75" s="19"/>
      <c r="E75" s="8"/>
      <c r="F75" s="32"/>
      <c r="G75" s="61"/>
      <c r="H75" s="8"/>
      <c r="I75" s="32"/>
      <c r="J75" s="8"/>
      <c r="K75" s="8"/>
      <c r="L75" s="29"/>
      <c r="M75" s="107"/>
      <c r="N75" s="29"/>
    </row>
    <row r="76" spans="1:14" s="59" customFormat="1" x14ac:dyDescent="0.2">
      <c r="A76" s="62"/>
      <c r="B76" s="63"/>
      <c r="C76" s="28"/>
      <c r="D76" s="19"/>
      <c r="E76" s="8"/>
      <c r="F76" s="32"/>
      <c r="G76" s="61"/>
      <c r="H76" s="8"/>
      <c r="I76" s="32"/>
      <c r="J76" s="8"/>
      <c r="K76" s="8"/>
      <c r="L76" s="29"/>
      <c r="M76" s="107"/>
      <c r="N76" s="29"/>
    </row>
    <row r="77" spans="1:14" s="59" customFormat="1" x14ac:dyDescent="0.2">
      <c r="A77" s="62"/>
      <c r="B77" s="63"/>
      <c r="C77" s="28"/>
      <c r="D77" s="19"/>
      <c r="E77" s="8"/>
      <c r="F77" s="32"/>
      <c r="G77" s="61"/>
      <c r="H77" s="8"/>
      <c r="I77" s="32"/>
      <c r="J77" s="8"/>
      <c r="K77" s="8"/>
      <c r="L77" s="29"/>
      <c r="M77" s="107"/>
      <c r="N77" s="29"/>
    </row>
    <row r="78" spans="1:14" s="59" customFormat="1" x14ac:dyDescent="0.2">
      <c r="A78" s="62"/>
      <c r="B78" s="63"/>
      <c r="C78" s="28"/>
      <c r="D78" s="19"/>
      <c r="E78" s="8"/>
      <c r="F78" s="32"/>
      <c r="G78" s="61"/>
      <c r="H78" s="8"/>
      <c r="I78" s="32"/>
      <c r="J78" s="8"/>
      <c r="K78" s="8"/>
      <c r="L78" s="29"/>
      <c r="M78" s="107"/>
      <c r="N78" s="29"/>
    </row>
    <row r="79" spans="1:14" s="59" customFormat="1" x14ac:dyDescent="0.2">
      <c r="A79" s="62"/>
      <c r="B79" s="63"/>
      <c r="C79" s="28"/>
      <c r="D79" s="19"/>
      <c r="E79" s="8"/>
      <c r="F79" s="32"/>
      <c r="G79" s="61"/>
      <c r="H79" s="8"/>
      <c r="I79" s="32"/>
      <c r="J79" s="8"/>
      <c r="K79" s="8"/>
      <c r="L79" s="29"/>
      <c r="M79" s="107"/>
      <c r="N79" s="29"/>
    </row>
    <row r="80" spans="1:14" s="59" customFormat="1" x14ac:dyDescent="0.2">
      <c r="A80" s="62"/>
      <c r="B80" s="63"/>
      <c r="C80" s="28"/>
      <c r="D80" s="19"/>
      <c r="E80" s="8"/>
      <c r="F80" s="32"/>
      <c r="G80" s="61"/>
      <c r="H80" s="8"/>
      <c r="I80" s="32"/>
      <c r="J80" s="8"/>
      <c r="K80" s="8"/>
      <c r="L80" s="29"/>
      <c r="M80" s="107"/>
      <c r="N80" s="29"/>
    </row>
    <row r="81" spans="1:14" s="59" customFormat="1" x14ac:dyDescent="0.2">
      <c r="A81" s="62"/>
      <c r="B81" s="63"/>
      <c r="C81" s="28"/>
      <c r="D81" s="19"/>
      <c r="E81" s="8"/>
      <c r="F81" s="32"/>
      <c r="G81" s="61"/>
      <c r="H81" s="8"/>
      <c r="I81" s="32"/>
      <c r="J81" s="8"/>
      <c r="K81" s="8"/>
      <c r="L81" s="29"/>
      <c r="M81" s="107"/>
      <c r="N81" s="29"/>
    </row>
    <row r="82" spans="1:14" s="59" customFormat="1" x14ac:dyDescent="0.2">
      <c r="A82" s="62"/>
      <c r="B82" s="63"/>
      <c r="C82" s="28"/>
      <c r="D82" s="19"/>
      <c r="E82" s="8"/>
      <c r="F82" s="32"/>
      <c r="G82" s="61"/>
      <c r="H82" s="8"/>
      <c r="I82" s="32"/>
      <c r="J82" s="8"/>
      <c r="K82" s="8"/>
      <c r="L82" s="29"/>
      <c r="M82" s="107"/>
      <c r="N82" s="29"/>
    </row>
    <row r="83" spans="1:14" s="59" customFormat="1" x14ac:dyDescent="0.2">
      <c r="A83" s="62"/>
      <c r="B83" s="63"/>
      <c r="C83" s="28"/>
      <c r="D83" s="19"/>
      <c r="E83" s="8"/>
      <c r="F83" s="32"/>
      <c r="G83" s="61"/>
      <c r="H83" s="8"/>
      <c r="I83" s="32"/>
      <c r="J83" s="8"/>
      <c r="K83" s="8"/>
      <c r="L83" s="29"/>
      <c r="M83" s="107"/>
      <c r="N83" s="29"/>
    </row>
    <row r="84" spans="1:14" s="59" customFormat="1" x14ac:dyDescent="0.2">
      <c r="A84" s="62"/>
      <c r="B84" s="63"/>
      <c r="C84" s="28"/>
      <c r="D84" s="19"/>
      <c r="E84" s="8"/>
      <c r="F84" s="32"/>
      <c r="G84" s="61"/>
      <c r="H84" s="8"/>
      <c r="I84" s="32"/>
      <c r="J84" s="8"/>
      <c r="K84" s="8"/>
      <c r="L84" s="29"/>
      <c r="M84" s="107"/>
      <c r="N84" s="29"/>
    </row>
    <row r="85" spans="1:14" s="59" customFormat="1" x14ac:dyDescent="0.2">
      <c r="A85" s="62"/>
      <c r="B85" s="63"/>
      <c r="C85" s="28"/>
      <c r="D85" s="19"/>
      <c r="E85" s="8"/>
      <c r="F85" s="32"/>
      <c r="G85" s="61"/>
      <c r="H85" s="8"/>
      <c r="I85" s="32"/>
      <c r="J85" s="8"/>
      <c r="K85" s="8"/>
      <c r="L85" s="29"/>
      <c r="M85" s="107"/>
      <c r="N85" s="29"/>
    </row>
    <row r="86" spans="1:14" s="59" customFormat="1" x14ac:dyDescent="0.2">
      <c r="A86" s="62"/>
      <c r="B86" s="63"/>
      <c r="C86" s="28"/>
      <c r="D86" s="19"/>
      <c r="E86" s="8"/>
      <c r="F86" s="32"/>
      <c r="G86" s="61"/>
      <c r="H86" s="8"/>
      <c r="I86" s="32"/>
      <c r="J86" s="8"/>
      <c r="K86" s="8"/>
      <c r="L86" s="29"/>
      <c r="M86" s="107"/>
      <c r="N86" s="29"/>
    </row>
    <row r="87" spans="1:14" s="59" customFormat="1" x14ac:dyDescent="0.2">
      <c r="A87" s="62"/>
      <c r="B87" s="63"/>
      <c r="C87" s="28"/>
      <c r="D87" s="19"/>
      <c r="E87" s="8"/>
      <c r="F87" s="32"/>
      <c r="G87" s="61"/>
      <c r="H87" s="8"/>
      <c r="I87" s="32"/>
      <c r="J87" s="8"/>
      <c r="K87" s="8"/>
      <c r="L87" s="29"/>
      <c r="M87" s="107"/>
      <c r="N87" s="29"/>
    </row>
    <row r="88" spans="1:14" s="59" customFormat="1" x14ac:dyDescent="0.2">
      <c r="A88" s="62"/>
      <c r="B88" s="63"/>
      <c r="C88" s="28"/>
      <c r="D88" s="19"/>
      <c r="E88" s="8"/>
      <c r="F88" s="32"/>
      <c r="G88" s="61"/>
      <c r="H88" s="8"/>
      <c r="I88" s="32"/>
      <c r="J88" s="8"/>
      <c r="K88" s="8"/>
      <c r="L88" s="29"/>
      <c r="M88" s="107"/>
      <c r="N88" s="29"/>
    </row>
    <row r="89" spans="1:14" s="59" customFormat="1" x14ac:dyDescent="0.2">
      <c r="A89" s="62"/>
      <c r="B89" s="63"/>
      <c r="C89" s="28"/>
      <c r="D89" s="19"/>
      <c r="E89" s="8"/>
      <c r="F89" s="32"/>
      <c r="G89" s="61"/>
      <c r="H89" s="8"/>
      <c r="I89" s="32"/>
      <c r="J89" s="8"/>
      <c r="K89" s="8"/>
      <c r="L89" s="29"/>
      <c r="M89" s="107"/>
      <c r="N89" s="29"/>
    </row>
    <row r="90" spans="1:14" s="59" customFormat="1" x14ac:dyDescent="0.2">
      <c r="A90" s="62"/>
      <c r="B90" s="63"/>
      <c r="C90" s="28"/>
      <c r="D90" s="19"/>
      <c r="E90" s="8"/>
      <c r="F90" s="32"/>
      <c r="G90" s="61"/>
      <c r="H90" s="8"/>
      <c r="I90" s="32"/>
      <c r="J90" s="8"/>
      <c r="K90" s="8"/>
      <c r="L90" s="29"/>
      <c r="M90" s="107"/>
      <c r="N90" s="29"/>
    </row>
    <row r="91" spans="1:14" s="59" customFormat="1" x14ac:dyDescent="0.2">
      <c r="A91" s="62"/>
      <c r="B91" s="63"/>
      <c r="C91" s="28"/>
      <c r="D91" s="19"/>
      <c r="E91" s="8"/>
      <c r="F91" s="32"/>
      <c r="G91" s="61"/>
      <c r="H91" s="8"/>
      <c r="I91" s="32"/>
      <c r="J91" s="8"/>
      <c r="K91" s="8"/>
      <c r="L91" s="29"/>
      <c r="M91" s="107"/>
      <c r="N91" s="29"/>
    </row>
    <row r="92" spans="1:14" s="59" customFormat="1" x14ac:dyDescent="0.2">
      <c r="A92" s="62"/>
      <c r="B92" s="63"/>
      <c r="C92" s="28"/>
      <c r="D92" s="19"/>
      <c r="E92" s="8"/>
      <c r="F92" s="32"/>
      <c r="G92" s="61"/>
      <c r="H92" s="8"/>
      <c r="I92" s="32"/>
      <c r="J92" s="8"/>
      <c r="K92" s="8"/>
      <c r="L92" s="29"/>
      <c r="M92" s="107"/>
      <c r="N92" s="29"/>
    </row>
    <row r="93" spans="1:14" s="59" customFormat="1" x14ac:dyDescent="0.2">
      <c r="A93" s="62"/>
      <c r="B93" s="63"/>
      <c r="C93" s="28"/>
      <c r="D93" s="19"/>
      <c r="E93" s="8"/>
      <c r="F93" s="32"/>
      <c r="G93" s="61"/>
      <c r="H93" s="8"/>
      <c r="I93" s="32"/>
      <c r="J93" s="8"/>
      <c r="K93" s="8"/>
      <c r="L93" s="29"/>
      <c r="M93" s="107"/>
      <c r="N93" s="29"/>
    </row>
    <row r="94" spans="1:14" s="59" customFormat="1" x14ac:dyDescent="0.2">
      <c r="A94" s="62"/>
      <c r="B94" s="63"/>
      <c r="C94" s="28"/>
      <c r="D94" s="19"/>
      <c r="E94" s="8"/>
      <c r="F94" s="32"/>
      <c r="G94" s="61"/>
      <c r="H94" s="8"/>
      <c r="I94" s="32"/>
      <c r="J94" s="8"/>
      <c r="K94" s="8"/>
      <c r="L94" s="29"/>
      <c r="M94" s="107"/>
      <c r="N94" s="29"/>
    </row>
    <row r="95" spans="1:14" s="59" customFormat="1" x14ac:dyDescent="0.2">
      <c r="A95" s="62"/>
      <c r="B95" s="63"/>
      <c r="C95" s="28"/>
      <c r="D95" s="19"/>
      <c r="E95" s="8"/>
      <c r="F95" s="32"/>
      <c r="G95" s="61"/>
      <c r="H95" s="8"/>
      <c r="I95" s="32"/>
      <c r="J95" s="8"/>
      <c r="K95" s="8"/>
      <c r="L95" s="29"/>
      <c r="M95" s="107"/>
      <c r="N95" s="29"/>
    </row>
    <row r="96" spans="1:14" s="59" customFormat="1" x14ac:dyDescent="0.2">
      <c r="A96" s="62"/>
      <c r="B96" s="63"/>
      <c r="C96" s="28"/>
      <c r="D96" s="19"/>
      <c r="E96" s="8"/>
      <c r="F96" s="32"/>
      <c r="G96" s="61"/>
      <c r="H96" s="8"/>
      <c r="I96" s="32"/>
      <c r="J96" s="8"/>
      <c r="K96" s="8"/>
      <c r="L96" s="29"/>
      <c r="M96" s="107"/>
      <c r="N96" s="29"/>
    </row>
    <row r="97" spans="1:14" s="59" customFormat="1" x14ac:dyDescent="0.2">
      <c r="A97" s="62"/>
      <c r="B97" s="63"/>
      <c r="C97" s="28"/>
      <c r="D97" s="19"/>
      <c r="E97" s="8"/>
      <c r="F97" s="32"/>
      <c r="G97" s="61"/>
      <c r="H97" s="8"/>
      <c r="I97" s="32"/>
      <c r="J97" s="8"/>
      <c r="K97" s="8"/>
      <c r="L97" s="29"/>
      <c r="M97" s="107"/>
      <c r="N97" s="29"/>
    </row>
    <row r="98" spans="1:14" s="59" customFormat="1" x14ac:dyDescent="0.2">
      <c r="A98" s="62"/>
      <c r="B98" s="63"/>
      <c r="C98" s="28"/>
      <c r="D98" s="19"/>
      <c r="E98" s="8"/>
      <c r="F98" s="32"/>
      <c r="G98" s="61"/>
      <c r="H98" s="8"/>
      <c r="I98" s="32"/>
      <c r="J98" s="8"/>
      <c r="K98" s="8"/>
      <c r="L98" s="29"/>
      <c r="M98" s="107"/>
      <c r="N98" s="29"/>
    </row>
    <row r="99" spans="1:14" s="59" customFormat="1" x14ac:dyDescent="0.2">
      <c r="A99" s="62"/>
      <c r="B99" s="63"/>
      <c r="C99" s="28"/>
      <c r="D99" s="19"/>
      <c r="E99" s="8"/>
      <c r="F99" s="32"/>
      <c r="G99" s="61"/>
      <c r="H99" s="8"/>
      <c r="I99" s="32"/>
      <c r="J99" s="8"/>
      <c r="K99" s="8"/>
      <c r="L99" s="29"/>
      <c r="M99" s="107"/>
      <c r="N99" s="29"/>
    </row>
    <row r="100" spans="1:14" s="59" customFormat="1" x14ac:dyDescent="0.2">
      <c r="A100" s="62"/>
      <c r="B100" s="63"/>
      <c r="C100" s="28"/>
      <c r="D100" s="19"/>
      <c r="E100" s="8"/>
      <c r="F100" s="32"/>
      <c r="G100" s="61"/>
      <c r="H100" s="8"/>
      <c r="I100" s="32"/>
      <c r="J100" s="8"/>
      <c r="K100" s="8"/>
      <c r="L100" s="29"/>
      <c r="M100" s="107"/>
      <c r="N100" s="29"/>
    </row>
    <row r="101" spans="1:14" s="59" customFormat="1" x14ac:dyDescent="0.2">
      <c r="A101" s="62"/>
      <c r="B101" s="63"/>
      <c r="C101" s="28"/>
      <c r="D101" s="19"/>
      <c r="E101" s="8"/>
      <c r="F101" s="32"/>
      <c r="G101" s="61"/>
      <c r="H101" s="8"/>
      <c r="I101" s="32"/>
      <c r="J101" s="8"/>
      <c r="K101" s="8"/>
      <c r="L101" s="29"/>
      <c r="M101" s="107"/>
      <c r="N101" s="29"/>
    </row>
    <row r="102" spans="1:14" s="59" customFormat="1" x14ac:dyDescent="0.2">
      <c r="A102" s="62"/>
      <c r="B102" s="63"/>
      <c r="C102" s="28"/>
      <c r="D102" s="19"/>
      <c r="E102" s="8"/>
      <c r="F102" s="32"/>
      <c r="G102" s="61"/>
      <c r="H102" s="8"/>
      <c r="I102" s="32"/>
      <c r="J102" s="8"/>
      <c r="K102" s="8"/>
      <c r="L102" s="29"/>
      <c r="M102" s="107"/>
      <c r="N102" s="29"/>
    </row>
    <row r="103" spans="1:14" s="59" customFormat="1" x14ac:dyDescent="0.2">
      <c r="A103" s="62"/>
      <c r="B103" s="63"/>
      <c r="C103" s="28"/>
      <c r="D103" s="19"/>
      <c r="E103" s="8"/>
      <c r="F103" s="32"/>
      <c r="G103" s="61"/>
      <c r="H103" s="8"/>
      <c r="I103" s="32"/>
      <c r="J103" s="8"/>
      <c r="K103" s="8"/>
      <c r="L103" s="29"/>
      <c r="M103" s="107"/>
      <c r="N103" s="29"/>
    </row>
    <row r="104" spans="1:14" s="59" customFormat="1" x14ac:dyDescent="0.2">
      <c r="A104" s="62"/>
      <c r="B104" s="63"/>
      <c r="C104" s="28"/>
      <c r="D104" s="19"/>
      <c r="E104" s="8"/>
      <c r="F104" s="32"/>
      <c r="G104" s="61"/>
      <c r="H104" s="8"/>
      <c r="I104" s="32"/>
      <c r="J104" s="8"/>
      <c r="K104" s="8"/>
      <c r="L104" s="29"/>
      <c r="M104" s="107"/>
      <c r="N104" s="29"/>
    </row>
    <row r="105" spans="1:14" s="59" customFormat="1" x14ac:dyDescent="0.2">
      <c r="A105" s="62"/>
      <c r="B105" s="63"/>
      <c r="C105" s="28"/>
      <c r="D105" s="19"/>
      <c r="E105" s="8"/>
      <c r="F105" s="32"/>
      <c r="G105" s="61"/>
      <c r="H105" s="8"/>
      <c r="I105" s="32"/>
      <c r="J105" s="8"/>
      <c r="K105" s="8"/>
      <c r="L105" s="29"/>
      <c r="M105" s="107"/>
      <c r="N105" s="29"/>
    </row>
    <row r="106" spans="1:14" s="59" customFormat="1" x14ac:dyDescent="0.2">
      <c r="A106" s="62"/>
      <c r="B106" s="63"/>
      <c r="C106" s="28"/>
      <c r="D106" s="19"/>
      <c r="E106" s="8"/>
      <c r="F106" s="32"/>
      <c r="G106" s="61"/>
      <c r="H106" s="8"/>
      <c r="I106" s="32"/>
      <c r="J106" s="8"/>
      <c r="K106" s="8"/>
      <c r="L106" s="29"/>
      <c r="M106" s="107"/>
      <c r="N106" s="29"/>
    </row>
    <row r="107" spans="1:14" s="59" customFormat="1" x14ac:dyDescent="0.2">
      <c r="A107" s="62"/>
      <c r="B107" s="63"/>
      <c r="C107" s="28"/>
      <c r="D107" s="19"/>
      <c r="E107" s="8"/>
      <c r="F107" s="32"/>
      <c r="G107" s="61"/>
      <c r="H107" s="8"/>
      <c r="I107" s="32"/>
      <c r="J107" s="8"/>
      <c r="K107" s="8"/>
      <c r="L107" s="29"/>
      <c r="M107" s="107"/>
      <c r="N107" s="29"/>
    </row>
    <row r="108" spans="1:14" s="59" customFormat="1" x14ac:dyDescent="0.2">
      <c r="A108" s="62"/>
      <c r="B108" s="63"/>
      <c r="C108" s="28"/>
      <c r="D108" s="19"/>
      <c r="E108" s="8"/>
      <c r="F108" s="32"/>
      <c r="G108" s="61"/>
      <c r="H108" s="8"/>
      <c r="I108" s="32"/>
      <c r="J108" s="8"/>
      <c r="K108" s="8"/>
      <c r="L108" s="29"/>
      <c r="M108" s="107"/>
      <c r="N108" s="29"/>
    </row>
    <row r="109" spans="1:14" s="59" customFormat="1" x14ac:dyDescent="0.2">
      <c r="A109" s="62"/>
      <c r="B109" s="63"/>
      <c r="C109" s="28"/>
      <c r="D109" s="19"/>
      <c r="E109" s="8"/>
      <c r="F109" s="32"/>
      <c r="G109" s="61"/>
      <c r="H109" s="8"/>
      <c r="I109" s="32"/>
      <c r="J109" s="8"/>
      <c r="K109" s="8"/>
      <c r="L109" s="29"/>
      <c r="M109" s="107"/>
      <c r="N109" s="29"/>
    </row>
    <row r="110" spans="1:14" s="59" customFormat="1" x14ac:dyDescent="0.2">
      <c r="A110" s="62"/>
      <c r="B110" s="63"/>
      <c r="C110" s="28"/>
      <c r="D110" s="19"/>
      <c r="E110" s="8"/>
      <c r="F110" s="32"/>
      <c r="G110" s="61"/>
      <c r="H110" s="8"/>
      <c r="I110" s="32"/>
      <c r="J110" s="8"/>
      <c r="K110" s="8"/>
      <c r="L110" s="29"/>
      <c r="M110" s="107"/>
      <c r="N110" s="29"/>
    </row>
    <row r="111" spans="1:14" s="59" customFormat="1" x14ac:dyDescent="0.2">
      <c r="A111" s="62"/>
      <c r="B111" s="63"/>
      <c r="C111" s="28"/>
      <c r="D111" s="19"/>
      <c r="E111" s="8"/>
      <c r="F111" s="32"/>
      <c r="G111" s="61"/>
      <c r="H111" s="8"/>
      <c r="I111" s="32"/>
      <c r="J111" s="8"/>
      <c r="K111" s="8"/>
      <c r="L111" s="29"/>
      <c r="M111" s="107"/>
      <c r="N111" s="29"/>
    </row>
    <row r="112" spans="1:14" s="59" customFormat="1" x14ac:dyDescent="0.2">
      <c r="A112" s="62"/>
      <c r="B112" s="63"/>
      <c r="C112" s="28"/>
      <c r="D112" s="19"/>
      <c r="E112" s="8"/>
      <c r="F112" s="32"/>
      <c r="G112" s="61"/>
      <c r="H112" s="8"/>
      <c r="I112" s="32"/>
      <c r="J112" s="8"/>
      <c r="K112" s="8"/>
      <c r="L112" s="29"/>
      <c r="M112" s="107"/>
      <c r="N112" s="29"/>
    </row>
    <row r="113" spans="1:14" s="59" customFormat="1" x14ac:dyDescent="0.2">
      <c r="A113" s="62"/>
      <c r="B113" s="63"/>
      <c r="C113" s="28"/>
      <c r="D113" s="19"/>
      <c r="E113" s="8"/>
      <c r="F113" s="32"/>
      <c r="G113" s="61"/>
      <c r="H113" s="8"/>
      <c r="I113" s="32"/>
      <c r="J113" s="8"/>
      <c r="K113" s="8"/>
      <c r="L113" s="29"/>
      <c r="M113" s="107"/>
      <c r="N113" s="29"/>
    </row>
    <row r="114" spans="1:14" s="59" customFormat="1" x14ac:dyDescent="0.2">
      <c r="A114" s="62"/>
      <c r="B114" s="63"/>
      <c r="C114" s="28"/>
      <c r="D114" s="19"/>
      <c r="E114" s="8"/>
      <c r="F114" s="32"/>
      <c r="G114" s="61"/>
      <c r="H114" s="8"/>
      <c r="I114" s="32"/>
      <c r="J114" s="8"/>
      <c r="K114" s="8"/>
      <c r="L114" s="29"/>
      <c r="M114" s="107"/>
      <c r="N114" s="29"/>
    </row>
    <row r="115" spans="1:14" s="59" customFormat="1" x14ac:dyDescent="0.2">
      <c r="A115" s="62"/>
      <c r="B115" s="63"/>
      <c r="C115" s="28"/>
      <c r="D115" s="19"/>
      <c r="E115" s="8"/>
      <c r="F115" s="32"/>
      <c r="G115" s="61"/>
      <c r="H115" s="8"/>
      <c r="I115" s="32"/>
      <c r="J115" s="8"/>
      <c r="K115" s="8"/>
      <c r="L115" s="29"/>
      <c r="M115" s="107"/>
      <c r="N115" s="29"/>
    </row>
    <row r="116" spans="1:14" s="59" customFormat="1" x14ac:dyDescent="0.2">
      <c r="A116" s="62"/>
      <c r="B116" s="63"/>
      <c r="C116" s="28"/>
      <c r="D116" s="19"/>
      <c r="E116" s="8"/>
      <c r="F116" s="32"/>
      <c r="G116" s="61"/>
      <c r="H116" s="8"/>
      <c r="I116" s="32"/>
      <c r="J116" s="8"/>
      <c r="K116" s="8"/>
      <c r="L116" s="29"/>
      <c r="M116" s="107"/>
      <c r="N116" s="29"/>
    </row>
    <row r="117" spans="1:14" s="59" customFormat="1" x14ac:dyDescent="0.2">
      <c r="A117" s="62"/>
      <c r="B117" s="63"/>
      <c r="C117" s="28"/>
      <c r="D117" s="19"/>
      <c r="E117" s="8"/>
      <c r="F117" s="32"/>
      <c r="G117" s="61"/>
      <c r="H117" s="8"/>
      <c r="I117" s="32"/>
      <c r="J117" s="8"/>
      <c r="K117" s="8"/>
      <c r="L117" s="29"/>
      <c r="M117" s="107"/>
      <c r="N117" s="29"/>
    </row>
    <row r="118" spans="1:14" s="59" customFormat="1" x14ac:dyDescent="0.2">
      <c r="A118" s="62"/>
      <c r="B118" s="63"/>
      <c r="C118" s="28"/>
      <c r="D118" s="19"/>
      <c r="E118" s="8"/>
      <c r="F118" s="32"/>
      <c r="G118" s="61"/>
      <c r="H118" s="8"/>
      <c r="I118" s="32"/>
      <c r="J118" s="8"/>
      <c r="K118" s="8"/>
      <c r="L118" s="29"/>
      <c r="M118" s="107"/>
      <c r="N118" s="29"/>
    </row>
    <row r="119" spans="1:14" s="59" customFormat="1" x14ac:dyDescent="0.2">
      <c r="A119" s="62"/>
      <c r="B119" s="63"/>
      <c r="C119" s="28"/>
      <c r="D119" s="19"/>
      <c r="E119" s="8"/>
      <c r="F119" s="32"/>
      <c r="G119" s="61"/>
      <c r="H119" s="8"/>
      <c r="I119" s="32"/>
      <c r="J119" s="8"/>
      <c r="K119" s="8"/>
      <c r="L119" s="29"/>
      <c r="M119" s="107"/>
      <c r="N119" s="29"/>
    </row>
    <row r="120" spans="1:14" s="59" customFormat="1" x14ac:dyDescent="0.2">
      <c r="A120" s="62"/>
      <c r="B120" s="63"/>
      <c r="C120" s="28"/>
      <c r="D120" s="19"/>
      <c r="E120" s="8"/>
      <c r="F120" s="32"/>
      <c r="G120" s="61"/>
      <c r="H120" s="8"/>
      <c r="I120" s="32"/>
      <c r="J120" s="8"/>
      <c r="K120" s="8"/>
      <c r="L120" s="29"/>
      <c r="M120" s="107"/>
      <c r="N120" s="29"/>
    </row>
    <row r="121" spans="1:14" s="59" customFormat="1" x14ac:dyDescent="0.2">
      <c r="A121" s="62"/>
      <c r="B121" s="63"/>
      <c r="C121" s="28"/>
      <c r="D121" s="19"/>
      <c r="E121" s="8"/>
      <c r="F121" s="32"/>
      <c r="G121" s="61"/>
      <c r="H121" s="8"/>
      <c r="I121" s="32"/>
      <c r="J121" s="8"/>
      <c r="K121" s="8"/>
      <c r="L121" s="29"/>
      <c r="M121" s="107"/>
      <c r="N121" s="29"/>
    </row>
    <row r="122" spans="1:14" s="59" customFormat="1" x14ac:dyDescent="0.2">
      <c r="A122" s="62"/>
      <c r="B122" s="63"/>
      <c r="C122" s="28"/>
      <c r="D122" s="19"/>
      <c r="E122" s="8"/>
      <c r="F122" s="32"/>
      <c r="G122" s="61"/>
      <c r="H122" s="8"/>
      <c r="I122" s="32"/>
      <c r="J122" s="8"/>
      <c r="K122" s="8"/>
      <c r="L122" s="29"/>
      <c r="M122" s="107"/>
      <c r="N122" s="29"/>
    </row>
    <row r="123" spans="1:14" s="59" customFormat="1" x14ac:dyDescent="0.2">
      <c r="A123" s="62"/>
      <c r="B123" s="63"/>
      <c r="C123" s="28"/>
      <c r="D123" s="19"/>
      <c r="E123" s="8"/>
      <c r="F123" s="32"/>
      <c r="G123" s="61"/>
      <c r="H123" s="8"/>
      <c r="I123" s="32"/>
      <c r="J123" s="8"/>
      <c r="K123" s="8"/>
      <c r="L123" s="29"/>
      <c r="M123" s="107"/>
      <c r="N123" s="29"/>
    </row>
    <row r="124" spans="1:14" s="59" customFormat="1" x14ac:dyDescent="0.2">
      <c r="A124" s="62"/>
      <c r="B124" s="63"/>
      <c r="C124" s="28"/>
      <c r="D124" s="19"/>
      <c r="E124" s="8"/>
      <c r="F124" s="32"/>
      <c r="G124" s="61"/>
      <c r="H124" s="8"/>
      <c r="I124" s="32"/>
      <c r="J124" s="8"/>
      <c r="K124" s="8"/>
      <c r="L124" s="29"/>
      <c r="M124" s="107"/>
      <c r="N124" s="29"/>
    </row>
    <row r="125" spans="1:14" s="59" customFormat="1" x14ac:dyDescent="0.2">
      <c r="A125" s="62"/>
      <c r="B125" s="63"/>
      <c r="C125" s="28"/>
      <c r="D125" s="19"/>
      <c r="E125" s="8"/>
      <c r="F125" s="32"/>
      <c r="G125" s="61"/>
      <c r="H125" s="8"/>
      <c r="I125" s="32"/>
      <c r="J125" s="8"/>
      <c r="K125" s="8"/>
      <c r="L125" s="29"/>
      <c r="M125" s="107"/>
      <c r="N125" s="29"/>
    </row>
    <row r="126" spans="1:14" s="59" customFormat="1" x14ac:dyDescent="0.2">
      <c r="A126" s="62"/>
      <c r="B126" s="63"/>
      <c r="C126" s="28"/>
      <c r="D126" s="19"/>
      <c r="E126" s="8"/>
      <c r="F126" s="32"/>
      <c r="G126" s="61"/>
      <c r="H126" s="8"/>
      <c r="I126" s="32"/>
      <c r="J126" s="8"/>
      <c r="K126" s="8"/>
      <c r="L126" s="29"/>
      <c r="M126" s="107"/>
      <c r="N126" s="29"/>
    </row>
    <row r="127" spans="1:14" s="59" customFormat="1" x14ac:dyDescent="0.2">
      <c r="A127" s="62"/>
      <c r="B127" s="63"/>
      <c r="C127" s="28"/>
      <c r="D127" s="19"/>
      <c r="E127" s="8"/>
      <c r="F127" s="32"/>
      <c r="G127" s="61"/>
      <c r="H127" s="8"/>
      <c r="I127" s="32"/>
      <c r="J127" s="8"/>
      <c r="K127" s="8"/>
      <c r="L127" s="29"/>
      <c r="M127" s="107"/>
      <c r="N127" s="29"/>
    </row>
    <row r="128" spans="1:14" s="59" customFormat="1" x14ac:dyDescent="0.2">
      <c r="A128" s="62"/>
      <c r="B128" s="63"/>
      <c r="C128" s="28"/>
      <c r="D128" s="19"/>
      <c r="E128" s="8"/>
      <c r="F128" s="32"/>
      <c r="G128" s="61"/>
      <c r="H128" s="8"/>
      <c r="I128" s="32"/>
      <c r="J128" s="8"/>
      <c r="K128" s="8"/>
      <c r="L128" s="29"/>
      <c r="M128" s="107"/>
      <c r="N128" s="29"/>
    </row>
    <row r="129" spans="1:14" s="59" customFormat="1" x14ac:dyDescent="0.2">
      <c r="A129" s="62"/>
      <c r="B129" s="63"/>
      <c r="C129" s="28"/>
      <c r="D129" s="19"/>
      <c r="E129" s="8"/>
      <c r="F129" s="32"/>
      <c r="G129" s="61"/>
      <c r="H129" s="8"/>
      <c r="I129" s="32"/>
      <c r="J129" s="8"/>
      <c r="K129" s="8"/>
      <c r="L129" s="29"/>
      <c r="M129" s="107"/>
      <c r="N129" s="29"/>
    </row>
    <row r="130" spans="1:14" s="59" customFormat="1" x14ac:dyDescent="0.2">
      <c r="A130" s="62"/>
      <c r="B130" s="63"/>
      <c r="C130" s="28"/>
      <c r="D130" s="19"/>
      <c r="E130" s="8"/>
      <c r="F130" s="32"/>
      <c r="G130" s="61"/>
      <c r="H130" s="8"/>
      <c r="I130" s="32"/>
      <c r="J130" s="8"/>
      <c r="K130" s="8"/>
      <c r="L130" s="29"/>
      <c r="M130" s="107"/>
      <c r="N130" s="29"/>
    </row>
    <row r="131" spans="1:14" s="59" customFormat="1" x14ac:dyDescent="0.2">
      <c r="A131" s="62"/>
      <c r="B131" s="63"/>
      <c r="C131" s="28"/>
      <c r="D131" s="19"/>
      <c r="E131" s="8"/>
      <c r="F131" s="32"/>
      <c r="G131" s="61"/>
      <c r="H131" s="8"/>
      <c r="I131" s="32"/>
      <c r="J131" s="8"/>
      <c r="K131" s="8"/>
      <c r="L131" s="29"/>
      <c r="M131" s="107"/>
      <c r="N131" s="29"/>
    </row>
    <row r="132" spans="1:14" s="59" customFormat="1" x14ac:dyDescent="0.2">
      <c r="A132" s="62"/>
      <c r="B132" s="63"/>
      <c r="C132" s="28"/>
      <c r="D132" s="19"/>
      <c r="E132" s="8"/>
      <c r="F132" s="32"/>
      <c r="G132" s="61"/>
      <c r="H132" s="8"/>
      <c r="I132" s="32"/>
      <c r="J132" s="8"/>
      <c r="K132" s="8"/>
      <c r="L132" s="29"/>
      <c r="M132" s="107"/>
      <c r="N132" s="29"/>
    </row>
    <row r="133" spans="1:14" s="59" customFormat="1" x14ac:dyDescent="0.2">
      <c r="A133" s="62"/>
      <c r="B133" s="63"/>
      <c r="C133" s="28"/>
      <c r="D133" s="19"/>
      <c r="E133" s="8"/>
      <c r="F133" s="32"/>
      <c r="G133" s="61"/>
      <c r="H133" s="8"/>
      <c r="I133" s="32"/>
      <c r="J133" s="8"/>
      <c r="K133" s="8"/>
      <c r="L133" s="29"/>
      <c r="M133" s="107"/>
      <c r="N133" s="29"/>
    </row>
    <row r="134" spans="1:14" s="59" customFormat="1" x14ac:dyDescent="0.2">
      <c r="A134" s="62"/>
      <c r="B134" s="63"/>
      <c r="C134" s="28"/>
      <c r="D134" s="19"/>
      <c r="E134" s="8"/>
      <c r="F134" s="32"/>
      <c r="G134" s="61"/>
      <c r="H134" s="8"/>
      <c r="I134" s="32"/>
      <c r="J134" s="8"/>
      <c r="K134" s="8"/>
      <c r="L134" s="29"/>
      <c r="M134" s="107"/>
      <c r="N134" s="29"/>
    </row>
    <row r="135" spans="1:14" s="59" customFormat="1" x14ac:dyDescent="0.2">
      <c r="A135" s="62"/>
      <c r="B135" s="63"/>
      <c r="C135" s="28"/>
      <c r="D135" s="19"/>
      <c r="E135" s="8"/>
      <c r="F135" s="32"/>
      <c r="G135" s="61"/>
      <c r="H135" s="8"/>
      <c r="I135" s="32"/>
      <c r="J135" s="8"/>
      <c r="K135" s="8"/>
      <c r="L135" s="29"/>
      <c r="M135" s="107"/>
      <c r="N135" s="29"/>
    </row>
    <row r="136" spans="1:14" s="59" customFormat="1" x14ac:dyDescent="0.2">
      <c r="A136" s="62"/>
      <c r="B136" s="63"/>
      <c r="C136" s="28"/>
      <c r="D136" s="19"/>
      <c r="E136" s="8"/>
      <c r="F136" s="32"/>
      <c r="G136" s="61"/>
      <c r="H136" s="8"/>
      <c r="I136" s="32"/>
      <c r="J136" s="8"/>
      <c r="K136" s="8"/>
      <c r="L136" s="29"/>
      <c r="M136" s="107"/>
      <c r="N136" s="29"/>
    </row>
    <row r="137" spans="1:14" s="59" customFormat="1" x14ac:dyDescent="0.2">
      <c r="A137" s="62"/>
      <c r="B137" s="63"/>
      <c r="C137" s="28"/>
      <c r="D137" s="19"/>
      <c r="E137" s="8"/>
      <c r="F137" s="32"/>
      <c r="G137" s="61"/>
      <c r="H137" s="8"/>
      <c r="I137" s="32"/>
      <c r="J137" s="8"/>
      <c r="K137" s="8"/>
      <c r="L137" s="29"/>
      <c r="M137" s="107"/>
      <c r="N137" s="29"/>
    </row>
    <row r="138" spans="1:14" s="59" customFormat="1" x14ac:dyDescent="0.2">
      <c r="A138" s="62"/>
      <c r="B138" s="63"/>
      <c r="C138" s="28"/>
      <c r="D138" s="19"/>
      <c r="E138" s="8"/>
      <c r="F138" s="32"/>
      <c r="G138" s="61"/>
      <c r="H138" s="8"/>
      <c r="I138" s="32"/>
      <c r="J138" s="8"/>
      <c r="K138" s="8"/>
      <c r="L138" s="29"/>
      <c r="M138" s="107"/>
      <c r="N138" s="29"/>
    </row>
    <row r="139" spans="1:14" s="59" customFormat="1" x14ac:dyDescent="0.2">
      <c r="A139" s="62"/>
      <c r="B139" s="63"/>
      <c r="C139" s="28"/>
      <c r="D139" s="19"/>
      <c r="E139" s="8"/>
      <c r="F139" s="32"/>
      <c r="G139" s="61"/>
      <c r="H139" s="8"/>
      <c r="I139" s="32"/>
      <c r="J139" s="8"/>
      <c r="K139" s="8"/>
      <c r="L139" s="29"/>
      <c r="M139" s="107"/>
      <c r="N139" s="29"/>
    </row>
    <row r="140" spans="1:14" s="59" customFormat="1" x14ac:dyDescent="0.2">
      <c r="A140" s="62"/>
      <c r="B140" s="63"/>
      <c r="C140" s="28"/>
      <c r="D140" s="19"/>
      <c r="E140" s="8"/>
      <c r="F140" s="32"/>
      <c r="G140" s="61"/>
      <c r="H140" s="8"/>
      <c r="I140" s="32"/>
      <c r="J140" s="8"/>
      <c r="K140" s="8"/>
      <c r="L140" s="29"/>
      <c r="M140" s="107"/>
      <c r="N140" s="29"/>
    </row>
    <row r="141" spans="1:14" s="59" customFormat="1" x14ac:dyDescent="0.2">
      <c r="A141" s="62"/>
      <c r="B141" s="63"/>
      <c r="C141" s="28"/>
      <c r="D141" s="19"/>
      <c r="E141" s="8"/>
      <c r="F141" s="32"/>
      <c r="G141" s="61"/>
      <c r="H141" s="8"/>
      <c r="I141" s="32"/>
      <c r="J141" s="8"/>
      <c r="K141" s="8"/>
      <c r="L141" s="29"/>
      <c r="M141" s="107"/>
      <c r="N141" s="29"/>
    </row>
    <row r="142" spans="1:14" s="59" customFormat="1" x14ac:dyDescent="0.2">
      <c r="A142" s="62"/>
      <c r="B142" s="63"/>
      <c r="C142" s="28"/>
      <c r="D142" s="19"/>
      <c r="E142" s="8"/>
      <c r="F142" s="32"/>
      <c r="G142" s="61"/>
      <c r="H142" s="8"/>
      <c r="I142" s="32"/>
      <c r="J142" s="8"/>
      <c r="K142" s="8"/>
      <c r="L142" s="29"/>
      <c r="M142" s="107"/>
      <c r="N142" s="29"/>
    </row>
    <row r="143" spans="1:14" s="59" customFormat="1" x14ac:dyDescent="0.2">
      <c r="A143" s="62"/>
      <c r="B143" s="63"/>
      <c r="C143" s="28"/>
      <c r="D143" s="19"/>
      <c r="E143" s="8"/>
      <c r="F143" s="32"/>
      <c r="G143" s="61"/>
      <c r="H143" s="8"/>
      <c r="I143" s="32"/>
      <c r="J143" s="8"/>
      <c r="K143" s="8"/>
      <c r="L143" s="29"/>
      <c r="M143" s="107"/>
      <c r="N143" s="29"/>
    </row>
    <row r="144" spans="1:14" s="59" customFormat="1" x14ac:dyDescent="0.2">
      <c r="A144" s="62"/>
      <c r="B144" s="63"/>
      <c r="C144" s="28"/>
      <c r="D144" s="19"/>
      <c r="E144" s="8"/>
      <c r="F144" s="32"/>
      <c r="G144" s="61"/>
      <c r="H144" s="8"/>
      <c r="I144" s="32"/>
      <c r="J144" s="8"/>
      <c r="K144" s="8"/>
      <c r="L144" s="29"/>
      <c r="M144" s="107"/>
      <c r="N144" s="29"/>
    </row>
    <row r="145" spans="1:14" s="59" customFormat="1" x14ac:dyDescent="0.2">
      <c r="A145" s="62"/>
      <c r="B145" s="63"/>
      <c r="C145" s="28"/>
      <c r="D145" s="19"/>
      <c r="E145" s="8"/>
      <c r="F145" s="32"/>
      <c r="G145" s="61"/>
      <c r="H145" s="8"/>
      <c r="I145" s="32"/>
      <c r="J145" s="8"/>
      <c r="K145" s="8"/>
      <c r="L145" s="29"/>
      <c r="M145" s="107"/>
      <c r="N145" s="29"/>
    </row>
    <row r="146" spans="1:14" s="59" customFormat="1" x14ac:dyDescent="0.2">
      <c r="A146" s="62"/>
      <c r="B146" s="63"/>
      <c r="C146" s="28"/>
      <c r="D146" s="19"/>
      <c r="E146" s="8"/>
      <c r="F146" s="32"/>
      <c r="G146" s="61"/>
      <c r="H146" s="8"/>
      <c r="I146" s="32"/>
      <c r="J146" s="8"/>
      <c r="K146" s="8"/>
      <c r="L146" s="29"/>
      <c r="M146" s="107"/>
      <c r="N146" s="29"/>
    </row>
    <row r="147" spans="1:14" s="59" customFormat="1" x14ac:dyDescent="0.2">
      <c r="A147" s="62"/>
      <c r="B147" s="63"/>
      <c r="C147" s="28"/>
      <c r="D147" s="19"/>
      <c r="E147" s="8"/>
      <c r="F147" s="32"/>
      <c r="G147" s="61"/>
      <c r="H147" s="8"/>
      <c r="I147" s="32"/>
      <c r="J147" s="8"/>
      <c r="K147" s="8"/>
      <c r="L147" s="29"/>
      <c r="M147" s="107"/>
      <c r="N147" s="29"/>
    </row>
    <row r="148" spans="1:14" s="59" customFormat="1" x14ac:dyDescent="0.2">
      <c r="A148" s="62"/>
      <c r="B148" s="63"/>
      <c r="C148" s="28"/>
      <c r="D148" s="19"/>
      <c r="E148" s="8"/>
      <c r="F148" s="32"/>
      <c r="G148" s="61"/>
      <c r="H148" s="8"/>
      <c r="I148" s="32"/>
      <c r="J148" s="8"/>
      <c r="K148" s="8"/>
      <c r="L148" s="29"/>
      <c r="M148" s="107"/>
      <c r="N148" s="29"/>
    </row>
    <row r="149" spans="1:14" s="59" customFormat="1" x14ac:dyDescent="0.2">
      <c r="A149" s="62"/>
      <c r="B149" s="63"/>
      <c r="C149" s="28"/>
      <c r="D149" s="19"/>
      <c r="E149" s="8"/>
      <c r="F149" s="32"/>
      <c r="G149" s="61"/>
      <c r="H149" s="8"/>
      <c r="I149" s="32"/>
      <c r="J149" s="8"/>
      <c r="K149" s="8"/>
      <c r="L149" s="29"/>
      <c r="M149" s="107"/>
      <c r="N149" s="29"/>
    </row>
    <row r="150" spans="1:14" s="59" customFormat="1" x14ac:dyDescent="0.2">
      <c r="A150" s="62"/>
      <c r="B150" s="63"/>
      <c r="C150" s="28"/>
      <c r="D150" s="19"/>
      <c r="E150" s="8"/>
      <c r="F150" s="32"/>
      <c r="G150" s="61"/>
      <c r="H150" s="8"/>
      <c r="I150" s="32"/>
      <c r="J150" s="8"/>
      <c r="K150" s="8"/>
      <c r="L150" s="29"/>
      <c r="M150" s="107"/>
      <c r="N150" s="29"/>
    </row>
    <row r="151" spans="1:14" s="59" customFormat="1" x14ac:dyDescent="0.2">
      <c r="A151" s="62"/>
      <c r="B151" s="63"/>
      <c r="C151" s="28"/>
      <c r="D151" s="19"/>
      <c r="E151" s="8"/>
      <c r="F151" s="32"/>
      <c r="G151" s="61"/>
      <c r="H151" s="8"/>
      <c r="I151" s="32"/>
      <c r="J151" s="8"/>
      <c r="K151" s="8"/>
      <c r="L151" s="29"/>
      <c r="M151" s="107"/>
      <c r="N151" s="29"/>
    </row>
    <row r="152" spans="1:14" s="59" customFormat="1" x14ac:dyDescent="0.2">
      <c r="A152" s="62"/>
      <c r="B152" s="63"/>
      <c r="C152" s="28"/>
      <c r="D152" s="19"/>
      <c r="E152" s="8"/>
      <c r="F152" s="32"/>
      <c r="G152" s="61"/>
      <c r="H152" s="8"/>
      <c r="I152" s="32"/>
      <c r="J152" s="8"/>
      <c r="K152" s="8"/>
      <c r="L152" s="29"/>
      <c r="M152" s="107"/>
      <c r="N152" s="29"/>
    </row>
    <row r="153" spans="1:14" s="59" customFormat="1" x14ac:dyDescent="0.2">
      <c r="A153" s="62"/>
      <c r="B153" s="63"/>
      <c r="C153" s="28"/>
      <c r="D153" s="19"/>
      <c r="E153" s="8"/>
      <c r="F153" s="32"/>
      <c r="G153" s="61"/>
      <c r="H153" s="8"/>
      <c r="I153" s="32"/>
      <c r="J153" s="8"/>
      <c r="K153" s="8"/>
      <c r="L153" s="29"/>
      <c r="M153" s="107"/>
      <c r="N153" s="29"/>
    </row>
    <row r="154" spans="1:14" s="59" customFormat="1" x14ac:dyDescent="0.2">
      <c r="A154" s="62"/>
      <c r="B154" s="63"/>
      <c r="C154" s="28"/>
      <c r="D154" s="19"/>
      <c r="E154" s="8"/>
      <c r="F154" s="32"/>
      <c r="G154" s="61"/>
      <c r="H154" s="8"/>
      <c r="I154" s="32"/>
      <c r="J154" s="8"/>
      <c r="K154" s="8"/>
      <c r="L154" s="29"/>
      <c r="M154" s="107"/>
      <c r="N154" s="29"/>
    </row>
    <row r="155" spans="1:14" s="59" customFormat="1" x14ac:dyDescent="0.2">
      <c r="A155" s="62"/>
      <c r="B155" s="63"/>
      <c r="C155" s="28"/>
      <c r="D155" s="19"/>
      <c r="E155" s="8"/>
      <c r="F155" s="32"/>
      <c r="G155" s="61"/>
      <c r="H155" s="8"/>
      <c r="I155" s="32"/>
      <c r="J155" s="8"/>
      <c r="K155" s="8"/>
      <c r="L155" s="29"/>
      <c r="M155" s="107"/>
      <c r="N155" s="29"/>
    </row>
    <row r="156" spans="1:14" s="59" customFormat="1" x14ac:dyDescent="0.2">
      <c r="A156" s="62"/>
      <c r="B156" s="63"/>
      <c r="C156" s="28"/>
      <c r="D156" s="19"/>
      <c r="E156" s="8"/>
      <c r="F156" s="32"/>
      <c r="G156" s="61"/>
      <c r="H156" s="8"/>
      <c r="I156" s="32"/>
      <c r="J156" s="8"/>
      <c r="K156" s="8"/>
      <c r="L156" s="29"/>
      <c r="M156" s="107"/>
      <c r="N156" s="29"/>
    </row>
    <row r="157" spans="1:14" s="59" customFormat="1" x14ac:dyDescent="0.2">
      <c r="A157" s="62"/>
      <c r="B157" s="63"/>
      <c r="C157" s="28"/>
      <c r="D157" s="19"/>
      <c r="E157" s="8"/>
      <c r="F157" s="32"/>
      <c r="G157" s="61"/>
      <c r="H157" s="8"/>
      <c r="I157" s="32"/>
      <c r="J157" s="8"/>
      <c r="K157" s="8"/>
      <c r="L157" s="29"/>
      <c r="M157" s="107"/>
      <c r="N157" s="29"/>
    </row>
    <row r="158" spans="1:14" s="59" customFormat="1" x14ac:dyDescent="0.2">
      <c r="A158" s="62"/>
      <c r="B158" s="63"/>
      <c r="C158" s="28"/>
      <c r="D158" s="19"/>
      <c r="E158" s="8"/>
      <c r="F158" s="32"/>
      <c r="G158" s="61"/>
      <c r="H158" s="8"/>
      <c r="I158" s="32"/>
      <c r="J158" s="8"/>
      <c r="K158" s="8"/>
      <c r="L158" s="29"/>
      <c r="M158" s="107"/>
      <c r="N158" s="29"/>
    </row>
    <row r="159" spans="1:14" s="59" customFormat="1" x14ac:dyDescent="0.2">
      <c r="A159" s="62"/>
      <c r="B159" s="63"/>
      <c r="C159" s="28"/>
      <c r="D159" s="19"/>
      <c r="E159" s="8"/>
      <c r="F159" s="32"/>
      <c r="G159" s="61"/>
      <c r="H159" s="8"/>
      <c r="I159" s="32"/>
      <c r="J159" s="8"/>
      <c r="K159" s="8"/>
      <c r="L159" s="29"/>
      <c r="M159" s="107"/>
      <c r="N159" s="29"/>
    </row>
    <row r="160" spans="1:14" s="59" customFormat="1" x14ac:dyDescent="0.2">
      <c r="A160" s="62"/>
      <c r="B160" s="63"/>
      <c r="C160" s="28"/>
      <c r="D160" s="19"/>
      <c r="E160" s="8"/>
      <c r="F160" s="32"/>
      <c r="G160" s="61"/>
      <c r="H160" s="8"/>
      <c r="I160" s="32"/>
      <c r="J160" s="8"/>
      <c r="K160" s="8"/>
      <c r="L160" s="29"/>
      <c r="M160" s="107"/>
      <c r="N160" s="29"/>
    </row>
    <row r="161" spans="1:14" s="59" customFormat="1" x14ac:dyDescent="0.2">
      <c r="A161" s="62"/>
      <c r="B161" s="63"/>
      <c r="C161" s="28"/>
      <c r="D161" s="19"/>
      <c r="E161" s="8"/>
      <c r="F161" s="32"/>
      <c r="G161" s="61"/>
      <c r="H161" s="8"/>
      <c r="I161" s="32"/>
      <c r="J161" s="8"/>
      <c r="K161" s="8"/>
      <c r="L161" s="29"/>
      <c r="M161" s="107"/>
      <c r="N161" s="29"/>
    </row>
    <row r="162" spans="1:14" s="59" customFormat="1" x14ac:dyDescent="0.2">
      <c r="A162" s="62"/>
      <c r="B162" s="63"/>
      <c r="C162" s="28"/>
      <c r="D162" s="19"/>
      <c r="E162" s="8"/>
      <c r="F162" s="32"/>
      <c r="G162" s="61"/>
      <c r="H162" s="8"/>
      <c r="I162" s="32"/>
      <c r="J162" s="8"/>
      <c r="K162" s="8"/>
      <c r="L162" s="29"/>
      <c r="M162" s="107"/>
      <c r="N162" s="29"/>
    </row>
    <row r="163" spans="1:14" s="59" customFormat="1" x14ac:dyDescent="0.2">
      <c r="A163" s="62"/>
      <c r="B163" s="63"/>
      <c r="C163" s="28"/>
      <c r="D163" s="19"/>
      <c r="E163" s="8"/>
      <c r="F163" s="32"/>
      <c r="G163" s="61"/>
      <c r="H163" s="8"/>
      <c r="I163" s="32"/>
      <c r="J163" s="8"/>
      <c r="K163" s="8"/>
      <c r="L163" s="29"/>
      <c r="M163" s="107"/>
      <c r="N163" s="29"/>
    </row>
    <row r="164" spans="1:14" s="59" customFormat="1" x14ac:dyDescent="0.2">
      <c r="A164" s="62"/>
      <c r="B164" s="63"/>
      <c r="C164" s="28"/>
      <c r="D164" s="19"/>
      <c r="E164" s="8"/>
      <c r="F164" s="32"/>
      <c r="G164" s="61"/>
      <c r="H164" s="8"/>
      <c r="I164" s="32"/>
      <c r="J164" s="8"/>
      <c r="K164" s="8"/>
      <c r="L164" s="29"/>
      <c r="M164" s="107"/>
      <c r="N164" s="29"/>
    </row>
    <row r="165" spans="1:14" s="59" customFormat="1" x14ac:dyDescent="0.2">
      <c r="A165" s="62"/>
      <c r="B165" s="63"/>
      <c r="C165" s="28"/>
      <c r="D165" s="19"/>
      <c r="E165" s="8"/>
      <c r="F165" s="32"/>
      <c r="G165" s="61"/>
      <c r="H165" s="8"/>
      <c r="I165" s="32"/>
      <c r="J165" s="8"/>
      <c r="K165" s="8"/>
      <c r="L165" s="29"/>
      <c r="M165" s="107"/>
      <c r="N165" s="29"/>
    </row>
    <row r="166" spans="1:14" s="59" customFormat="1" x14ac:dyDescent="0.2">
      <c r="A166" s="62"/>
      <c r="B166" s="63"/>
      <c r="C166" s="28"/>
      <c r="D166" s="19"/>
      <c r="E166" s="8"/>
      <c r="F166" s="32"/>
      <c r="G166" s="61"/>
      <c r="H166" s="8"/>
      <c r="I166" s="32"/>
      <c r="J166" s="8"/>
      <c r="K166" s="8"/>
      <c r="L166" s="29"/>
      <c r="M166" s="107"/>
      <c r="N166" s="29"/>
    </row>
    <row r="167" spans="1:14" s="59" customFormat="1" x14ac:dyDescent="0.2">
      <c r="A167" s="62"/>
      <c r="B167" s="63"/>
      <c r="C167" s="28"/>
      <c r="D167" s="19"/>
      <c r="E167" s="8"/>
      <c r="F167" s="32"/>
      <c r="G167" s="61"/>
      <c r="H167" s="8"/>
      <c r="I167" s="32"/>
      <c r="J167" s="8"/>
      <c r="K167" s="8"/>
      <c r="L167" s="29"/>
      <c r="M167" s="107"/>
      <c r="N167" s="29"/>
    </row>
    <row r="168" spans="1:14" s="59" customFormat="1" x14ac:dyDescent="0.2">
      <c r="A168" s="62"/>
      <c r="B168" s="63"/>
      <c r="C168" s="28"/>
      <c r="D168" s="19"/>
      <c r="E168" s="8"/>
      <c r="F168" s="32"/>
      <c r="G168" s="61"/>
      <c r="H168" s="8"/>
      <c r="I168" s="32"/>
      <c r="J168" s="8"/>
      <c r="K168" s="8"/>
      <c r="L168" s="29"/>
      <c r="M168" s="107"/>
      <c r="N168" s="29"/>
    </row>
    <row r="169" spans="1:14" s="59" customFormat="1" x14ac:dyDescent="0.2">
      <c r="A169" s="62"/>
      <c r="B169" s="63"/>
      <c r="C169" s="28"/>
      <c r="D169" s="19"/>
      <c r="E169" s="8"/>
      <c r="F169" s="32"/>
      <c r="G169" s="61"/>
      <c r="H169" s="8"/>
      <c r="I169" s="32"/>
      <c r="J169" s="8"/>
      <c r="K169" s="8"/>
      <c r="L169" s="29"/>
      <c r="M169" s="107"/>
      <c r="N169" s="29"/>
    </row>
    <row r="170" spans="1:14" s="59" customFormat="1" x14ac:dyDescent="0.2">
      <c r="A170" s="62"/>
      <c r="B170" s="63"/>
      <c r="C170" s="28"/>
      <c r="D170" s="19"/>
      <c r="E170" s="8"/>
      <c r="F170" s="32"/>
      <c r="G170" s="61"/>
      <c r="H170" s="8"/>
      <c r="I170" s="32"/>
      <c r="J170" s="8"/>
      <c r="K170" s="8"/>
      <c r="L170" s="29"/>
      <c r="M170" s="107"/>
      <c r="N170" s="29"/>
    </row>
    <row r="171" spans="1:14" s="59" customFormat="1" x14ac:dyDescent="0.2">
      <c r="A171" s="62"/>
      <c r="B171" s="63"/>
      <c r="C171" s="28"/>
      <c r="D171" s="19"/>
      <c r="E171" s="8"/>
      <c r="F171" s="32"/>
      <c r="G171" s="61"/>
      <c r="H171" s="8"/>
      <c r="I171" s="32"/>
      <c r="J171" s="8"/>
      <c r="K171" s="8"/>
      <c r="L171" s="29"/>
      <c r="M171" s="107"/>
      <c r="N171" s="29"/>
    </row>
    <row r="172" spans="1:14" s="59" customFormat="1" x14ac:dyDescent="0.2">
      <c r="A172" s="62"/>
      <c r="B172" s="63"/>
      <c r="C172" s="28"/>
      <c r="D172" s="19"/>
      <c r="E172" s="8"/>
      <c r="F172" s="32"/>
      <c r="G172" s="61"/>
      <c r="H172" s="8"/>
      <c r="I172" s="32"/>
      <c r="J172" s="8"/>
      <c r="K172" s="8"/>
      <c r="L172" s="29"/>
      <c r="M172" s="107"/>
      <c r="N172" s="29"/>
    </row>
    <row r="173" spans="1:14" s="59" customFormat="1" x14ac:dyDescent="0.2">
      <c r="A173" s="62"/>
      <c r="B173" s="63"/>
      <c r="C173" s="28"/>
      <c r="D173" s="19"/>
      <c r="E173" s="8"/>
      <c r="F173" s="32"/>
      <c r="G173" s="61"/>
      <c r="H173" s="8"/>
      <c r="I173" s="32"/>
      <c r="J173" s="8"/>
      <c r="K173" s="8"/>
      <c r="L173" s="29"/>
      <c r="M173" s="107"/>
      <c r="N173" s="29"/>
    </row>
    <row r="174" spans="1:14" s="59" customFormat="1" x14ac:dyDescent="0.2">
      <c r="A174" s="62"/>
      <c r="B174" s="63"/>
      <c r="C174" s="28"/>
      <c r="D174" s="19"/>
      <c r="E174" s="8"/>
      <c r="F174" s="32"/>
      <c r="G174" s="61"/>
      <c r="H174" s="8"/>
      <c r="I174" s="32"/>
      <c r="J174" s="8"/>
      <c r="K174" s="8"/>
      <c r="L174" s="29"/>
      <c r="M174" s="107"/>
      <c r="N174" s="29"/>
    </row>
    <row r="175" spans="1:14" s="59" customFormat="1" x14ac:dyDescent="0.2">
      <c r="A175" s="62"/>
      <c r="B175" s="63"/>
      <c r="C175" s="28"/>
      <c r="D175" s="19"/>
      <c r="E175" s="8"/>
      <c r="F175" s="32"/>
      <c r="G175" s="61"/>
      <c r="H175" s="8"/>
      <c r="I175" s="32"/>
      <c r="J175" s="8"/>
      <c r="K175" s="8"/>
      <c r="L175" s="29"/>
      <c r="M175" s="107"/>
      <c r="N175" s="29"/>
    </row>
    <row r="176" spans="1:14" s="59" customFormat="1" x14ac:dyDescent="0.2">
      <c r="A176" s="62"/>
      <c r="B176" s="63"/>
      <c r="C176" s="28"/>
      <c r="D176" s="19"/>
      <c r="E176" s="8"/>
      <c r="F176" s="32"/>
      <c r="G176" s="61"/>
      <c r="H176" s="8"/>
      <c r="I176" s="32"/>
      <c r="J176" s="8"/>
      <c r="K176" s="8"/>
      <c r="L176" s="29"/>
      <c r="M176" s="107"/>
      <c r="N176" s="29"/>
    </row>
    <row r="177" spans="1:14" s="59" customFormat="1" x14ac:dyDescent="0.2">
      <c r="A177" s="62"/>
      <c r="B177" s="63"/>
      <c r="C177" s="28"/>
      <c r="D177" s="19"/>
      <c r="E177" s="8"/>
      <c r="F177" s="32"/>
      <c r="G177" s="61"/>
      <c r="H177" s="8"/>
      <c r="I177" s="32"/>
      <c r="J177" s="8"/>
      <c r="K177" s="8"/>
      <c r="L177" s="29"/>
      <c r="M177" s="107"/>
      <c r="N177" s="29"/>
    </row>
    <row r="178" spans="1:14" s="59" customFormat="1" x14ac:dyDescent="0.2">
      <c r="A178" s="62"/>
      <c r="B178" s="63"/>
      <c r="C178" s="28"/>
      <c r="D178" s="19"/>
      <c r="E178" s="8"/>
      <c r="F178" s="32"/>
      <c r="G178" s="61"/>
      <c r="H178" s="8"/>
      <c r="I178" s="32"/>
      <c r="J178" s="8"/>
      <c r="K178" s="8"/>
      <c r="L178" s="29"/>
      <c r="M178" s="107"/>
      <c r="N178" s="29"/>
    </row>
    <row r="179" spans="1:14" s="59" customFormat="1" x14ac:dyDescent="0.2">
      <c r="A179" s="62"/>
      <c r="B179" s="63"/>
      <c r="C179" s="28"/>
      <c r="D179" s="19"/>
      <c r="E179" s="8"/>
      <c r="F179" s="32"/>
      <c r="G179" s="61"/>
      <c r="H179" s="8"/>
      <c r="I179" s="32"/>
      <c r="J179" s="8"/>
      <c r="K179" s="8"/>
      <c r="L179" s="29"/>
      <c r="M179" s="107"/>
      <c r="N179" s="29"/>
    </row>
    <row r="180" spans="1:14" s="59" customFormat="1" x14ac:dyDescent="0.2">
      <c r="A180" s="62"/>
      <c r="B180" s="63"/>
      <c r="C180" s="28"/>
      <c r="D180" s="19"/>
      <c r="E180" s="8"/>
      <c r="F180" s="32"/>
      <c r="G180" s="61"/>
      <c r="H180" s="8"/>
      <c r="I180" s="32"/>
      <c r="J180" s="8"/>
      <c r="K180" s="8"/>
      <c r="L180" s="29"/>
      <c r="M180" s="107"/>
      <c r="N180" s="29"/>
    </row>
    <row r="181" spans="1:14" s="59" customFormat="1" x14ac:dyDescent="0.2">
      <c r="A181" s="62"/>
      <c r="B181" s="63"/>
      <c r="C181" s="28"/>
      <c r="D181" s="19"/>
      <c r="E181" s="8"/>
      <c r="F181" s="32"/>
      <c r="G181" s="61"/>
      <c r="H181" s="8"/>
      <c r="I181" s="32"/>
      <c r="J181" s="8"/>
      <c r="K181" s="8"/>
      <c r="L181" s="29"/>
      <c r="M181" s="107"/>
      <c r="N181" s="29"/>
    </row>
    <row r="182" spans="1:14" s="59" customFormat="1" x14ac:dyDescent="0.2">
      <c r="A182" s="62"/>
      <c r="B182" s="63"/>
      <c r="C182" s="28"/>
      <c r="D182" s="19"/>
      <c r="E182" s="8"/>
      <c r="F182" s="32"/>
      <c r="G182" s="61"/>
      <c r="H182" s="8"/>
      <c r="I182" s="32"/>
      <c r="J182" s="8"/>
      <c r="K182" s="8"/>
      <c r="L182" s="29"/>
      <c r="M182" s="107"/>
      <c r="N182" s="29"/>
    </row>
    <row r="183" spans="1:14" s="59" customFormat="1" x14ac:dyDescent="0.2">
      <c r="A183" s="62"/>
      <c r="B183" s="63"/>
      <c r="C183" s="28"/>
      <c r="D183" s="19"/>
      <c r="E183" s="8"/>
      <c r="F183" s="32"/>
      <c r="G183" s="61"/>
      <c r="H183" s="8"/>
      <c r="I183" s="32"/>
      <c r="J183" s="8"/>
      <c r="K183" s="8"/>
      <c r="L183" s="29"/>
      <c r="M183" s="107"/>
      <c r="N183" s="29"/>
    </row>
    <row r="184" spans="1:14" s="59" customFormat="1" x14ac:dyDescent="0.2">
      <c r="A184" s="62"/>
      <c r="B184" s="63"/>
      <c r="C184" s="28"/>
      <c r="D184" s="19"/>
      <c r="E184" s="8"/>
      <c r="F184" s="32"/>
      <c r="G184" s="61"/>
      <c r="H184" s="8"/>
      <c r="I184" s="32"/>
      <c r="J184" s="8"/>
      <c r="K184" s="8"/>
      <c r="L184" s="29"/>
      <c r="M184" s="107"/>
      <c r="N184" s="29"/>
    </row>
    <row r="185" spans="1:14" s="59" customFormat="1" x14ac:dyDescent="0.2">
      <c r="A185" s="62"/>
      <c r="B185" s="63"/>
      <c r="C185" s="28"/>
      <c r="D185" s="19"/>
      <c r="E185" s="8"/>
      <c r="F185" s="32"/>
      <c r="G185" s="61"/>
      <c r="H185" s="8"/>
      <c r="I185" s="32"/>
      <c r="J185" s="8"/>
      <c r="K185" s="8"/>
      <c r="L185" s="29"/>
      <c r="M185" s="107"/>
      <c r="N185" s="29"/>
    </row>
    <row r="186" spans="1:14" s="59" customFormat="1" x14ac:dyDescent="0.2">
      <c r="A186" s="62"/>
      <c r="B186" s="63"/>
      <c r="C186" s="28"/>
      <c r="D186" s="19"/>
      <c r="E186" s="8"/>
      <c r="F186" s="32"/>
      <c r="G186" s="61"/>
      <c r="H186" s="8"/>
      <c r="I186" s="32"/>
      <c r="J186" s="8"/>
      <c r="K186" s="8"/>
      <c r="L186" s="29"/>
      <c r="M186" s="107"/>
      <c r="N186" s="29"/>
    </row>
    <row r="187" spans="1:14" s="59" customFormat="1" x14ac:dyDescent="0.2">
      <c r="A187" s="62"/>
      <c r="B187" s="63"/>
      <c r="C187" s="28"/>
      <c r="D187" s="19"/>
      <c r="E187" s="8"/>
      <c r="F187" s="32"/>
      <c r="G187" s="61"/>
      <c r="H187" s="8"/>
      <c r="I187" s="32"/>
      <c r="J187" s="8"/>
      <c r="K187" s="8"/>
      <c r="L187" s="29"/>
      <c r="M187" s="107"/>
      <c r="N187" s="29"/>
    </row>
    <row r="188" spans="1:14" s="59" customFormat="1" x14ac:dyDescent="0.2">
      <c r="A188" s="62"/>
      <c r="B188" s="63"/>
      <c r="C188" s="28"/>
      <c r="D188" s="19"/>
      <c r="E188" s="8"/>
      <c r="F188" s="32"/>
      <c r="G188" s="61"/>
      <c r="H188" s="8"/>
      <c r="I188" s="32"/>
      <c r="J188" s="8"/>
      <c r="K188" s="8"/>
      <c r="L188" s="29"/>
      <c r="M188" s="107"/>
      <c r="N188" s="29"/>
    </row>
    <row r="189" spans="1:14" s="59" customFormat="1" x14ac:dyDescent="0.2">
      <c r="A189" s="62"/>
      <c r="B189" s="63"/>
      <c r="C189" s="28"/>
      <c r="D189" s="19"/>
      <c r="E189" s="8"/>
      <c r="F189" s="32"/>
      <c r="G189" s="61"/>
      <c r="H189" s="8"/>
      <c r="I189" s="32"/>
      <c r="J189" s="8"/>
      <c r="K189" s="8"/>
      <c r="L189" s="29"/>
      <c r="M189" s="107"/>
      <c r="N189" s="29"/>
    </row>
  </sheetData>
  <mergeCells count="2">
    <mergeCell ref="M5:N5"/>
    <mergeCell ref="C5:L5"/>
  </mergeCells>
  <phoneticPr fontId="38" type="noConversion"/>
  <pageMargins left="0.75000000000000011" right="0.75000000000000011" top="1" bottom="1" header="0.5" footer="0.5"/>
  <pageSetup paperSize="9" scale="60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59"/>
  <sheetViews>
    <sheetView tabSelected="1" workbookViewId="0">
      <selection activeCell="E39" sqref="E39"/>
    </sheetView>
  </sheetViews>
  <sheetFormatPr baseColWidth="10" defaultRowHeight="16" x14ac:dyDescent="0.2"/>
  <cols>
    <col min="1" max="1" width="3.33203125" style="1" customWidth="1"/>
    <col min="2" max="2" width="24.1640625" style="1" bestFit="1" customWidth="1"/>
    <col min="3" max="3" width="12.6640625" style="1" customWidth="1"/>
    <col min="4" max="5" width="12.1640625" style="1" customWidth="1"/>
    <col min="6" max="6" width="17.5" style="1" bestFit="1" customWidth="1"/>
    <col min="7" max="7" width="3.83203125" style="1" customWidth="1"/>
    <col min="8" max="14" width="13.33203125" style="35" customWidth="1"/>
    <col min="15" max="16" width="10.83203125" style="1" customWidth="1"/>
    <col min="17" max="17" width="11.83203125" style="1" customWidth="1"/>
    <col min="18" max="18" width="3.83203125" style="1" customWidth="1"/>
    <col min="20" max="20" width="10.83203125" style="1"/>
    <col min="21" max="21" width="10.83203125" style="68"/>
    <col min="22" max="23" width="10.83203125" style="1"/>
    <col min="24" max="24" width="33.33203125" customWidth="1"/>
    <col min="26" max="16384" width="10.83203125" style="1"/>
  </cols>
  <sheetData>
    <row r="1" spans="1:29" ht="23" x14ac:dyDescent="0.25">
      <c r="A1" s="2" t="s">
        <v>0</v>
      </c>
    </row>
    <row r="2" spans="1:29" ht="23" x14ac:dyDescent="0.25">
      <c r="A2" s="2" t="s">
        <v>48</v>
      </c>
      <c r="K2" s="46"/>
    </row>
    <row r="3" spans="1:29" ht="17" thickBot="1" x14ac:dyDescent="0.25">
      <c r="A3" s="3" t="s">
        <v>62</v>
      </c>
    </row>
    <row r="4" spans="1:29" ht="17" thickBot="1" x14ac:dyDescent="0.25">
      <c r="H4" s="193" t="s">
        <v>27</v>
      </c>
      <c r="I4" s="194"/>
      <c r="J4" s="194"/>
      <c r="K4" s="194"/>
      <c r="L4" s="194"/>
      <c r="M4" s="194"/>
      <c r="N4" s="194"/>
      <c r="O4" s="194"/>
      <c r="P4" s="194"/>
      <c r="Q4" s="195"/>
      <c r="S4" s="196" t="s">
        <v>17</v>
      </c>
      <c r="T4" s="197"/>
      <c r="U4" s="197"/>
      <c r="V4" s="197"/>
      <c r="W4" s="197"/>
      <c r="X4" s="198"/>
    </row>
    <row r="5" spans="1:29" s="41" customFormat="1" ht="51" customHeight="1" thickBot="1" x14ac:dyDescent="0.25">
      <c r="B5" s="47" t="s">
        <v>8</v>
      </c>
      <c r="C5" s="48" t="s">
        <v>6</v>
      </c>
      <c r="D5" s="48" t="s">
        <v>7</v>
      </c>
      <c r="E5" s="73" t="s">
        <v>51</v>
      </c>
      <c r="F5" s="49" t="s">
        <v>35</v>
      </c>
      <c r="H5" s="37" t="s">
        <v>26</v>
      </c>
      <c r="I5" s="36" t="s">
        <v>25</v>
      </c>
      <c r="J5" s="36" t="s">
        <v>23</v>
      </c>
      <c r="K5" s="36" t="s">
        <v>31</v>
      </c>
      <c r="L5" s="36" t="s">
        <v>30</v>
      </c>
      <c r="M5" s="36" t="s">
        <v>36</v>
      </c>
      <c r="N5" s="36" t="s">
        <v>37</v>
      </c>
      <c r="O5" s="36" t="s">
        <v>4</v>
      </c>
      <c r="P5" s="36" t="s">
        <v>29</v>
      </c>
      <c r="Q5" s="38" t="s">
        <v>28</v>
      </c>
      <c r="R5" s="42"/>
      <c r="S5" s="44" t="s">
        <v>43</v>
      </c>
      <c r="T5" s="44" t="s">
        <v>44</v>
      </c>
      <c r="U5" s="69" t="s">
        <v>50</v>
      </c>
      <c r="V5" s="44" t="s">
        <v>45</v>
      </c>
      <c r="W5" s="44" t="s">
        <v>46</v>
      </c>
      <c r="X5" s="44" t="s">
        <v>38</v>
      </c>
    </row>
    <row r="6" spans="1:29" ht="51" x14ac:dyDescent="0.2">
      <c r="A6" s="34">
        <v>1</v>
      </c>
      <c r="B6" s="160" t="s">
        <v>155</v>
      </c>
      <c r="C6" s="139" t="s">
        <v>101</v>
      </c>
      <c r="D6" s="139" t="s">
        <v>101</v>
      </c>
      <c r="E6" s="74" t="s">
        <v>52</v>
      </c>
      <c r="F6" s="152" t="s">
        <v>131</v>
      </c>
      <c r="G6" s="13"/>
      <c r="H6" s="39">
        <f t="shared" ref="H6:H8" si="0">VLOOKUP(C6,Substrates,10,TRUE)</f>
        <v>4</v>
      </c>
      <c r="I6" s="7" t="str">
        <f t="shared" ref="I6:I8" si="1">VLOOKUP(C6,Substrates,9,TRUE)</f>
        <v>4, 5, 6, 7, 8, 9, 10, 11, 12, 13, 14, 15, 18, 20</v>
      </c>
      <c r="J6" s="7">
        <f t="shared" ref="J6:J8" si="2">IF((VLOOKUP(C6,Substrates,14,TRUE))&lt;=(VLOOKUP(D6,Laminates,9,TRUE)),(VLOOKUP(C6,Substrates,14,TRUE)),(VLOOKUP(D6,Laminates,9,TRUE)))</f>
        <v>5</v>
      </c>
      <c r="K6" s="7" t="str">
        <f t="shared" ref="K6:K8" si="3">VLOOKUP(C6,Substrates,11,TRUE)</f>
        <v>1,2,3,4</v>
      </c>
      <c r="L6" s="7">
        <f t="shared" ref="L6:L8" si="4">VLOOKUP(D6,Laminates,7,TRUE)</f>
        <v>1</v>
      </c>
      <c r="M6" s="7">
        <f t="shared" ref="M6:M8" si="5">IF(D6=0,VLOOKUP(C6,Substrates,13,TRUE),MAX(VLOOKUP(C6,Substrates,13,TRUE),VLOOKUP(D6,Laminates,11,TRUE)))</f>
        <v>-40</v>
      </c>
      <c r="N6" s="7">
        <f t="shared" ref="N6:N8" si="6">IF(D6=0,VLOOKUP(C6,Substrates,14,TRUE),MIN(VLOOKUP(C6,Substrates,14,TRUE),(VLOOKUP(D6,Laminates,12,TRUE))))</f>
        <v>88</v>
      </c>
      <c r="O6" s="7">
        <f t="shared" ref="O6:O8" si="7">IF(1&lt;=(VLOOKUP(D6,Laminates,6,TRUE)),VLOOKUP(D6,Laminates,6,TRUE),(VLOOKUP(C6,Substrates,17,TRUE)))</f>
        <v>2</v>
      </c>
      <c r="P6" s="7">
        <f t="shared" ref="P6:P8" si="8">VLOOKUP(C6,Substrates,5,TRUE)</f>
        <v>2</v>
      </c>
      <c r="Q6" s="10" t="str">
        <f t="shared" ref="Q6:Q8" si="9">VLOOKUP(C6,Substrates,18,TRUE)</f>
        <v>No</v>
      </c>
      <c r="R6" s="40"/>
      <c r="S6" s="43">
        <f t="shared" ref="S6:S8" si="10">VLOOKUP(C6,Substrates,23,TRUE)+VLOOKUP(D6,Laminates,10,TRUE)</f>
        <v>533</v>
      </c>
      <c r="T6" s="17">
        <f t="shared" ref="T6:T8" si="11">(VLOOKUP(C6,Substrates,24,TRUE))+(VLOOKUP(D6,Laminates,13,TRUE))</f>
        <v>22.39</v>
      </c>
      <c r="U6" s="75">
        <v>15</v>
      </c>
      <c r="V6" s="17">
        <f t="shared" ref="V6:V8" si="12">U6*T6</f>
        <v>335.85</v>
      </c>
      <c r="W6" s="43">
        <f t="shared" ref="W6:W8" si="13">VLOOKUP(C6,Substrates,25,TRUE)+VLOOKUP(D6,Laminates,14,TRUE)</f>
        <v>0.8</v>
      </c>
      <c r="X6" s="66" t="s">
        <v>59</v>
      </c>
    </row>
    <row r="7" spans="1:29" s="59" customFormat="1" ht="85" x14ac:dyDescent="0.2">
      <c r="A7" s="62">
        <v>2</v>
      </c>
      <c r="B7" s="160" t="s">
        <v>156</v>
      </c>
      <c r="C7" s="137" t="s">
        <v>101</v>
      </c>
      <c r="D7" s="137" t="s">
        <v>101</v>
      </c>
      <c r="E7" s="110" t="s">
        <v>52</v>
      </c>
      <c r="F7" s="167" t="s">
        <v>132</v>
      </c>
      <c r="G7" s="111"/>
      <c r="H7" s="112">
        <f t="shared" ref="H7" si="14">VLOOKUP(C7,Substrates,10,TRUE)</f>
        <v>4</v>
      </c>
      <c r="I7" s="8" t="str">
        <f t="shared" ref="I7" si="15">VLOOKUP(C7,Substrates,9,TRUE)</f>
        <v>4, 5, 6, 7, 8, 9, 10, 11, 12, 13, 14, 15, 18, 20</v>
      </c>
      <c r="J7" s="8">
        <f t="shared" ref="J7" si="16">IF((VLOOKUP(C7,Substrates,14,TRUE))&lt;=(VLOOKUP(D7,Laminates,9,TRUE)),(VLOOKUP(C7,Substrates,14,TRUE)),(VLOOKUP(D7,Laminates,9,TRUE)))</f>
        <v>5</v>
      </c>
      <c r="K7" s="8" t="str">
        <f t="shared" ref="K7" si="17">VLOOKUP(C7,Substrates,11,TRUE)</f>
        <v>1,2,3,4</v>
      </c>
      <c r="L7" s="8">
        <f t="shared" ref="L7" si="18">VLOOKUP(D7,Laminates,7,TRUE)</f>
        <v>1</v>
      </c>
      <c r="M7" s="8">
        <f t="shared" ref="M7" si="19">IF(D7=0,VLOOKUP(C7,Substrates,13,TRUE),MAX(VLOOKUP(C7,Substrates,13,TRUE),VLOOKUP(D7,Laminates,11,TRUE)))</f>
        <v>-40</v>
      </c>
      <c r="N7" s="8">
        <f t="shared" ref="N7" si="20">IF(D7=0,VLOOKUP(C7,Substrates,14,TRUE),MIN(VLOOKUP(C7,Substrates,14,TRUE),(VLOOKUP(D7,Laminates,12,TRUE))))</f>
        <v>88</v>
      </c>
      <c r="O7" s="8">
        <f t="shared" ref="O7" si="21">IF(1&lt;=(VLOOKUP(D7,Laminates,6,TRUE)),VLOOKUP(D7,Laminates,6,TRUE),(VLOOKUP(C7,Substrates,17,TRUE)))</f>
        <v>2</v>
      </c>
      <c r="P7" s="8">
        <f t="shared" ref="P7" si="22">VLOOKUP(C7,Substrates,5,TRUE)</f>
        <v>2</v>
      </c>
      <c r="Q7" s="29" t="str">
        <f t="shared" ref="Q7" si="23">VLOOKUP(C7,Substrates,18,TRUE)</f>
        <v>No</v>
      </c>
      <c r="R7" s="113"/>
      <c r="S7" s="43">
        <f t="shared" ref="S7" si="24">VLOOKUP(C7,Substrates,23,TRUE)+VLOOKUP(D7,Laminates,10,TRUE)</f>
        <v>533</v>
      </c>
      <c r="T7" s="17">
        <f t="shared" ref="T7" si="25">(VLOOKUP(C7,Substrates,24,TRUE))+(VLOOKUP(D7,Laminates,13,TRUE))</f>
        <v>22.39</v>
      </c>
      <c r="U7" s="75">
        <v>10</v>
      </c>
      <c r="V7" s="17">
        <f t="shared" ref="V7" si="26">U7*T7</f>
        <v>223.9</v>
      </c>
      <c r="W7" s="43">
        <f t="shared" ref="W7" si="27">VLOOKUP(C7,Substrates,25,TRUE)+VLOOKUP(D7,Laminates,14,TRUE)</f>
        <v>0.8</v>
      </c>
      <c r="X7" s="114" t="s">
        <v>59</v>
      </c>
      <c r="Y7" s="115"/>
    </row>
    <row r="8" spans="1:29" s="59" customFormat="1" ht="51" x14ac:dyDescent="0.2">
      <c r="A8" s="34">
        <v>3</v>
      </c>
      <c r="B8" s="160" t="s">
        <v>157</v>
      </c>
      <c r="C8" s="137" t="s">
        <v>102</v>
      </c>
      <c r="D8" s="137" t="s">
        <v>102</v>
      </c>
      <c r="E8" s="181" t="s">
        <v>54</v>
      </c>
      <c r="F8" s="167" t="s">
        <v>131</v>
      </c>
      <c r="G8" s="111"/>
      <c r="H8" s="112">
        <f t="shared" si="0"/>
        <v>4</v>
      </c>
      <c r="I8" s="8" t="str">
        <f t="shared" si="1"/>
        <v>15, 17</v>
      </c>
      <c r="J8" s="8">
        <f t="shared" si="2"/>
        <v>3</v>
      </c>
      <c r="K8" s="8" t="str">
        <f t="shared" si="3"/>
        <v>1,2,3,4</v>
      </c>
      <c r="L8" s="8">
        <f t="shared" si="4"/>
        <v>1</v>
      </c>
      <c r="M8" s="8">
        <f t="shared" si="5"/>
        <v>-40</v>
      </c>
      <c r="N8" s="8">
        <f t="shared" si="6"/>
        <v>88</v>
      </c>
      <c r="O8" s="8">
        <f t="shared" si="7"/>
        <v>2</v>
      </c>
      <c r="P8" s="8">
        <f t="shared" si="8"/>
        <v>2</v>
      </c>
      <c r="Q8" s="29" t="str">
        <f t="shared" si="9"/>
        <v>No</v>
      </c>
      <c r="R8" s="113"/>
      <c r="S8" s="43">
        <f t="shared" si="10"/>
        <v>533</v>
      </c>
      <c r="T8" s="17">
        <f t="shared" si="11"/>
        <v>22.39</v>
      </c>
      <c r="U8" s="75">
        <v>15</v>
      </c>
      <c r="V8" s="17">
        <f t="shared" si="12"/>
        <v>335.85</v>
      </c>
      <c r="W8" s="43">
        <f t="shared" si="13"/>
        <v>0.8</v>
      </c>
      <c r="X8" s="114" t="s">
        <v>59</v>
      </c>
      <c r="Y8" s="115"/>
    </row>
    <row r="9" spans="1:29" s="59" customFormat="1" ht="85" x14ac:dyDescent="0.2">
      <c r="A9" s="62">
        <v>4</v>
      </c>
      <c r="B9" s="160" t="s">
        <v>158</v>
      </c>
      <c r="C9" s="137" t="s">
        <v>102</v>
      </c>
      <c r="D9" s="137" t="s">
        <v>102</v>
      </c>
      <c r="E9" s="181" t="s">
        <v>54</v>
      </c>
      <c r="F9" s="167" t="s">
        <v>132</v>
      </c>
      <c r="G9" s="111"/>
      <c r="H9" s="112">
        <f t="shared" ref="H9" si="28">VLOOKUP(C9,Substrates,10,TRUE)</f>
        <v>4</v>
      </c>
      <c r="I9" s="8" t="str">
        <f t="shared" ref="I9" si="29">VLOOKUP(C9,Substrates,9,TRUE)</f>
        <v>15, 17</v>
      </c>
      <c r="J9" s="8">
        <f t="shared" ref="J9" si="30">IF((VLOOKUP(C9,Substrates,14,TRUE))&lt;=(VLOOKUP(D9,Laminates,9,TRUE)),(VLOOKUP(C9,Substrates,14,TRUE)),(VLOOKUP(D9,Laminates,9,TRUE)))</f>
        <v>3</v>
      </c>
      <c r="K9" s="8" t="str">
        <f t="shared" ref="K9" si="31">VLOOKUP(C9,Substrates,11,TRUE)</f>
        <v>1,2,3,4</v>
      </c>
      <c r="L9" s="8">
        <f t="shared" ref="L9" si="32">VLOOKUP(D9,Laminates,7,TRUE)</f>
        <v>1</v>
      </c>
      <c r="M9" s="8">
        <f t="shared" ref="M9" si="33">IF(D9=0,VLOOKUP(C9,Substrates,13,TRUE),MAX(VLOOKUP(C9,Substrates,13,TRUE),VLOOKUP(D9,Laminates,11,TRUE)))</f>
        <v>-40</v>
      </c>
      <c r="N9" s="8">
        <f t="shared" ref="N9" si="34">IF(D9=0,VLOOKUP(C9,Substrates,14,TRUE),MIN(VLOOKUP(C9,Substrates,14,TRUE),(VLOOKUP(D9,Laminates,12,TRUE))))</f>
        <v>88</v>
      </c>
      <c r="O9" s="8">
        <f t="shared" ref="O9" si="35">IF(1&lt;=(VLOOKUP(D9,Laminates,6,TRUE)),VLOOKUP(D9,Laminates,6,TRUE),(VLOOKUP(C9,Substrates,17,TRUE)))</f>
        <v>2</v>
      </c>
      <c r="P9" s="8">
        <f t="shared" ref="P9" si="36">VLOOKUP(C9,Substrates,5,TRUE)</f>
        <v>2</v>
      </c>
      <c r="Q9" s="29" t="str">
        <f t="shared" ref="Q9" si="37">VLOOKUP(C9,Substrates,18,TRUE)</f>
        <v>No</v>
      </c>
      <c r="R9" s="113"/>
      <c r="S9" s="43">
        <f t="shared" ref="S9" si="38">VLOOKUP(C9,Substrates,23,TRUE)+VLOOKUP(D9,Laminates,10,TRUE)</f>
        <v>533</v>
      </c>
      <c r="T9" s="17">
        <f t="shared" ref="T9" si="39">(VLOOKUP(C9,Substrates,24,TRUE))+(VLOOKUP(D9,Laminates,13,TRUE))</f>
        <v>22.39</v>
      </c>
      <c r="U9" s="75">
        <v>10</v>
      </c>
      <c r="V9" s="17">
        <f t="shared" ref="V9" si="40">U9*T9</f>
        <v>223.9</v>
      </c>
      <c r="W9" s="43">
        <f t="shared" ref="W9" si="41">VLOOKUP(C9,Substrates,25,TRUE)+VLOOKUP(D9,Laminates,14,TRUE)</f>
        <v>0.8</v>
      </c>
      <c r="X9" s="114" t="s">
        <v>59</v>
      </c>
      <c r="Y9" s="115"/>
    </row>
    <row r="10" spans="1:29" ht="51" x14ac:dyDescent="0.2">
      <c r="A10" s="34">
        <v>5</v>
      </c>
      <c r="B10" s="160" t="s">
        <v>159</v>
      </c>
      <c r="C10" s="139" t="s">
        <v>101</v>
      </c>
      <c r="D10" s="139" t="s">
        <v>103</v>
      </c>
      <c r="E10" s="79" t="s">
        <v>54</v>
      </c>
      <c r="F10" s="152" t="s">
        <v>131</v>
      </c>
      <c r="G10" s="13"/>
      <c r="H10" s="39">
        <f t="shared" ref="H10" si="42">VLOOKUP(C10,Substrates,10,TRUE)</f>
        <v>4</v>
      </c>
      <c r="I10" s="7" t="str">
        <f t="shared" ref="I10" si="43">VLOOKUP(C10,Substrates,9,TRUE)</f>
        <v>4, 5, 6, 7, 8, 9, 10, 11, 12, 13, 14, 15, 18, 20</v>
      </c>
      <c r="J10" s="7">
        <f t="shared" ref="J10" si="44">IF((VLOOKUP(C10,Substrates,14,TRUE))&lt;=(VLOOKUP(D10,Laminates,9,TRUE)),(VLOOKUP(C10,Substrates,14,TRUE)),(VLOOKUP(D10,Laminates,9,TRUE)))</f>
        <v>5</v>
      </c>
      <c r="K10" s="7" t="str">
        <f t="shared" ref="K10" si="45">VLOOKUP(C10,Substrates,11,TRUE)</f>
        <v>1,2,3,4</v>
      </c>
      <c r="L10" s="7">
        <f t="shared" ref="L10" si="46">VLOOKUP(D10,Laminates,7,TRUE)</f>
        <v>2</v>
      </c>
      <c r="M10" s="7">
        <f t="shared" ref="M10" si="47">IF(D10=0,VLOOKUP(C10,Substrates,13,TRUE),MAX(VLOOKUP(C10,Substrates,13,TRUE),VLOOKUP(D10,Laminates,11,TRUE)))</f>
        <v>-40</v>
      </c>
      <c r="N10" s="7">
        <f t="shared" ref="N10" si="48">IF(D10=0,VLOOKUP(C10,Substrates,14,TRUE),MIN(VLOOKUP(C10,Substrates,14,TRUE),(VLOOKUP(D10,Laminates,12,TRUE))))</f>
        <v>88</v>
      </c>
      <c r="O10" s="7">
        <f t="shared" ref="O10" si="49">IF(1&lt;=(VLOOKUP(D10,Laminates,6,TRUE)),VLOOKUP(D10,Laminates,6,TRUE),(VLOOKUP(C10,Substrates,17,TRUE)))</f>
        <v>2</v>
      </c>
      <c r="P10" s="7">
        <f t="shared" ref="P10" si="50">VLOOKUP(C10,Substrates,5,TRUE)</f>
        <v>2</v>
      </c>
      <c r="Q10" s="10" t="str">
        <f t="shared" ref="Q10" si="51">VLOOKUP(C10,Substrates,18,TRUE)</f>
        <v>No</v>
      </c>
      <c r="R10" s="40"/>
      <c r="S10" s="43">
        <f t="shared" ref="S10" si="52">VLOOKUP(C10,Substrates,23,TRUE)+VLOOKUP(D10,Laminates,10,TRUE)</f>
        <v>533</v>
      </c>
      <c r="T10" s="17">
        <f t="shared" ref="T10" si="53">(VLOOKUP(C10,Substrates,24,TRUE))+(VLOOKUP(D10,Laminates,13,TRUE))</f>
        <v>22.39</v>
      </c>
      <c r="U10" s="75">
        <v>15</v>
      </c>
      <c r="V10" s="17">
        <f t="shared" ref="V10" si="54">U10*T10</f>
        <v>335.85</v>
      </c>
      <c r="W10" s="43">
        <f t="shared" ref="W10" si="55">VLOOKUP(C10,Substrates,25,TRUE)+VLOOKUP(D10,Laminates,14,TRUE)</f>
        <v>0.8</v>
      </c>
      <c r="X10" s="66" t="s">
        <v>59</v>
      </c>
    </row>
    <row r="11" spans="1:29" s="59" customFormat="1" ht="85" x14ac:dyDescent="0.2">
      <c r="A11" s="62">
        <v>6</v>
      </c>
      <c r="B11" s="160" t="s">
        <v>146</v>
      </c>
      <c r="C11" s="143" t="s">
        <v>103</v>
      </c>
      <c r="D11" s="109">
        <v>8</v>
      </c>
      <c r="E11" s="140" t="s">
        <v>53</v>
      </c>
      <c r="F11" s="167" t="s">
        <v>133</v>
      </c>
      <c r="G11" s="111"/>
      <c r="H11" s="112">
        <f t="shared" ref="H11:H15" si="56">VLOOKUP(C11,Substrates,10,TRUE)</f>
        <v>4</v>
      </c>
      <c r="I11" s="8" t="str">
        <f t="shared" ref="I11:I15" si="57">VLOOKUP(C11,Substrates,9,TRUE)</f>
        <v>4, 5, 6, 7, 8, 9, 10, 11, 12, 13, 14, 15, 17, 18</v>
      </c>
      <c r="J11" s="8">
        <f t="shared" ref="J11:J15" si="58">IF((VLOOKUP(C11,Substrates,14,TRUE))&lt;=(VLOOKUP(D11,Laminates,9,TRUE)),(VLOOKUP(C11,Substrates,14,TRUE)),(VLOOKUP(D11,Laminates,9,TRUE)))</f>
        <v>5</v>
      </c>
      <c r="K11" s="8" t="str">
        <f t="shared" ref="K11:K15" si="59">VLOOKUP(C11,Substrates,11,TRUE)</f>
        <v>1,2,3,4</v>
      </c>
      <c r="L11" s="8">
        <f t="shared" ref="L11:L15" si="60">VLOOKUP(D11,Laminates,7,TRUE)</f>
        <v>1</v>
      </c>
      <c r="M11" s="8">
        <f t="shared" ref="M11:M15" si="61">IF(D11=0,VLOOKUP(C11,Substrates,13,TRUE),MAX(VLOOKUP(C11,Substrates,13,TRUE),VLOOKUP(D11,Laminates,11,TRUE)))</f>
        <v>-29</v>
      </c>
      <c r="N11" s="8">
        <f t="shared" ref="N11:N15" si="62">IF(D11=0,VLOOKUP(C11,Substrates,14,TRUE),MIN(VLOOKUP(C11,Substrates,14,TRUE),(VLOOKUP(D11,Laminates,12,TRUE))))</f>
        <v>65</v>
      </c>
      <c r="O11" s="8">
        <f t="shared" ref="O11:O15" si="63">IF(1&lt;=(VLOOKUP(D11,Laminates,6,TRUE)),VLOOKUP(D11,Laminates,6,TRUE),(VLOOKUP(C11,Substrates,17,TRUE)))</f>
        <v>2</v>
      </c>
      <c r="P11" s="8">
        <f t="shared" ref="P11:P15" si="64">VLOOKUP(C11,Substrates,5,TRUE)</f>
        <v>2</v>
      </c>
      <c r="Q11" s="29" t="str">
        <f t="shared" ref="Q11:Q15" si="65">VLOOKUP(C11,Substrates,18,TRUE)</f>
        <v>No</v>
      </c>
      <c r="R11" s="113"/>
      <c r="S11" s="43">
        <f t="shared" ref="S11:S15" si="66">VLOOKUP(C11,Substrates,23,TRUE)+VLOOKUP(D11,Laminates,10,TRUE)</f>
        <v>222</v>
      </c>
      <c r="T11" s="17">
        <f t="shared" ref="T11:T15" si="67">(VLOOKUP(C11,Substrates,24,TRUE))+(VLOOKUP(D11,Laminates,13,TRUE))</f>
        <v>7.4</v>
      </c>
      <c r="U11" s="75">
        <v>16.5</v>
      </c>
      <c r="V11" s="17">
        <f t="shared" ref="V11:V15" si="68">U11*T11</f>
        <v>122.10000000000001</v>
      </c>
      <c r="W11" s="43">
        <f t="shared" ref="W11:W15" si="69">VLOOKUP(C11,Substrates,25,TRUE)+VLOOKUP(D11,Laminates,14,TRUE)</f>
        <v>0.48888888888888893</v>
      </c>
      <c r="X11" s="114" t="s">
        <v>60</v>
      </c>
      <c r="Y11" s="115"/>
    </row>
    <row r="12" spans="1:29" ht="51" x14ac:dyDescent="0.2">
      <c r="A12" s="34">
        <v>7</v>
      </c>
      <c r="B12" s="185" t="s">
        <v>147</v>
      </c>
      <c r="C12" s="141" t="s">
        <v>105</v>
      </c>
      <c r="D12" s="141" t="s">
        <v>105</v>
      </c>
      <c r="E12" s="136" t="s">
        <v>54</v>
      </c>
      <c r="F12" s="152" t="s">
        <v>131</v>
      </c>
      <c r="G12" s="13"/>
      <c r="H12" s="39">
        <f t="shared" si="56"/>
        <v>4</v>
      </c>
      <c r="I12" s="7" t="str">
        <f t="shared" si="57"/>
        <v>4, 5, 6, 7, 8, 9, 10, 11, 12, 13, 14, 15, 18, 20</v>
      </c>
      <c r="J12" s="7">
        <f t="shared" si="58"/>
        <v>5</v>
      </c>
      <c r="K12" s="7" t="str">
        <f t="shared" si="59"/>
        <v>1,2,3,4</v>
      </c>
      <c r="L12" s="7">
        <f t="shared" si="60"/>
        <v>2</v>
      </c>
      <c r="M12" s="7">
        <f t="shared" si="61"/>
        <v>-40</v>
      </c>
      <c r="N12" s="7">
        <f t="shared" si="62"/>
        <v>80</v>
      </c>
      <c r="O12" s="7">
        <f t="shared" si="63"/>
        <v>2</v>
      </c>
      <c r="P12" s="7">
        <f t="shared" si="64"/>
        <v>2</v>
      </c>
      <c r="Q12" s="10" t="str">
        <f t="shared" si="65"/>
        <v>No</v>
      </c>
      <c r="R12" s="40"/>
      <c r="S12" s="43">
        <f t="shared" si="66"/>
        <v>457</v>
      </c>
      <c r="T12" s="17">
        <f t="shared" si="67"/>
        <v>18.72</v>
      </c>
      <c r="U12" s="75">
        <v>14.3</v>
      </c>
      <c r="V12" s="17">
        <f t="shared" si="68"/>
        <v>267.69599999999997</v>
      </c>
      <c r="W12" s="43">
        <f t="shared" si="69"/>
        <v>0.8</v>
      </c>
      <c r="X12" s="66" t="s">
        <v>61</v>
      </c>
    </row>
    <row r="13" spans="1:29" s="59" customFormat="1" ht="51" x14ac:dyDescent="0.2">
      <c r="A13" s="62">
        <v>8</v>
      </c>
      <c r="B13" s="179" t="s">
        <v>148</v>
      </c>
      <c r="C13" s="137" t="s">
        <v>103</v>
      </c>
      <c r="D13" s="109">
        <v>8</v>
      </c>
      <c r="E13" s="140" t="s">
        <v>53</v>
      </c>
      <c r="F13" s="138" t="s">
        <v>97</v>
      </c>
      <c r="G13" s="111"/>
      <c r="H13" s="112">
        <f t="shared" si="56"/>
        <v>4</v>
      </c>
      <c r="I13" s="8" t="str">
        <f t="shared" si="57"/>
        <v>4, 5, 6, 7, 8, 9, 10, 11, 12, 13, 14, 15, 17, 18</v>
      </c>
      <c r="J13" s="8">
        <f t="shared" si="58"/>
        <v>5</v>
      </c>
      <c r="K13" s="8" t="str">
        <f t="shared" si="59"/>
        <v>1,2,3,4</v>
      </c>
      <c r="L13" s="8">
        <f t="shared" si="60"/>
        <v>1</v>
      </c>
      <c r="M13" s="8">
        <f t="shared" si="61"/>
        <v>-29</v>
      </c>
      <c r="N13" s="8">
        <f t="shared" si="62"/>
        <v>65</v>
      </c>
      <c r="O13" s="8">
        <f t="shared" si="63"/>
        <v>2</v>
      </c>
      <c r="P13" s="8">
        <f t="shared" si="64"/>
        <v>2</v>
      </c>
      <c r="Q13" s="29" t="str">
        <f t="shared" si="65"/>
        <v>No</v>
      </c>
      <c r="R13" s="113"/>
      <c r="S13" s="43">
        <f t="shared" si="66"/>
        <v>222</v>
      </c>
      <c r="T13" s="17">
        <f t="shared" si="67"/>
        <v>7.4</v>
      </c>
      <c r="U13" s="75">
        <v>16.5</v>
      </c>
      <c r="V13" s="17">
        <f t="shared" si="68"/>
        <v>122.10000000000001</v>
      </c>
      <c r="W13" s="43">
        <f t="shared" si="69"/>
        <v>0.48888888888888893</v>
      </c>
      <c r="X13" s="114" t="s">
        <v>60</v>
      </c>
      <c r="Y13" s="115"/>
    </row>
    <row r="14" spans="1:29" s="59" customFormat="1" ht="51" x14ac:dyDescent="0.2">
      <c r="A14" s="34">
        <v>9</v>
      </c>
      <c r="B14" s="179" t="s">
        <v>149</v>
      </c>
      <c r="C14" s="137" t="s">
        <v>103</v>
      </c>
      <c r="D14" s="109">
        <v>8</v>
      </c>
      <c r="E14" s="140" t="s">
        <v>53</v>
      </c>
      <c r="F14" s="138" t="s">
        <v>104</v>
      </c>
      <c r="G14" s="111"/>
      <c r="H14" s="112">
        <f t="shared" si="56"/>
        <v>4</v>
      </c>
      <c r="I14" s="8" t="str">
        <f t="shared" si="57"/>
        <v>4, 5, 6, 7, 8, 9, 10, 11, 12, 13, 14, 15, 17, 18</v>
      </c>
      <c r="J14" s="8">
        <f t="shared" si="58"/>
        <v>5</v>
      </c>
      <c r="K14" s="8" t="str">
        <f t="shared" si="59"/>
        <v>1,2,3,4</v>
      </c>
      <c r="L14" s="8">
        <f t="shared" si="60"/>
        <v>1</v>
      </c>
      <c r="M14" s="8">
        <f t="shared" si="61"/>
        <v>-29</v>
      </c>
      <c r="N14" s="8">
        <f t="shared" si="62"/>
        <v>65</v>
      </c>
      <c r="O14" s="8">
        <f t="shared" si="63"/>
        <v>2</v>
      </c>
      <c r="P14" s="8">
        <f t="shared" si="64"/>
        <v>2</v>
      </c>
      <c r="Q14" s="29" t="str">
        <f t="shared" si="65"/>
        <v>No</v>
      </c>
      <c r="R14" s="113"/>
      <c r="S14" s="43">
        <f t="shared" si="66"/>
        <v>222</v>
      </c>
      <c r="T14" s="17">
        <f t="shared" si="67"/>
        <v>7.4</v>
      </c>
      <c r="U14" s="75">
        <v>16.5</v>
      </c>
      <c r="V14" s="17">
        <f t="shared" si="68"/>
        <v>122.10000000000001</v>
      </c>
      <c r="W14" s="43">
        <f t="shared" si="69"/>
        <v>0.48888888888888893</v>
      </c>
      <c r="X14" s="114" t="s">
        <v>60</v>
      </c>
      <c r="Y14" s="115"/>
      <c r="AB14" s="183"/>
      <c r="AC14" s="183"/>
    </row>
    <row r="15" spans="1:29" ht="51" x14ac:dyDescent="0.2">
      <c r="A15" s="62">
        <v>10</v>
      </c>
      <c r="B15" s="129" t="s">
        <v>69</v>
      </c>
      <c r="C15" s="6">
        <v>7</v>
      </c>
      <c r="D15" s="6">
        <v>7</v>
      </c>
      <c r="E15" s="116" t="s">
        <v>63</v>
      </c>
      <c r="F15" s="152" t="s">
        <v>125</v>
      </c>
      <c r="G15" s="13"/>
      <c r="H15" s="39">
        <f t="shared" si="56"/>
        <v>4</v>
      </c>
      <c r="I15" s="7" t="str">
        <f t="shared" si="57"/>
        <v>4, 5, 6, 7, 8, 9, 10, 11, 12, 13, 14, 15, 17, 18</v>
      </c>
      <c r="J15" s="7">
        <f t="shared" si="58"/>
        <v>5</v>
      </c>
      <c r="K15" s="7" t="str">
        <f t="shared" si="59"/>
        <v>1,2,3,4</v>
      </c>
      <c r="L15" s="7" t="str">
        <f t="shared" si="60"/>
        <v>1, 2</v>
      </c>
      <c r="M15" s="7">
        <f t="shared" si="61"/>
        <v>-29</v>
      </c>
      <c r="N15" s="7">
        <f t="shared" si="62"/>
        <v>80</v>
      </c>
      <c r="O15" s="7">
        <f t="shared" si="63"/>
        <v>2</v>
      </c>
      <c r="P15" s="7">
        <f t="shared" si="64"/>
        <v>2</v>
      </c>
      <c r="Q15" s="10" t="str">
        <f t="shared" si="65"/>
        <v>No</v>
      </c>
      <c r="R15" s="40"/>
      <c r="S15" s="43">
        <f t="shared" si="66"/>
        <v>467</v>
      </c>
      <c r="T15" s="17">
        <f t="shared" si="67"/>
        <v>15.1</v>
      </c>
      <c r="U15" s="75">
        <v>10</v>
      </c>
      <c r="V15" s="17">
        <f t="shared" si="68"/>
        <v>151</v>
      </c>
      <c r="W15" s="43">
        <f t="shared" si="69"/>
        <v>0.74222222244444447</v>
      </c>
      <c r="X15" s="66" t="s">
        <v>59</v>
      </c>
      <c r="AA15" s="59"/>
      <c r="AB15" s="183"/>
      <c r="AC15" s="183"/>
    </row>
    <row r="16" spans="1:29" ht="51" x14ac:dyDescent="0.2">
      <c r="A16" s="34">
        <v>11</v>
      </c>
      <c r="B16" s="160" t="s">
        <v>140</v>
      </c>
      <c r="C16" s="6">
        <v>7</v>
      </c>
      <c r="D16" s="6">
        <v>7</v>
      </c>
      <c r="E16" s="150" t="s">
        <v>111</v>
      </c>
      <c r="F16" s="146" t="s">
        <v>108</v>
      </c>
      <c r="G16" s="13"/>
      <c r="H16" s="39">
        <f t="shared" ref="H16" si="70">VLOOKUP(C16,Substrates,10,TRUE)</f>
        <v>4</v>
      </c>
      <c r="I16" s="7" t="str">
        <f t="shared" ref="I16" si="71">VLOOKUP(C16,Substrates,9,TRUE)</f>
        <v>4, 5, 6, 7, 8, 9, 10, 11, 12, 13, 14, 15, 17, 18</v>
      </c>
      <c r="J16" s="7">
        <f t="shared" ref="J16" si="72">IF((VLOOKUP(C16,Substrates,14,TRUE))&lt;=(VLOOKUP(D16,Laminates,9,TRUE)),(VLOOKUP(C16,Substrates,14,TRUE)),(VLOOKUP(D16,Laminates,9,TRUE)))</f>
        <v>5</v>
      </c>
      <c r="K16" s="7" t="str">
        <f t="shared" ref="K16" si="73">VLOOKUP(C16,Substrates,11,TRUE)</f>
        <v>1,2,3,4</v>
      </c>
      <c r="L16" s="7" t="str">
        <f t="shared" ref="L16" si="74">VLOOKUP(D16,Laminates,7,TRUE)</f>
        <v>1, 2</v>
      </c>
      <c r="M16" s="7">
        <f t="shared" ref="M16" si="75">IF(D16=0,VLOOKUP(C16,Substrates,13,TRUE),MAX(VLOOKUP(C16,Substrates,13,TRUE),VLOOKUP(D16,Laminates,11,TRUE)))</f>
        <v>-29</v>
      </c>
      <c r="N16" s="7">
        <f t="shared" ref="N16" si="76">IF(D16=0,VLOOKUP(C16,Substrates,14,TRUE),MIN(VLOOKUP(C16,Substrates,14,TRUE),(VLOOKUP(D16,Laminates,12,TRUE))))</f>
        <v>80</v>
      </c>
      <c r="O16" s="7">
        <f t="shared" ref="O16" si="77">IF(1&lt;=(VLOOKUP(D16,Laminates,6,TRUE)),VLOOKUP(D16,Laminates,6,TRUE),(VLOOKUP(C16,Substrates,17,TRUE)))</f>
        <v>2</v>
      </c>
      <c r="P16" s="7">
        <f t="shared" ref="P16" si="78">VLOOKUP(C16,Substrates,5,TRUE)</f>
        <v>2</v>
      </c>
      <c r="Q16" s="10" t="str">
        <f t="shared" ref="Q16" si="79">VLOOKUP(C16,Substrates,18,TRUE)</f>
        <v>No</v>
      </c>
      <c r="R16" s="40"/>
      <c r="S16" s="43">
        <f t="shared" ref="S16" si="80">VLOOKUP(C16,Substrates,23,TRUE)+VLOOKUP(D16,Laminates,10,TRUE)</f>
        <v>467</v>
      </c>
      <c r="T16" s="17">
        <f t="shared" ref="T16" si="81">(VLOOKUP(C16,Substrates,24,TRUE))+(VLOOKUP(D16,Laminates,13,TRUE))</f>
        <v>15.1</v>
      </c>
      <c r="U16" s="75">
        <v>50</v>
      </c>
      <c r="V16" s="17">
        <f t="shared" ref="V16" si="82">U16*T16</f>
        <v>755</v>
      </c>
      <c r="W16" s="43">
        <f t="shared" ref="W16" si="83">VLOOKUP(C16,Substrates,25,TRUE)+VLOOKUP(D16,Laminates,14,TRUE)</f>
        <v>0.74222222244444447</v>
      </c>
      <c r="X16" s="66" t="s">
        <v>141</v>
      </c>
    </row>
    <row r="17" spans="1:29" s="59" customFormat="1" ht="51" x14ac:dyDescent="0.2">
      <c r="A17" s="62">
        <v>12</v>
      </c>
      <c r="B17" s="179" t="s">
        <v>150</v>
      </c>
      <c r="C17" s="137" t="s">
        <v>101</v>
      </c>
      <c r="D17" s="137" t="s">
        <v>101</v>
      </c>
      <c r="E17" s="110" t="s">
        <v>52</v>
      </c>
      <c r="F17" s="182" t="s">
        <v>145</v>
      </c>
      <c r="G17" s="111"/>
      <c r="H17" s="112">
        <f t="shared" ref="H17" si="84">VLOOKUP(C17,Substrates,10,TRUE)</f>
        <v>4</v>
      </c>
      <c r="I17" s="8" t="str">
        <f t="shared" ref="I17" si="85">VLOOKUP(C17,Substrates,9,TRUE)</f>
        <v>4, 5, 6, 7, 8, 9, 10, 11, 12, 13, 14, 15, 18, 20</v>
      </c>
      <c r="J17" s="8">
        <f t="shared" ref="J17" si="86">IF((VLOOKUP(C17,Substrates,14,TRUE))&lt;=(VLOOKUP(D17,Laminates,9,TRUE)),(VLOOKUP(C17,Substrates,14,TRUE)),(VLOOKUP(D17,Laminates,9,TRUE)))</f>
        <v>5</v>
      </c>
      <c r="K17" s="8" t="str">
        <f t="shared" ref="K17" si="87">VLOOKUP(C17,Substrates,11,TRUE)</f>
        <v>1,2,3,4</v>
      </c>
      <c r="L17" s="8">
        <f t="shared" ref="L17" si="88">VLOOKUP(D17,Laminates,7,TRUE)</f>
        <v>1</v>
      </c>
      <c r="M17" s="8">
        <f t="shared" ref="M17" si="89">IF(D17=0,VLOOKUP(C17,Substrates,13,TRUE),MAX(VLOOKUP(C17,Substrates,13,TRUE),VLOOKUP(D17,Laminates,11,TRUE)))</f>
        <v>-40</v>
      </c>
      <c r="N17" s="8">
        <f t="shared" ref="N17" si="90">IF(D17=0,VLOOKUP(C17,Substrates,14,TRUE),MIN(VLOOKUP(C17,Substrates,14,TRUE),(VLOOKUP(D17,Laminates,12,TRUE))))</f>
        <v>88</v>
      </c>
      <c r="O17" s="8">
        <f t="shared" ref="O17" si="91">IF(1&lt;=(VLOOKUP(D17,Laminates,6,TRUE)),VLOOKUP(D17,Laminates,6,TRUE),(VLOOKUP(C17,Substrates,17,TRUE)))</f>
        <v>2</v>
      </c>
      <c r="P17" s="8">
        <f t="shared" ref="P17" si="92">VLOOKUP(C17,Substrates,5,TRUE)</f>
        <v>2</v>
      </c>
      <c r="Q17" s="29" t="str">
        <f t="shared" ref="Q17" si="93">VLOOKUP(C17,Substrates,18,TRUE)</f>
        <v>No</v>
      </c>
      <c r="R17" s="113"/>
      <c r="S17" s="43">
        <f t="shared" ref="S17" si="94">VLOOKUP(C17,Substrates,23,TRUE)+VLOOKUP(D17,Laminates,10,TRUE)</f>
        <v>533</v>
      </c>
      <c r="T17" s="17">
        <f t="shared" ref="T17" si="95">(VLOOKUP(C17,Substrates,24,TRUE))+(VLOOKUP(D17,Laminates,13,TRUE))</f>
        <v>22.39</v>
      </c>
      <c r="U17" s="75">
        <v>36</v>
      </c>
      <c r="V17" s="17">
        <f t="shared" ref="V17" si="96">U17*T17</f>
        <v>806.04</v>
      </c>
      <c r="W17" s="43">
        <f t="shared" ref="W17" si="97">VLOOKUP(C17,Substrates,25,TRUE)+VLOOKUP(D17,Laminates,14,TRUE)</f>
        <v>0.8</v>
      </c>
      <c r="X17" s="114" t="s">
        <v>59</v>
      </c>
      <c r="Y17" s="115"/>
      <c r="AB17" s="183"/>
      <c r="AC17" s="183"/>
    </row>
    <row r="18" spans="1:29" s="59" customFormat="1" ht="51" x14ac:dyDescent="0.2">
      <c r="A18" s="34">
        <v>13</v>
      </c>
      <c r="B18" s="179" t="s">
        <v>151</v>
      </c>
      <c r="C18" s="139" t="s">
        <v>102</v>
      </c>
      <c r="D18" s="139" t="s">
        <v>102</v>
      </c>
      <c r="E18" s="110" t="s">
        <v>52</v>
      </c>
      <c r="F18" s="151" t="s">
        <v>109</v>
      </c>
      <c r="G18" s="111"/>
      <c r="H18" s="112">
        <f t="shared" ref="H18" si="98">VLOOKUP(C18,Substrates,10,TRUE)</f>
        <v>4</v>
      </c>
      <c r="I18" s="8" t="str">
        <f t="shared" ref="I18" si="99">VLOOKUP(C18,Substrates,9,TRUE)</f>
        <v>15, 17</v>
      </c>
      <c r="J18" s="8">
        <f t="shared" ref="J18" si="100">IF((VLOOKUP(C18,Substrates,14,TRUE))&lt;=(VLOOKUP(D18,Laminates,9,TRUE)),(VLOOKUP(C18,Substrates,14,TRUE)),(VLOOKUP(D18,Laminates,9,TRUE)))</f>
        <v>3</v>
      </c>
      <c r="K18" s="8" t="str">
        <f t="shared" ref="K18" si="101">VLOOKUP(C18,Substrates,11,TRUE)</f>
        <v>1,2,3,4</v>
      </c>
      <c r="L18" s="8">
        <f t="shared" ref="L18" si="102">VLOOKUP(D18,Laminates,7,TRUE)</f>
        <v>1</v>
      </c>
      <c r="M18" s="8">
        <f t="shared" ref="M18" si="103">IF(D18=0,VLOOKUP(C18,Substrates,13,TRUE),MAX(VLOOKUP(C18,Substrates,13,TRUE),VLOOKUP(D18,Laminates,11,TRUE)))</f>
        <v>-40</v>
      </c>
      <c r="N18" s="8">
        <f t="shared" ref="N18" si="104">IF(D18=0,VLOOKUP(C18,Substrates,14,TRUE),MIN(VLOOKUP(C18,Substrates,14,TRUE),(VLOOKUP(D18,Laminates,12,TRUE))))</f>
        <v>88</v>
      </c>
      <c r="O18" s="8">
        <f t="shared" ref="O18" si="105">IF(1&lt;=(VLOOKUP(D18,Laminates,6,TRUE)),VLOOKUP(D18,Laminates,6,TRUE),(VLOOKUP(C18,Substrates,17,TRUE)))</f>
        <v>2</v>
      </c>
      <c r="P18" s="8">
        <f t="shared" ref="P18" si="106">VLOOKUP(C18,Substrates,5,TRUE)</f>
        <v>2</v>
      </c>
      <c r="Q18" s="29" t="str">
        <f t="shared" ref="Q18" si="107">VLOOKUP(C18,Substrates,18,TRUE)</f>
        <v>No</v>
      </c>
      <c r="R18" s="113"/>
      <c r="S18" s="43">
        <f t="shared" ref="S18" si="108">VLOOKUP(C18,Substrates,23,TRUE)+VLOOKUP(D18,Laminates,10,TRUE)</f>
        <v>533</v>
      </c>
      <c r="T18" s="17">
        <f t="shared" ref="T18" si="109">(VLOOKUP(C18,Substrates,24,TRUE))+(VLOOKUP(D18,Laminates,13,TRUE))</f>
        <v>22.39</v>
      </c>
      <c r="U18" s="75">
        <v>14</v>
      </c>
      <c r="V18" s="17">
        <f t="shared" ref="V18" si="110">U18*T18</f>
        <v>313.46000000000004</v>
      </c>
      <c r="W18" s="43">
        <f t="shared" ref="W18" si="111">VLOOKUP(C18,Substrates,25,TRUE)+VLOOKUP(D18,Laminates,14,TRUE)</f>
        <v>0.8</v>
      </c>
      <c r="X18" s="114" t="s">
        <v>59</v>
      </c>
      <c r="Y18" s="115"/>
      <c r="AB18" s="183"/>
      <c r="AC18" s="183"/>
    </row>
    <row r="19" spans="1:29" s="59" customFormat="1" ht="48" customHeight="1" x14ac:dyDescent="0.2">
      <c r="A19" s="62">
        <v>14</v>
      </c>
      <c r="B19" s="179" t="s">
        <v>152</v>
      </c>
      <c r="C19" s="139" t="s">
        <v>102</v>
      </c>
      <c r="D19" s="139" t="s">
        <v>102</v>
      </c>
      <c r="E19" s="110" t="s">
        <v>52</v>
      </c>
      <c r="F19" s="149" t="s">
        <v>110</v>
      </c>
      <c r="G19" s="111"/>
      <c r="H19" s="112">
        <f t="shared" ref="H19" si="112">VLOOKUP(C19,Substrates,10,TRUE)</f>
        <v>4</v>
      </c>
      <c r="I19" s="8" t="str">
        <f t="shared" ref="I19" si="113">VLOOKUP(C19,Substrates,9,TRUE)</f>
        <v>15, 17</v>
      </c>
      <c r="J19" s="8">
        <f t="shared" ref="J19" si="114">IF((VLOOKUP(C19,Substrates,14,TRUE))&lt;=(VLOOKUP(D19,Laminates,9,TRUE)),(VLOOKUP(C19,Substrates,14,TRUE)),(VLOOKUP(D19,Laminates,9,TRUE)))</f>
        <v>3</v>
      </c>
      <c r="K19" s="8" t="str">
        <f t="shared" ref="K19" si="115">VLOOKUP(C19,Substrates,11,TRUE)</f>
        <v>1,2,3,4</v>
      </c>
      <c r="L19" s="8">
        <f t="shared" ref="L19" si="116">VLOOKUP(D19,Laminates,7,TRUE)</f>
        <v>1</v>
      </c>
      <c r="M19" s="8">
        <f t="shared" ref="M19" si="117">IF(D19=0,VLOOKUP(C19,Substrates,13,TRUE),MAX(VLOOKUP(C19,Substrates,13,TRUE),VLOOKUP(D19,Laminates,11,TRUE)))</f>
        <v>-40</v>
      </c>
      <c r="N19" s="8">
        <f t="shared" ref="N19" si="118">IF(D19=0,VLOOKUP(C19,Substrates,14,TRUE),MIN(VLOOKUP(C19,Substrates,14,TRUE),(VLOOKUP(D19,Laminates,12,TRUE))))</f>
        <v>88</v>
      </c>
      <c r="O19" s="8">
        <f t="shared" ref="O19" si="119">IF(1&lt;=(VLOOKUP(D19,Laminates,6,TRUE)),VLOOKUP(D19,Laminates,6,TRUE),(VLOOKUP(C19,Substrates,17,TRUE)))</f>
        <v>2</v>
      </c>
      <c r="P19" s="8">
        <f t="shared" ref="P19" si="120">VLOOKUP(C19,Substrates,5,TRUE)</f>
        <v>2</v>
      </c>
      <c r="Q19" s="29" t="str">
        <f t="shared" ref="Q19" si="121">VLOOKUP(C19,Substrates,18,TRUE)</f>
        <v>No</v>
      </c>
      <c r="R19" s="113"/>
      <c r="S19" s="43">
        <f t="shared" ref="S19" si="122">VLOOKUP(C19,Substrates,23,TRUE)+VLOOKUP(D19,Laminates,10,TRUE)</f>
        <v>533</v>
      </c>
      <c r="T19" s="17">
        <f t="shared" ref="T19" si="123">(VLOOKUP(C19,Substrates,24,TRUE))+(VLOOKUP(D19,Laminates,13,TRUE))</f>
        <v>22.39</v>
      </c>
      <c r="U19" s="75">
        <v>34</v>
      </c>
      <c r="V19" s="17">
        <f t="shared" ref="V19" si="124">U19*T19</f>
        <v>761.26</v>
      </c>
      <c r="W19" s="43">
        <f t="shared" ref="W19" si="125">VLOOKUP(C19,Substrates,25,TRUE)+VLOOKUP(D19,Laminates,14,TRUE)</f>
        <v>0.8</v>
      </c>
      <c r="X19" s="114" t="s">
        <v>59</v>
      </c>
      <c r="Y19" s="115"/>
      <c r="Z19" s="184"/>
      <c r="AB19" s="183"/>
      <c r="AC19" s="183"/>
    </row>
    <row r="20" spans="1:29" s="59" customFormat="1" ht="51" x14ac:dyDescent="0.2">
      <c r="A20" s="34">
        <v>15</v>
      </c>
      <c r="B20" s="179" t="s">
        <v>153</v>
      </c>
      <c r="C20" s="137" t="s">
        <v>101</v>
      </c>
      <c r="D20" s="137" t="s">
        <v>101</v>
      </c>
      <c r="E20" s="110" t="s">
        <v>52</v>
      </c>
      <c r="F20" s="149" t="s">
        <v>112</v>
      </c>
      <c r="G20" s="111"/>
      <c r="H20" s="112">
        <f t="shared" ref="H20:H22" si="126">VLOOKUP(C20,Substrates,10,TRUE)</f>
        <v>4</v>
      </c>
      <c r="I20" s="8" t="str">
        <f t="shared" ref="I20:I22" si="127">VLOOKUP(C20,Substrates,9,TRUE)</f>
        <v>4, 5, 6, 7, 8, 9, 10, 11, 12, 13, 14, 15, 18, 20</v>
      </c>
      <c r="J20" s="8">
        <f t="shared" ref="J20:J22" si="128">IF((VLOOKUP(C20,Substrates,14,TRUE))&lt;=(VLOOKUP(D20,Laminates,9,TRUE)),(VLOOKUP(C20,Substrates,14,TRUE)),(VLOOKUP(D20,Laminates,9,TRUE)))</f>
        <v>5</v>
      </c>
      <c r="K20" s="8" t="str">
        <f t="shared" ref="K20:K22" si="129">VLOOKUP(C20,Substrates,11,TRUE)</f>
        <v>1,2,3,4</v>
      </c>
      <c r="L20" s="8">
        <f t="shared" ref="L20:L22" si="130">VLOOKUP(D20,Laminates,7,TRUE)</f>
        <v>1</v>
      </c>
      <c r="M20" s="8">
        <f t="shared" ref="M20:M22" si="131">IF(D20=0,VLOOKUP(C20,Substrates,13,TRUE),MAX(VLOOKUP(C20,Substrates,13,TRUE),VLOOKUP(D20,Laminates,11,TRUE)))</f>
        <v>-40</v>
      </c>
      <c r="N20" s="8">
        <f t="shared" ref="N20:N22" si="132">IF(D20=0,VLOOKUP(C20,Substrates,14,TRUE),MIN(VLOOKUP(C20,Substrates,14,TRUE),(VLOOKUP(D20,Laminates,12,TRUE))))</f>
        <v>88</v>
      </c>
      <c r="O20" s="8">
        <f t="shared" ref="O20:O22" si="133">IF(1&lt;=(VLOOKUP(D20,Laminates,6,TRUE)),VLOOKUP(D20,Laminates,6,TRUE),(VLOOKUP(C20,Substrates,17,TRUE)))</f>
        <v>2</v>
      </c>
      <c r="P20" s="8">
        <f t="shared" ref="P20:P22" si="134">VLOOKUP(C20,Substrates,5,TRUE)</f>
        <v>2</v>
      </c>
      <c r="Q20" s="29" t="str">
        <f t="shared" ref="Q20:Q22" si="135">VLOOKUP(C20,Substrates,18,TRUE)</f>
        <v>No</v>
      </c>
      <c r="R20" s="113"/>
      <c r="S20" s="43">
        <f t="shared" ref="S20:S22" si="136">VLOOKUP(C20,Substrates,23,TRUE)+VLOOKUP(D20,Laminates,10,TRUE)</f>
        <v>533</v>
      </c>
      <c r="T20" s="17">
        <f t="shared" ref="T20:T22" si="137">(VLOOKUP(C20,Substrates,24,TRUE))+(VLOOKUP(D20,Laminates,13,TRUE))</f>
        <v>22.39</v>
      </c>
      <c r="U20" s="75">
        <v>500</v>
      </c>
      <c r="V20" s="17">
        <f t="shared" ref="V20:V22" si="138">U20*T20</f>
        <v>11195</v>
      </c>
      <c r="W20" s="43">
        <f t="shared" ref="W20:W22" si="139">VLOOKUP(C20,Substrates,25,TRUE)+VLOOKUP(D20,Laminates,14,TRUE)</f>
        <v>0.8</v>
      </c>
      <c r="X20" s="114" t="s">
        <v>59</v>
      </c>
      <c r="Y20" s="115"/>
      <c r="AB20" s="183"/>
      <c r="AC20" s="183"/>
    </row>
    <row r="21" spans="1:29" ht="51" x14ac:dyDescent="0.2">
      <c r="A21" s="62">
        <v>16</v>
      </c>
      <c r="B21" s="179" t="s">
        <v>142</v>
      </c>
      <c r="C21" s="137" t="s">
        <v>101</v>
      </c>
      <c r="D21" s="137" t="s">
        <v>101</v>
      </c>
      <c r="E21" s="150" t="s">
        <v>113</v>
      </c>
      <c r="F21" s="147" t="s">
        <v>114</v>
      </c>
      <c r="G21" s="13"/>
      <c r="H21" s="39">
        <f t="shared" si="126"/>
        <v>4</v>
      </c>
      <c r="I21" s="7" t="str">
        <f t="shared" si="127"/>
        <v>4, 5, 6, 7, 8, 9, 10, 11, 12, 13, 14, 15, 18, 20</v>
      </c>
      <c r="J21" s="7">
        <f t="shared" si="128"/>
        <v>5</v>
      </c>
      <c r="K21" s="7" t="str">
        <f t="shared" si="129"/>
        <v>1,2,3,4</v>
      </c>
      <c r="L21" s="7">
        <f t="shared" si="130"/>
        <v>1</v>
      </c>
      <c r="M21" s="7">
        <f t="shared" si="131"/>
        <v>-40</v>
      </c>
      <c r="N21" s="7">
        <f t="shared" si="132"/>
        <v>88</v>
      </c>
      <c r="O21" s="7">
        <f t="shared" si="133"/>
        <v>2</v>
      </c>
      <c r="P21" s="7">
        <f t="shared" si="134"/>
        <v>2</v>
      </c>
      <c r="Q21" s="10" t="str">
        <f t="shared" si="135"/>
        <v>No</v>
      </c>
      <c r="R21" s="40"/>
      <c r="S21" s="43">
        <f t="shared" si="136"/>
        <v>533</v>
      </c>
      <c r="T21" s="17">
        <f t="shared" si="137"/>
        <v>22.39</v>
      </c>
      <c r="U21" s="75">
        <v>30</v>
      </c>
      <c r="V21" s="17">
        <f t="shared" si="138"/>
        <v>671.7</v>
      </c>
      <c r="W21" s="43">
        <f t="shared" si="139"/>
        <v>0.8</v>
      </c>
      <c r="X21" s="66" t="s">
        <v>115</v>
      </c>
      <c r="AA21" s="59"/>
      <c r="AB21" s="183"/>
      <c r="AC21" s="183"/>
    </row>
    <row r="22" spans="1:29" ht="51" x14ac:dyDescent="0.2">
      <c r="A22" s="34">
        <v>17</v>
      </c>
      <c r="B22" s="185" t="s">
        <v>160</v>
      </c>
      <c r="C22" s="139" t="s">
        <v>101</v>
      </c>
      <c r="D22" s="139" t="s">
        <v>101</v>
      </c>
      <c r="E22" s="74" t="s">
        <v>52</v>
      </c>
      <c r="F22" s="152" t="s">
        <v>117</v>
      </c>
      <c r="G22" s="13"/>
      <c r="H22" s="39">
        <f t="shared" si="126"/>
        <v>4</v>
      </c>
      <c r="I22" s="7" t="str">
        <f t="shared" si="127"/>
        <v>4, 5, 6, 7, 8, 9, 10, 11, 12, 13, 14, 15, 18, 20</v>
      </c>
      <c r="J22" s="7">
        <f t="shared" si="128"/>
        <v>5</v>
      </c>
      <c r="K22" s="7" t="str">
        <f t="shared" si="129"/>
        <v>1,2,3,4</v>
      </c>
      <c r="L22" s="7">
        <f t="shared" si="130"/>
        <v>1</v>
      </c>
      <c r="M22" s="7">
        <f t="shared" si="131"/>
        <v>-40</v>
      </c>
      <c r="N22" s="7">
        <f t="shared" si="132"/>
        <v>88</v>
      </c>
      <c r="O22" s="7">
        <f t="shared" si="133"/>
        <v>2</v>
      </c>
      <c r="P22" s="7">
        <f t="shared" si="134"/>
        <v>2</v>
      </c>
      <c r="Q22" s="10" t="str">
        <f t="shared" si="135"/>
        <v>No</v>
      </c>
      <c r="R22" s="40"/>
      <c r="S22" s="43">
        <f t="shared" si="136"/>
        <v>533</v>
      </c>
      <c r="T22" s="17">
        <f t="shared" si="137"/>
        <v>22.39</v>
      </c>
      <c r="U22" s="75">
        <v>24</v>
      </c>
      <c r="V22" s="17">
        <f t="shared" si="138"/>
        <v>537.36</v>
      </c>
      <c r="W22" s="43">
        <f t="shared" si="139"/>
        <v>0.8</v>
      </c>
      <c r="X22" s="66" t="s">
        <v>143</v>
      </c>
      <c r="AA22" s="59"/>
      <c r="AB22" s="183"/>
      <c r="AC22" s="183"/>
    </row>
    <row r="23" spans="1:29" ht="51" x14ac:dyDescent="0.2">
      <c r="A23" s="62">
        <v>18</v>
      </c>
      <c r="B23" s="160" t="s">
        <v>118</v>
      </c>
      <c r="C23" s="139" t="s">
        <v>101</v>
      </c>
      <c r="D23" s="139" t="s">
        <v>101</v>
      </c>
      <c r="E23" s="166" t="s">
        <v>119</v>
      </c>
      <c r="F23" s="152" t="s">
        <v>120</v>
      </c>
      <c r="G23" s="13"/>
      <c r="H23" s="39">
        <f t="shared" ref="H23" si="140">VLOOKUP(C23,Substrates,10,TRUE)</f>
        <v>4</v>
      </c>
      <c r="I23" s="7" t="str">
        <f t="shared" ref="I23" si="141">VLOOKUP(C23,Substrates,9,TRUE)</f>
        <v>4, 5, 6, 7, 8, 9, 10, 11, 12, 13, 14, 15, 18, 20</v>
      </c>
      <c r="J23" s="7">
        <f t="shared" ref="J23" si="142">IF((VLOOKUP(C23,Substrates,14,TRUE))&lt;=(VLOOKUP(D23,Laminates,9,TRUE)),(VLOOKUP(C23,Substrates,14,TRUE)),(VLOOKUP(D23,Laminates,9,TRUE)))</f>
        <v>5</v>
      </c>
      <c r="K23" s="7" t="str">
        <f t="shared" ref="K23" si="143">VLOOKUP(C23,Substrates,11,TRUE)</f>
        <v>1,2,3,4</v>
      </c>
      <c r="L23" s="7">
        <f t="shared" ref="L23" si="144">VLOOKUP(D23,Laminates,7,TRUE)</f>
        <v>1</v>
      </c>
      <c r="M23" s="7">
        <f t="shared" ref="M23" si="145">IF(D23=0,VLOOKUP(C23,Substrates,13,TRUE),MAX(VLOOKUP(C23,Substrates,13,TRUE),VLOOKUP(D23,Laminates,11,TRUE)))</f>
        <v>-40</v>
      </c>
      <c r="N23" s="7">
        <f t="shared" ref="N23" si="146">IF(D23=0,VLOOKUP(C23,Substrates,14,TRUE),MIN(VLOOKUP(C23,Substrates,14,TRUE),(VLOOKUP(D23,Laminates,12,TRUE))))</f>
        <v>88</v>
      </c>
      <c r="O23" s="7">
        <f t="shared" ref="O23" si="147">IF(1&lt;=(VLOOKUP(D23,Laminates,6,TRUE)),VLOOKUP(D23,Laminates,6,TRUE),(VLOOKUP(C23,Substrates,17,TRUE)))</f>
        <v>2</v>
      </c>
      <c r="P23" s="7">
        <f t="shared" ref="P23" si="148">VLOOKUP(C23,Substrates,5,TRUE)</f>
        <v>2</v>
      </c>
      <c r="Q23" s="10" t="str">
        <f t="shared" ref="Q23" si="149">VLOOKUP(C23,Substrates,18,TRUE)</f>
        <v>No</v>
      </c>
      <c r="R23" s="40"/>
      <c r="S23" s="43">
        <f t="shared" ref="S23" si="150">VLOOKUP(C23,Substrates,23,TRUE)+VLOOKUP(D23,Laminates,10,TRUE)</f>
        <v>533</v>
      </c>
      <c r="T23" s="17">
        <f t="shared" ref="T23" si="151">(VLOOKUP(C23,Substrates,24,TRUE))+(VLOOKUP(D23,Laminates,13,TRUE))</f>
        <v>22.39</v>
      </c>
      <c r="U23" s="75">
        <v>15</v>
      </c>
      <c r="V23" s="17">
        <f t="shared" ref="V23" si="152">U23*T23</f>
        <v>335.85</v>
      </c>
      <c r="W23" s="43">
        <f t="shared" ref="W23" si="153">VLOOKUP(C23,Substrates,25,TRUE)+VLOOKUP(D23,Laminates,14,TRUE)</f>
        <v>0.8</v>
      </c>
      <c r="X23" s="66" t="s">
        <v>123</v>
      </c>
    </row>
    <row r="24" spans="1:29" ht="51" x14ac:dyDescent="0.2">
      <c r="A24" s="34">
        <v>19</v>
      </c>
      <c r="B24" s="160" t="s">
        <v>121</v>
      </c>
      <c r="C24" s="139" t="s">
        <v>101</v>
      </c>
      <c r="D24" s="139" t="s">
        <v>101</v>
      </c>
      <c r="E24" s="166" t="s">
        <v>122</v>
      </c>
      <c r="F24" s="152" t="s">
        <v>120</v>
      </c>
      <c r="G24" s="13"/>
      <c r="H24" s="39">
        <f t="shared" ref="H24" si="154">VLOOKUP(C24,Substrates,10,TRUE)</f>
        <v>4</v>
      </c>
      <c r="I24" s="7" t="str">
        <f t="shared" ref="I24" si="155">VLOOKUP(C24,Substrates,9,TRUE)</f>
        <v>4, 5, 6, 7, 8, 9, 10, 11, 12, 13, 14, 15, 18, 20</v>
      </c>
      <c r="J24" s="7">
        <f t="shared" ref="J24" si="156">IF((VLOOKUP(C24,Substrates,14,TRUE))&lt;=(VLOOKUP(D24,Laminates,9,TRUE)),(VLOOKUP(C24,Substrates,14,TRUE)),(VLOOKUP(D24,Laminates,9,TRUE)))</f>
        <v>5</v>
      </c>
      <c r="K24" s="7" t="str">
        <f t="shared" ref="K24" si="157">VLOOKUP(C24,Substrates,11,TRUE)</f>
        <v>1,2,3,4</v>
      </c>
      <c r="L24" s="7">
        <f t="shared" ref="L24" si="158">VLOOKUP(D24,Laminates,7,TRUE)</f>
        <v>1</v>
      </c>
      <c r="M24" s="7">
        <f t="shared" ref="M24" si="159">IF(D24=0,VLOOKUP(C24,Substrates,13,TRUE),MAX(VLOOKUP(C24,Substrates,13,TRUE),VLOOKUP(D24,Laminates,11,TRUE)))</f>
        <v>-40</v>
      </c>
      <c r="N24" s="7">
        <f t="shared" ref="N24" si="160">IF(D24=0,VLOOKUP(C24,Substrates,14,TRUE),MIN(VLOOKUP(C24,Substrates,14,TRUE),(VLOOKUP(D24,Laminates,12,TRUE))))</f>
        <v>88</v>
      </c>
      <c r="O24" s="7">
        <f t="shared" ref="O24" si="161">IF(1&lt;=(VLOOKUP(D24,Laminates,6,TRUE)),VLOOKUP(D24,Laminates,6,TRUE),(VLOOKUP(C24,Substrates,17,TRUE)))</f>
        <v>2</v>
      </c>
      <c r="P24" s="7">
        <f t="shared" ref="P24" si="162">VLOOKUP(C24,Substrates,5,TRUE)</f>
        <v>2</v>
      </c>
      <c r="Q24" s="10" t="str">
        <f t="shared" ref="Q24" si="163">VLOOKUP(C24,Substrates,18,TRUE)</f>
        <v>No</v>
      </c>
      <c r="R24" s="40"/>
      <c r="S24" s="43">
        <f t="shared" ref="S24" si="164">VLOOKUP(C24,Substrates,23,TRUE)+VLOOKUP(D24,Laminates,10,TRUE)</f>
        <v>533</v>
      </c>
      <c r="T24" s="17">
        <f t="shared" ref="T24" si="165">(VLOOKUP(C24,Substrates,24,TRUE))+(VLOOKUP(D24,Laminates,13,TRUE))</f>
        <v>22.39</v>
      </c>
      <c r="U24" s="75">
        <v>15</v>
      </c>
      <c r="V24" s="17">
        <f t="shared" ref="V24" si="166">U24*T24</f>
        <v>335.85</v>
      </c>
      <c r="W24" s="43">
        <f t="shared" ref="W24" si="167">VLOOKUP(C24,Substrates,25,TRUE)+VLOOKUP(D24,Laminates,14,TRUE)</f>
        <v>0.8</v>
      </c>
      <c r="X24" s="66" t="s">
        <v>124</v>
      </c>
    </row>
    <row r="25" spans="1:29" ht="51" x14ac:dyDescent="0.2">
      <c r="A25" s="62">
        <v>20</v>
      </c>
      <c r="B25" s="160" t="s">
        <v>126</v>
      </c>
      <c r="C25" s="139" t="s">
        <v>101</v>
      </c>
      <c r="D25" s="139" t="s">
        <v>101</v>
      </c>
      <c r="E25" s="166" t="s">
        <v>127</v>
      </c>
      <c r="F25" s="152" t="s">
        <v>129</v>
      </c>
      <c r="G25" s="13"/>
      <c r="H25" s="39">
        <f t="shared" ref="H25:H26" si="168">VLOOKUP(C25,Substrates,10,TRUE)</f>
        <v>4</v>
      </c>
      <c r="I25" s="7" t="str">
        <f t="shared" ref="I25:I26" si="169">VLOOKUP(C25,Substrates,9,TRUE)</f>
        <v>4, 5, 6, 7, 8, 9, 10, 11, 12, 13, 14, 15, 18, 20</v>
      </c>
      <c r="J25" s="7">
        <f t="shared" ref="J25:J26" si="170">IF((VLOOKUP(C25,Substrates,14,TRUE))&lt;=(VLOOKUP(D25,Laminates,9,TRUE)),(VLOOKUP(C25,Substrates,14,TRUE)),(VLOOKUP(D25,Laminates,9,TRUE)))</f>
        <v>5</v>
      </c>
      <c r="K25" s="7" t="str">
        <f t="shared" ref="K25:K26" si="171">VLOOKUP(C25,Substrates,11,TRUE)</f>
        <v>1,2,3,4</v>
      </c>
      <c r="L25" s="7">
        <f t="shared" ref="L25:L26" si="172">VLOOKUP(D25,Laminates,7,TRUE)</f>
        <v>1</v>
      </c>
      <c r="M25" s="7">
        <f t="shared" ref="M25:M26" si="173">IF(D25=0,VLOOKUP(C25,Substrates,13,TRUE),MAX(VLOOKUP(C25,Substrates,13,TRUE),VLOOKUP(D25,Laminates,11,TRUE)))</f>
        <v>-40</v>
      </c>
      <c r="N25" s="7">
        <f t="shared" ref="N25:N26" si="174">IF(D25=0,VLOOKUP(C25,Substrates,14,TRUE),MIN(VLOOKUP(C25,Substrates,14,TRUE),(VLOOKUP(D25,Laminates,12,TRUE))))</f>
        <v>88</v>
      </c>
      <c r="O25" s="7">
        <f t="shared" ref="O25:O26" si="175">IF(1&lt;=(VLOOKUP(D25,Laminates,6,TRUE)),VLOOKUP(D25,Laminates,6,TRUE),(VLOOKUP(C25,Substrates,17,TRUE)))</f>
        <v>2</v>
      </c>
      <c r="P25" s="7">
        <f t="shared" ref="P25:P26" si="176">VLOOKUP(C25,Substrates,5,TRUE)</f>
        <v>2</v>
      </c>
      <c r="Q25" s="10" t="str">
        <f t="shared" ref="Q25:Q26" si="177">VLOOKUP(C25,Substrates,18,TRUE)</f>
        <v>No</v>
      </c>
      <c r="R25" s="40"/>
      <c r="S25" s="43">
        <f t="shared" ref="S25:S26" si="178">VLOOKUP(C25,Substrates,23,TRUE)+VLOOKUP(D25,Laminates,10,TRUE)</f>
        <v>533</v>
      </c>
      <c r="T25" s="17">
        <f t="shared" ref="T25:T26" si="179">(VLOOKUP(C25,Substrates,24,TRUE))+(VLOOKUP(D25,Laminates,13,TRUE))</f>
        <v>22.39</v>
      </c>
      <c r="U25" s="75">
        <v>15</v>
      </c>
      <c r="V25" s="17">
        <f t="shared" ref="V25:V26" si="180">U25*T25</f>
        <v>335.85</v>
      </c>
      <c r="W25" s="43">
        <f t="shared" ref="W25:W26" si="181">VLOOKUP(C25,Substrates,25,TRUE)+VLOOKUP(D25,Laminates,14,TRUE)</f>
        <v>0.8</v>
      </c>
      <c r="X25" s="66" t="s">
        <v>128</v>
      </c>
    </row>
    <row r="26" spans="1:29" ht="51" x14ac:dyDescent="0.2">
      <c r="A26" s="34">
        <v>21</v>
      </c>
      <c r="B26" s="160" t="s">
        <v>154</v>
      </c>
      <c r="C26" s="139" t="s">
        <v>101</v>
      </c>
      <c r="D26" s="139" t="s">
        <v>101</v>
      </c>
      <c r="E26" s="74" t="s">
        <v>52</v>
      </c>
      <c r="F26" s="152" t="s">
        <v>130</v>
      </c>
      <c r="G26" s="13"/>
      <c r="H26" s="39">
        <f t="shared" si="168"/>
        <v>4</v>
      </c>
      <c r="I26" s="7" t="str">
        <f t="shared" si="169"/>
        <v>4, 5, 6, 7, 8, 9, 10, 11, 12, 13, 14, 15, 18, 20</v>
      </c>
      <c r="J26" s="7">
        <f t="shared" si="170"/>
        <v>5</v>
      </c>
      <c r="K26" s="7" t="str">
        <f t="shared" si="171"/>
        <v>1,2,3,4</v>
      </c>
      <c r="L26" s="7">
        <f t="shared" si="172"/>
        <v>1</v>
      </c>
      <c r="M26" s="7">
        <f t="shared" si="173"/>
        <v>-40</v>
      </c>
      <c r="N26" s="7">
        <f t="shared" si="174"/>
        <v>88</v>
      </c>
      <c r="O26" s="7">
        <f t="shared" si="175"/>
        <v>2</v>
      </c>
      <c r="P26" s="7">
        <f t="shared" si="176"/>
        <v>2</v>
      </c>
      <c r="Q26" s="10" t="str">
        <f t="shared" si="177"/>
        <v>No</v>
      </c>
      <c r="R26" s="40"/>
      <c r="S26" s="43">
        <f t="shared" si="178"/>
        <v>533</v>
      </c>
      <c r="T26" s="17">
        <f t="shared" si="179"/>
        <v>22.39</v>
      </c>
      <c r="U26" s="75">
        <v>15</v>
      </c>
      <c r="V26" s="17">
        <f t="shared" si="180"/>
        <v>335.85</v>
      </c>
      <c r="W26" s="43">
        <f t="shared" si="181"/>
        <v>0.8</v>
      </c>
      <c r="X26" s="66" t="s">
        <v>59</v>
      </c>
    </row>
    <row r="27" spans="1:29" s="59" customFormat="1" ht="102" x14ac:dyDescent="0.2">
      <c r="A27" s="62">
        <v>22</v>
      </c>
      <c r="B27" s="168" t="s">
        <v>134</v>
      </c>
      <c r="C27" s="169" t="s">
        <v>101</v>
      </c>
      <c r="D27" s="169" t="s">
        <v>101</v>
      </c>
      <c r="E27" s="170" t="s">
        <v>52</v>
      </c>
      <c r="F27" s="171" t="s">
        <v>138</v>
      </c>
      <c r="G27" s="172"/>
      <c r="H27" s="112">
        <f t="shared" ref="H27:H31" si="182">VLOOKUP(C27,Substrates,10,TRUE)</f>
        <v>4</v>
      </c>
      <c r="I27" s="8" t="str">
        <f t="shared" ref="I27:I31" si="183">VLOOKUP(C27,Substrates,9,TRUE)</f>
        <v>4, 5, 6, 7, 8, 9, 10, 11, 12, 13, 14, 15, 18, 20</v>
      </c>
      <c r="J27" s="8">
        <f t="shared" ref="J27:J31" si="184">IF((VLOOKUP(C27,Substrates,14,TRUE))&lt;=(VLOOKUP(D27,Laminates,9,TRUE)),(VLOOKUP(C27,Substrates,14,TRUE)),(VLOOKUP(D27,Laminates,9,TRUE)))</f>
        <v>5</v>
      </c>
      <c r="K27" s="8" t="str">
        <f t="shared" ref="K27:K31" si="185">VLOOKUP(C27,Substrates,11,TRUE)</f>
        <v>1,2,3,4</v>
      </c>
      <c r="L27" s="8">
        <f t="shared" ref="L27:L31" si="186">VLOOKUP(D27,Laminates,7,TRUE)</f>
        <v>1</v>
      </c>
      <c r="M27" s="8">
        <f t="shared" ref="M27:M31" si="187">IF(D27=0,VLOOKUP(C27,Substrates,13,TRUE),MAX(VLOOKUP(C27,Substrates,13,TRUE),VLOOKUP(D27,Laminates,11,TRUE)))</f>
        <v>-40</v>
      </c>
      <c r="N27" s="8">
        <f t="shared" ref="N27:N31" si="188">IF(D27=0,VLOOKUP(C27,Substrates,14,TRUE),MIN(VLOOKUP(C27,Substrates,14,TRUE),(VLOOKUP(D27,Laminates,12,TRUE))))</f>
        <v>88</v>
      </c>
      <c r="O27" s="8">
        <f t="shared" ref="O27:O31" si="189">IF(1&lt;=(VLOOKUP(D27,Laminates,6,TRUE)),VLOOKUP(D27,Laminates,6,TRUE),(VLOOKUP(C27,Substrates,17,TRUE)))</f>
        <v>2</v>
      </c>
      <c r="P27" s="8">
        <f t="shared" ref="P27:P31" si="190">VLOOKUP(C27,Substrates,5,TRUE)</f>
        <v>2</v>
      </c>
      <c r="Q27" s="29" t="str">
        <f t="shared" ref="Q27:Q31" si="191">VLOOKUP(C27,Substrates,18,TRUE)</f>
        <v>No</v>
      </c>
      <c r="R27" s="173"/>
      <c r="S27" s="43">
        <f t="shared" ref="S27:S31" si="192">VLOOKUP(C27,Substrates,23,TRUE)+VLOOKUP(D27,Laminates,10,TRUE)</f>
        <v>533</v>
      </c>
      <c r="T27" s="17">
        <f t="shared" ref="T27:T31" si="193">(VLOOKUP(C27,Substrates,24,TRUE))+(VLOOKUP(D27,Laminates,13,TRUE))</f>
        <v>22.39</v>
      </c>
      <c r="U27" s="75">
        <v>6.9</v>
      </c>
      <c r="V27" s="17">
        <f t="shared" ref="V27:V31" si="194">U27*T27</f>
        <v>154.49100000000001</v>
      </c>
      <c r="W27" s="43">
        <f t="shared" ref="W27:W31" si="195">VLOOKUP(C27,Substrates,25,TRUE)+VLOOKUP(D27,Laminates,14,TRUE)</f>
        <v>0.8</v>
      </c>
      <c r="X27" s="174" t="s">
        <v>59</v>
      </c>
      <c r="Y27" s="175"/>
    </row>
    <row r="28" spans="1:29" s="59" customFormat="1" ht="102" x14ac:dyDescent="0.2">
      <c r="A28" s="34">
        <v>23</v>
      </c>
      <c r="B28" s="176" t="s">
        <v>144</v>
      </c>
      <c r="C28" s="177" t="s">
        <v>102</v>
      </c>
      <c r="D28" s="177" t="s">
        <v>102</v>
      </c>
      <c r="E28" s="178" t="s">
        <v>52</v>
      </c>
      <c r="F28" s="171" t="s">
        <v>138</v>
      </c>
      <c r="G28" s="172"/>
      <c r="H28" s="112">
        <f t="shared" si="182"/>
        <v>4</v>
      </c>
      <c r="I28" s="8" t="str">
        <f t="shared" si="183"/>
        <v>15, 17</v>
      </c>
      <c r="J28" s="8">
        <f t="shared" si="184"/>
        <v>3</v>
      </c>
      <c r="K28" s="8" t="str">
        <f t="shared" si="185"/>
        <v>1,2,3,4</v>
      </c>
      <c r="L28" s="8">
        <f t="shared" si="186"/>
        <v>1</v>
      </c>
      <c r="M28" s="8">
        <f t="shared" si="187"/>
        <v>-40</v>
      </c>
      <c r="N28" s="8">
        <f t="shared" si="188"/>
        <v>88</v>
      </c>
      <c r="O28" s="8">
        <f t="shared" si="189"/>
        <v>2</v>
      </c>
      <c r="P28" s="8">
        <f t="shared" si="190"/>
        <v>2</v>
      </c>
      <c r="Q28" s="29" t="str">
        <f t="shared" si="191"/>
        <v>No</v>
      </c>
      <c r="R28" s="173"/>
      <c r="S28" s="43">
        <f t="shared" si="192"/>
        <v>533</v>
      </c>
      <c r="T28" s="17">
        <f t="shared" si="193"/>
        <v>22.39</v>
      </c>
      <c r="U28" s="75">
        <v>6.9</v>
      </c>
      <c r="V28" s="17">
        <f t="shared" si="194"/>
        <v>154.49100000000001</v>
      </c>
      <c r="W28" s="43">
        <f t="shared" si="195"/>
        <v>0.8</v>
      </c>
      <c r="X28" s="174" t="s">
        <v>59</v>
      </c>
      <c r="Y28" s="175"/>
    </row>
    <row r="29" spans="1:29" s="59" customFormat="1" ht="102" x14ac:dyDescent="0.2">
      <c r="A29" s="62">
        <v>24</v>
      </c>
      <c r="B29" s="176" t="s">
        <v>135</v>
      </c>
      <c r="C29" s="177" t="s">
        <v>101</v>
      </c>
      <c r="D29" s="177" t="s">
        <v>103</v>
      </c>
      <c r="E29" s="178" t="s">
        <v>52</v>
      </c>
      <c r="F29" s="171" t="s">
        <v>138</v>
      </c>
      <c r="G29" s="172"/>
      <c r="H29" s="112">
        <f t="shared" si="182"/>
        <v>4</v>
      </c>
      <c r="I29" s="8" t="str">
        <f t="shared" si="183"/>
        <v>4, 5, 6, 7, 8, 9, 10, 11, 12, 13, 14, 15, 18, 20</v>
      </c>
      <c r="J29" s="8">
        <f t="shared" si="184"/>
        <v>5</v>
      </c>
      <c r="K29" s="8" t="str">
        <f t="shared" si="185"/>
        <v>1,2,3,4</v>
      </c>
      <c r="L29" s="8">
        <f t="shared" si="186"/>
        <v>2</v>
      </c>
      <c r="M29" s="8">
        <f t="shared" si="187"/>
        <v>-40</v>
      </c>
      <c r="N29" s="8">
        <f t="shared" si="188"/>
        <v>88</v>
      </c>
      <c r="O29" s="8">
        <f t="shared" si="189"/>
        <v>2</v>
      </c>
      <c r="P29" s="8">
        <f t="shared" si="190"/>
        <v>2</v>
      </c>
      <c r="Q29" s="29" t="str">
        <f t="shared" si="191"/>
        <v>No</v>
      </c>
      <c r="R29" s="173"/>
      <c r="S29" s="43">
        <f t="shared" si="192"/>
        <v>533</v>
      </c>
      <c r="T29" s="17">
        <f t="shared" si="193"/>
        <v>22.39</v>
      </c>
      <c r="U29" s="75">
        <v>6.9</v>
      </c>
      <c r="V29" s="17">
        <f t="shared" si="194"/>
        <v>154.49100000000001</v>
      </c>
      <c r="W29" s="43">
        <f t="shared" si="195"/>
        <v>0.8</v>
      </c>
      <c r="X29" s="174" t="s">
        <v>59</v>
      </c>
      <c r="Y29" s="175"/>
    </row>
    <row r="30" spans="1:29" s="59" customFormat="1" ht="102" x14ac:dyDescent="0.2">
      <c r="A30" s="34">
        <v>25</v>
      </c>
      <c r="B30" s="176" t="s">
        <v>136</v>
      </c>
      <c r="C30" s="177" t="s">
        <v>103</v>
      </c>
      <c r="D30" s="177">
        <v>8</v>
      </c>
      <c r="E30" s="178" t="s">
        <v>53</v>
      </c>
      <c r="F30" s="171" t="s">
        <v>138</v>
      </c>
      <c r="G30" s="172"/>
      <c r="H30" s="112">
        <f t="shared" si="182"/>
        <v>4</v>
      </c>
      <c r="I30" s="8" t="str">
        <f t="shared" si="183"/>
        <v>4, 5, 6, 7, 8, 9, 10, 11, 12, 13, 14, 15, 17, 18</v>
      </c>
      <c r="J30" s="8">
        <f t="shared" si="184"/>
        <v>5</v>
      </c>
      <c r="K30" s="8" t="str">
        <f t="shared" si="185"/>
        <v>1,2,3,4</v>
      </c>
      <c r="L30" s="8">
        <f t="shared" si="186"/>
        <v>1</v>
      </c>
      <c r="M30" s="8">
        <f t="shared" si="187"/>
        <v>-29</v>
      </c>
      <c r="N30" s="8">
        <f t="shared" si="188"/>
        <v>65</v>
      </c>
      <c r="O30" s="8">
        <f t="shared" si="189"/>
        <v>2</v>
      </c>
      <c r="P30" s="8">
        <f t="shared" si="190"/>
        <v>2</v>
      </c>
      <c r="Q30" s="29" t="str">
        <f t="shared" si="191"/>
        <v>No</v>
      </c>
      <c r="R30" s="173"/>
      <c r="S30" s="43">
        <f t="shared" si="192"/>
        <v>222</v>
      </c>
      <c r="T30" s="17">
        <f t="shared" si="193"/>
        <v>7.4</v>
      </c>
      <c r="U30" s="75">
        <v>13.2</v>
      </c>
      <c r="V30" s="17">
        <f t="shared" si="194"/>
        <v>97.679999999999993</v>
      </c>
      <c r="W30" s="43">
        <f t="shared" si="195"/>
        <v>0.48888888888888893</v>
      </c>
      <c r="X30" s="174" t="s">
        <v>60</v>
      </c>
      <c r="Y30" s="175"/>
    </row>
    <row r="31" spans="1:29" s="59" customFormat="1" ht="102" x14ac:dyDescent="0.2">
      <c r="A31" s="62">
        <v>26</v>
      </c>
      <c r="B31" s="176" t="s">
        <v>137</v>
      </c>
      <c r="C31" s="177" t="s">
        <v>105</v>
      </c>
      <c r="D31" s="177" t="s">
        <v>105</v>
      </c>
      <c r="E31" s="178" t="s">
        <v>52</v>
      </c>
      <c r="F31" s="171" t="s">
        <v>138</v>
      </c>
      <c r="G31" s="172"/>
      <c r="H31" s="112">
        <f t="shared" si="182"/>
        <v>4</v>
      </c>
      <c r="I31" s="8" t="str">
        <f t="shared" si="183"/>
        <v>4, 5, 6, 7, 8, 9, 10, 11, 12, 13, 14, 15, 18, 20</v>
      </c>
      <c r="J31" s="8">
        <f t="shared" si="184"/>
        <v>5</v>
      </c>
      <c r="K31" s="8" t="str">
        <f t="shared" si="185"/>
        <v>1,2,3,4</v>
      </c>
      <c r="L31" s="8">
        <f t="shared" si="186"/>
        <v>2</v>
      </c>
      <c r="M31" s="8">
        <f t="shared" si="187"/>
        <v>-40</v>
      </c>
      <c r="N31" s="8">
        <f t="shared" si="188"/>
        <v>80</v>
      </c>
      <c r="O31" s="8">
        <f t="shared" si="189"/>
        <v>2</v>
      </c>
      <c r="P31" s="8">
        <f t="shared" si="190"/>
        <v>2</v>
      </c>
      <c r="Q31" s="29" t="str">
        <f t="shared" si="191"/>
        <v>No</v>
      </c>
      <c r="R31" s="173"/>
      <c r="S31" s="43">
        <f t="shared" si="192"/>
        <v>457</v>
      </c>
      <c r="T31" s="17">
        <f t="shared" si="193"/>
        <v>18.72</v>
      </c>
      <c r="U31" s="75">
        <v>6.49</v>
      </c>
      <c r="V31" s="17">
        <f t="shared" si="194"/>
        <v>121.4928</v>
      </c>
      <c r="W31" s="43">
        <f t="shared" si="195"/>
        <v>0.8</v>
      </c>
      <c r="X31" s="174" t="s">
        <v>61</v>
      </c>
      <c r="Y31" s="175"/>
    </row>
    <row r="32" spans="1:29" ht="51" x14ac:dyDescent="0.2">
      <c r="A32" s="34">
        <v>27</v>
      </c>
      <c r="B32" s="160" t="s">
        <v>163</v>
      </c>
      <c r="C32" s="139" t="s">
        <v>101</v>
      </c>
      <c r="D32" s="139" t="s">
        <v>101</v>
      </c>
      <c r="E32" s="166" t="s">
        <v>127</v>
      </c>
      <c r="F32" s="152" t="s">
        <v>131</v>
      </c>
      <c r="G32" s="13"/>
      <c r="H32" s="39">
        <v>4</v>
      </c>
      <c r="I32" s="7" t="s">
        <v>161</v>
      </c>
      <c r="J32" s="7">
        <v>5</v>
      </c>
      <c r="K32" s="7" t="s">
        <v>64</v>
      </c>
      <c r="L32" s="7">
        <v>1</v>
      </c>
      <c r="M32" s="7">
        <v>-40</v>
      </c>
      <c r="N32" s="7">
        <v>88</v>
      </c>
      <c r="O32" s="7">
        <v>2</v>
      </c>
      <c r="P32" s="7">
        <v>2</v>
      </c>
      <c r="Q32" s="10" t="s">
        <v>47</v>
      </c>
      <c r="R32" s="40"/>
      <c r="S32" s="43">
        <v>533</v>
      </c>
      <c r="T32" s="17">
        <v>22.39</v>
      </c>
      <c r="U32" s="75">
        <v>15</v>
      </c>
      <c r="V32" s="17">
        <v>335.85</v>
      </c>
      <c r="W32" s="43">
        <v>0.8</v>
      </c>
      <c r="X32" s="66" t="s">
        <v>59</v>
      </c>
    </row>
    <row r="33" spans="1:25" s="59" customFormat="1" ht="51" x14ac:dyDescent="0.2">
      <c r="A33" s="62">
        <v>28</v>
      </c>
      <c r="B33" s="160" t="s">
        <v>164</v>
      </c>
      <c r="C33" s="137" t="s">
        <v>102</v>
      </c>
      <c r="D33" s="137" t="s">
        <v>102</v>
      </c>
      <c r="E33" s="166" t="s">
        <v>127</v>
      </c>
      <c r="F33" s="167" t="s">
        <v>131</v>
      </c>
      <c r="G33" s="111"/>
      <c r="H33" s="112">
        <v>4</v>
      </c>
      <c r="I33" s="8" t="s">
        <v>162</v>
      </c>
      <c r="J33" s="8">
        <v>3</v>
      </c>
      <c r="K33" s="8" t="s">
        <v>64</v>
      </c>
      <c r="L33" s="8">
        <v>1</v>
      </c>
      <c r="M33" s="8">
        <v>-40</v>
      </c>
      <c r="N33" s="8">
        <v>88</v>
      </c>
      <c r="O33" s="8">
        <v>2</v>
      </c>
      <c r="P33" s="8">
        <v>2</v>
      </c>
      <c r="Q33" s="29" t="s">
        <v>47</v>
      </c>
      <c r="R33" s="113"/>
      <c r="S33" s="43">
        <v>533</v>
      </c>
      <c r="T33" s="17">
        <v>22.39</v>
      </c>
      <c r="U33" s="75">
        <v>15</v>
      </c>
      <c r="V33" s="17">
        <v>335.85</v>
      </c>
      <c r="W33" s="43">
        <v>0.8</v>
      </c>
      <c r="X33" s="114" t="s">
        <v>59</v>
      </c>
      <c r="Y33" s="115"/>
    </row>
    <row r="34" spans="1:25" ht="51" x14ac:dyDescent="0.2">
      <c r="A34" s="34">
        <v>29</v>
      </c>
      <c r="B34" s="160" t="s">
        <v>165</v>
      </c>
      <c r="C34" s="139" t="s">
        <v>101</v>
      </c>
      <c r="D34" s="139" t="s">
        <v>103</v>
      </c>
      <c r="E34" s="166" t="s">
        <v>127</v>
      </c>
      <c r="F34" s="152" t="s">
        <v>131</v>
      </c>
      <c r="G34" s="13"/>
      <c r="H34" s="39">
        <v>4</v>
      </c>
      <c r="I34" s="7" t="s">
        <v>161</v>
      </c>
      <c r="J34" s="7">
        <v>5</v>
      </c>
      <c r="K34" s="7" t="s">
        <v>64</v>
      </c>
      <c r="L34" s="7">
        <v>2</v>
      </c>
      <c r="M34" s="7">
        <v>-40</v>
      </c>
      <c r="N34" s="7">
        <v>88</v>
      </c>
      <c r="O34" s="7">
        <v>2</v>
      </c>
      <c r="P34" s="7">
        <v>2</v>
      </c>
      <c r="Q34" s="10" t="s">
        <v>47</v>
      </c>
      <c r="R34" s="40"/>
      <c r="S34" s="43">
        <v>533</v>
      </c>
      <c r="T34" s="17">
        <v>22.39</v>
      </c>
      <c r="U34" s="75">
        <v>15</v>
      </c>
      <c r="V34" s="17">
        <v>335.85</v>
      </c>
      <c r="W34" s="43">
        <v>0.8</v>
      </c>
      <c r="X34" s="66" t="s">
        <v>59</v>
      </c>
    </row>
    <row r="35" spans="1:25" ht="51" x14ac:dyDescent="0.2">
      <c r="A35" s="62">
        <v>30</v>
      </c>
      <c r="B35" s="185" t="s">
        <v>166</v>
      </c>
      <c r="C35" s="141" t="s">
        <v>105</v>
      </c>
      <c r="D35" s="141" t="s">
        <v>105</v>
      </c>
      <c r="E35" s="166" t="s">
        <v>127</v>
      </c>
      <c r="F35" s="152" t="s">
        <v>131</v>
      </c>
      <c r="G35" s="13"/>
      <c r="H35" s="39">
        <v>4</v>
      </c>
      <c r="I35" s="7" t="s">
        <v>161</v>
      </c>
      <c r="J35" s="7">
        <v>5</v>
      </c>
      <c r="K35" s="7" t="s">
        <v>64</v>
      </c>
      <c r="L35" s="7">
        <v>2</v>
      </c>
      <c r="M35" s="7">
        <v>-40</v>
      </c>
      <c r="N35" s="7">
        <v>80</v>
      </c>
      <c r="O35" s="7">
        <v>2</v>
      </c>
      <c r="P35" s="7">
        <v>2</v>
      </c>
      <c r="Q35" s="10" t="s">
        <v>47</v>
      </c>
      <c r="R35" s="40"/>
      <c r="S35" s="43">
        <v>457</v>
      </c>
      <c r="T35" s="17">
        <v>18.72</v>
      </c>
      <c r="U35" s="75">
        <v>14.3</v>
      </c>
      <c r="V35" s="17">
        <v>267.69599999999997</v>
      </c>
      <c r="W35" s="43">
        <v>0.8</v>
      </c>
      <c r="X35" s="66" t="s">
        <v>61</v>
      </c>
    </row>
    <row r="36" spans="1:25" s="59" customFormat="1" ht="85" x14ac:dyDescent="0.2">
      <c r="A36" s="34">
        <v>31</v>
      </c>
      <c r="B36" s="160" t="s">
        <v>167</v>
      </c>
      <c r="C36" s="137" t="s">
        <v>101</v>
      </c>
      <c r="D36" s="137" t="s">
        <v>101</v>
      </c>
      <c r="E36" s="166" t="s">
        <v>127</v>
      </c>
      <c r="F36" s="167" t="s">
        <v>132</v>
      </c>
      <c r="G36" s="111"/>
      <c r="H36" s="112">
        <v>4</v>
      </c>
      <c r="I36" s="8" t="s">
        <v>161</v>
      </c>
      <c r="J36" s="8">
        <v>5</v>
      </c>
      <c r="K36" s="8" t="s">
        <v>64</v>
      </c>
      <c r="L36" s="8">
        <v>1</v>
      </c>
      <c r="M36" s="8">
        <v>-40</v>
      </c>
      <c r="N36" s="8">
        <v>88</v>
      </c>
      <c r="O36" s="8">
        <v>2</v>
      </c>
      <c r="P36" s="8">
        <v>2</v>
      </c>
      <c r="Q36" s="29" t="s">
        <v>47</v>
      </c>
      <c r="R36" s="113"/>
      <c r="S36" s="43">
        <v>533</v>
      </c>
      <c r="T36" s="17">
        <v>22.39</v>
      </c>
      <c r="U36" s="75">
        <v>10</v>
      </c>
      <c r="V36" s="17">
        <v>223.9</v>
      </c>
      <c r="W36" s="43">
        <v>0.8</v>
      </c>
      <c r="X36" s="114" t="s">
        <v>59</v>
      </c>
      <c r="Y36" s="115"/>
    </row>
    <row r="37" spans="1:25" s="59" customFormat="1" ht="85" x14ac:dyDescent="0.2">
      <c r="A37" s="62">
        <v>32</v>
      </c>
      <c r="B37" s="160" t="s">
        <v>168</v>
      </c>
      <c r="C37" s="137" t="s">
        <v>102</v>
      </c>
      <c r="D37" s="137" t="s">
        <v>102</v>
      </c>
      <c r="E37" s="166" t="s">
        <v>127</v>
      </c>
      <c r="F37" s="167" t="s">
        <v>132</v>
      </c>
      <c r="G37" s="111"/>
      <c r="H37" s="112">
        <v>4</v>
      </c>
      <c r="I37" s="8" t="s">
        <v>162</v>
      </c>
      <c r="J37" s="8">
        <v>3</v>
      </c>
      <c r="K37" s="8" t="s">
        <v>64</v>
      </c>
      <c r="L37" s="8">
        <v>1</v>
      </c>
      <c r="M37" s="8">
        <v>-40</v>
      </c>
      <c r="N37" s="8">
        <v>88</v>
      </c>
      <c r="O37" s="8">
        <v>2</v>
      </c>
      <c r="P37" s="8">
        <v>2</v>
      </c>
      <c r="Q37" s="29" t="s">
        <v>47</v>
      </c>
      <c r="R37" s="113"/>
      <c r="S37" s="43">
        <v>533</v>
      </c>
      <c r="T37" s="17">
        <v>22.39</v>
      </c>
      <c r="U37" s="75">
        <v>10</v>
      </c>
      <c r="V37" s="17">
        <v>223.9</v>
      </c>
      <c r="W37" s="43">
        <v>0.8</v>
      </c>
      <c r="X37" s="114" t="s">
        <v>59</v>
      </c>
      <c r="Y37" s="115"/>
    </row>
    <row r="38" spans="1:25" s="59" customFormat="1" ht="85" x14ac:dyDescent="0.2">
      <c r="A38" s="34">
        <v>33</v>
      </c>
      <c r="B38" s="160" t="s">
        <v>169</v>
      </c>
      <c r="C38" s="143" t="s">
        <v>103</v>
      </c>
      <c r="D38" s="109">
        <v>8</v>
      </c>
      <c r="E38" s="186" t="s">
        <v>170</v>
      </c>
      <c r="F38" s="167" t="s">
        <v>133</v>
      </c>
      <c r="G38" s="111"/>
      <c r="H38" s="112">
        <f t="shared" ref="H38" si="196">VLOOKUP(C38,Substrates,10,TRUE)</f>
        <v>4</v>
      </c>
      <c r="I38" s="8" t="str">
        <f t="shared" ref="I38" si="197">VLOOKUP(C38,Substrates,9,TRUE)</f>
        <v>4, 5, 6, 7, 8, 9, 10, 11, 12, 13, 14, 15, 17, 18</v>
      </c>
      <c r="J38" s="8">
        <f t="shared" ref="J38" si="198">IF((VLOOKUP(C38,Substrates,14,TRUE))&lt;=(VLOOKUP(D38,Laminates,9,TRUE)),(VLOOKUP(C38,Substrates,14,TRUE)),(VLOOKUP(D38,Laminates,9,TRUE)))</f>
        <v>5</v>
      </c>
      <c r="K38" s="8" t="str">
        <f t="shared" ref="K38" si="199">VLOOKUP(C38,Substrates,11,TRUE)</f>
        <v>1,2,3,4</v>
      </c>
      <c r="L38" s="8">
        <f t="shared" ref="L38" si="200">VLOOKUP(D38,Laminates,7,TRUE)</f>
        <v>1</v>
      </c>
      <c r="M38" s="8">
        <f t="shared" ref="M38" si="201">IF(D38=0,VLOOKUP(C38,Substrates,13,TRUE),MAX(VLOOKUP(C38,Substrates,13,TRUE),VLOOKUP(D38,Laminates,11,TRUE)))</f>
        <v>-29</v>
      </c>
      <c r="N38" s="8">
        <f t="shared" ref="N38" si="202">IF(D38=0,VLOOKUP(C38,Substrates,14,TRUE),MIN(VLOOKUP(C38,Substrates,14,TRUE),(VLOOKUP(D38,Laminates,12,TRUE))))</f>
        <v>65</v>
      </c>
      <c r="O38" s="8">
        <f t="shared" ref="O38" si="203">IF(1&lt;=(VLOOKUP(D38,Laminates,6,TRUE)),VLOOKUP(D38,Laminates,6,TRUE),(VLOOKUP(C38,Substrates,17,TRUE)))</f>
        <v>2</v>
      </c>
      <c r="P38" s="8">
        <f t="shared" ref="P38" si="204">VLOOKUP(C38,Substrates,5,TRUE)</f>
        <v>2</v>
      </c>
      <c r="Q38" s="29" t="str">
        <f t="shared" ref="Q38" si="205">VLOOKUP(C38,Substrates,18,TRUE)</f>
        <v>No</v>
      </c>
      <c r="R38" s="113"/>
      <c r="S38" s="43">
        <f t="shared" ref="S38" si="206">VLOOKUP(C38,Substrates,23,TRUE)+VLOOKUP(D38,Laminates,10,TRUE)</f>
        <v>222</v>
      </c>
      <c r="T38" s="17">
        <f t="shared" ref="T38" si="207">(VLOOKUP(C38,Substrates,24,TRUE))+(VLOOKUP(D38,Laminates,13,TRUE))</f>
        <v>7.4</v>
      </c>
      <c r="U38" s="75">
        <v>16.5</v>
      </c>
      <c r="V38" s="17">
        <f t="shared" ref="V38" si="208">U38*T38</f>
        <v>122.10000000000001</v>
      </c>
      <c r="W38" s="43">
        <f t="shared" ref="W38" si="209">VLOOKUP(C38,Substrates,25,TRUE)+VLOOKUP(D38,Laminates,14,TRUE)</f>
        <v>0.48888888888888893</v>
      </c>
      <c r="X38" s="114" t="s">
        <v>60</v>
      </c>
      <c r="Y38" s="115"/>
    </row>
    <row r="39" spans="1:25" x14ac:dyDescent="0.2">
      <c r="A39" s="162"/>
      <c r="B39" s="163"/>
      <c r="C39" s="164"/>
      <c r="D39" s="164"/>
      <c r="E39" s="76"/>
      <c r="F39" s="165"/>
      <c r="G39" s="13"/>
      <c r="H39" s="11"/>
      <c r="I39" s="56"/>
      <c r="J39" s="56"/>
      <c r="K39" s="56"/>
      <c r="L39" s="56"/>
      <c r="M39" s="56"/>
      <c r="N39" s="56"/>
      <c r="O39" s="56"/>
      <c r="P39" s="56"/>
      <c r="Q39" s="56"/>
      <c r="R39" s="40"/>
      <c r="S39" s="57"/>
      <c r="T39" s="58"/>
      <c r="U39" s="70"/>
      <c r="V39" s="58"/>
      <c r="W39" s="57"/>
      <c r="X39" s="78"/>
    </row>
    <row r="40" spans="1:25" x14ac:dyDescent="0.2">
      <c r="A40" s="54"/>
      <c r="B40" s="54"/>
      <c r="C40" s="11"/>
      <c r="D40" s="11"/>
      <c r="E40" s="76"/>
      <c r="F40" s="77"/>
      <c r="G40" s="13"/>
      <c r="H40" s="11"/>
      <c r="I40" s="56"/>
      <c r="J40" s="56"/>
      <c r="K40" s="56"/>
      <c r="L40" s="56"/>
      <c r="M40" s="56"/>
      <c r="N40" s="56"/>
      <c r="O40" s="56"/>
      <c r="P40" s="56"/>
      <c r="Q40" s="56"/>
      <c r="R40" s="40"/>
      <c r="S40" s="57"/>
      <c r="T40" s="58"/>
      <c r="U40" s="70"/>
      <c r="V40" s="58"/>
      <c r="W40" s="57"/>
      <c r="X40" s="78"/>
    </row>
    <row r="41" spans="1:25" x14ac:dyDescent="0.2">
      <c r="A41" s="54"/>
      <c r="B41" s="54"/>
      <c r="C41" s="11"/>
      <c r="D41" s="11"/>
      <c r="E41" s="11"/>
      <c r="F41" s="55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61"/>
      <c r="W41" s="11"/>
      <c r="X41" s="11"/>
    </row>
    <row r="42" spans="1:25" x14ac:dyDescent="0.2">
      <c r="A42" s="12" t="s">
        <v>9</v>
      </c>
    </row>
    <row r="43" spans="1:25" x14ac:dyDescent="0.2">
      <c r="A43" s="50" t="s">
        <v>39</v>
      </c>
      <c r="S43" s="148"/>
    </row>
    <row r="44" spans="1:25" x14ac:dyDescent="0.2">
      <c r="A44" s="51" t="s">
        <v>40</v>
      </c>
      <c r="V44" s="71"/>
    </row>
    <row r="45" spans="1:25" x14ac:dyDescent="0.2">
      <c r="A45" s="51" t="s">
        <v>41</v>
      </c>
      <c r="O45" s="35"/>
      <c r="P45" s="35"/>
      <c r="Q45" s="35"/>
      <c r="R45" s="35"/>
      <c r="S45" s="35"/>
      <c r="T45" s="35"/>
      <c r="U45" s="35"/>
      <c r="V45" s="35"/>
      <c r="W45" s="35"/>
    </row>
    <row r="46" spans="1:25" x14ac:dyDescent="0.2">
      <c r="A46" s="50" t="s">
        <v>42</v>
      </c>
      <c r="O46" s="35"/>
      <c r="P46" s="35"/>
      <c r="Q46" s="35"/>
      <c r="R46" s="35"/>
      <c r="S46" s="35"/>
      <c r="T46" s="35"/>
      <c r="U46" s="35"/>
      <c r="V46" s="35"/>
      <c r="W46" s="35"/>
    </row>
    <row r="47" spans="1:25" x14ac:dyDescent="0.2">
      <c r="O47" s="35"/>
      <c r="P47" s="35"/>
      <c r="Q47" s="35"/>
      <c r="R47" s="35"/>
      <c r="S47" s="35"/>
      <c r="T47" s="35"/>
      <c r="U47" s="35"/>
      <c r="V47" s="35"/>
      <c r="W47" s="35"/>
    </row>
    <row r="48" spans="1:25" x14ac:dyDescent="0.2">
      <c r="O48" s="35"/>
      <c r="P48" s="35"/>
      <c r="Q48" s="35"/>
      <c r="R48" s="35"/>
      <c r="S48" s="35"/>
      <c r="T48" s="35"/>
      <c r="U48" s="35"/>
      <c r="V48" s="35"/>
      <c r="W48" s="35"/>
    </row>
    <row r="49" spans="15:23" x14ac:dyDescent="0.2">
      <c r="O49" s="35"/>
      <c r="P49" s="35"/>
      <c r="Q49" s="35"/>
      <c r="R49" s="35"/>
      <c r="S49" s="35"/>
      <c r="T49" s="35"/>
      <c r="U49" s="35"/>
      <c r="V49" s="35"/>
      <c r="W49" s="35"/>
    </row>
    <row r="50" spans="15:23" x14ac:dyDescent="0.2">
      <c r="O50" s="35"/>
      <c r="P50" s="35"/>
      <c r="Q50" s="35"/>
      <c r="R50" s="35"/>
      <c r="S50" s="35"/>
      <c r="T50" s="35"/>
      <c r="U50" s="35"/>
      <c r="V50" s="35"/>
      <c r="W50" s="35"/>
    </row>
    <row r="51" spans="15:23" x14ac:dyDescent="0.2">
      <c r="O51" s="35"/>
      <c r="P51" s="35"/>
      <c r="Q51" s="35"/>
      <c r="R51" s="35"/>
      <c r="S51" s="35"/>
      <c r="T51" s="35"/>
      <c r="U51" s="35"/>
      <c r="V51" s="35"/>
      <c r="W51" s="35"/>
    </row>
    <row r="52" spans="15:23" x14ac:dyDescent="0.2">
      <c r="O52" s="35"/>
      <c r="P52" s="35"/>
      <c r="Q52" s="35"/>
      <c r="R52" s="35"/>
      <c r="S52" s="35"/>
      <c r="T52" s="35"/>
      <c r="U52" s="35"/>
      <c r="V52" s="35"/>
      <c r="W52" s="35"/>
    </row>
    <row r="53" spans="15:23" x14ac:dyDescent="0.2">
      <c r="O53" s="35"/>
      <c r="P53" s="35"/>
      <c r="Q53" s="35"/>
      <c r="R53" s="35"/>
      <c r="S53" s="35"/>
      <c r="T53" s="35"/>
      <c r="U53" s="35"/>
      <c r="V53" s="35"/>
      <c r="W53" s="35"/>
    </row>
    <row r="54" spans="15:23" x14ac:dyDescent="0.2">
      <c r="O54" s="35"/>
      <c r="P54" s="35"/>
      <c r="Q54" s="35"/>
      <c r="R54" s="35"/>
      <c r="S54" s="35"/>
      <c r="T54" s="35"/>
      <c r="U54" s="35"/>
      <c r="V54" s="35"/>
      <c r="W54" s="35"/>
    </row>
    <row r="55" spans="15:23" x14ac:dyDescent="0.2">
      <c r="O55" s="35"/>
      <c r="P55" s="35"/>
      <c r="Q55" s="35"/>
      <c r="R55" s="35"/>
      <c r="S55" s="35"/>
      <c r="T55" s="35"/>
      <c r="U55" s="35"/>
      <c r="V55" s="35"/>
      <c r="W55" s="35"/>
    </row>
    <row r="56" spans="15:23" x14ac:dyDescent="0.2">
      <c r="O56" s="35"/>
      <c r="P56" s="35"/>
      <c r="Q56" s="35"/>
      <c r="R56" s="35"/>
      <c r="S56" s="35"/>
      <c r="T56" s="35"/>
      <c r="U56" s="35"/>
      <c r="V56" s="35"/>
      <c r="W56" s="35"/>
    </row>
    <row r="57" spans="15:23" x14ac:dyDescent="0.2">
      <c r="O57" s="35"/>
      <c r="P57" s="35"/>
      <c r="Q57" s="35"/>
      <c r="R57" s="35"/>
      <c r="S57" s="35"/>
      <c r="T57" s="35"/>
      <c r="U57" s="35"/>
      <c r="V57" s="35"/>
      <c r="W57" s="35"/>
    </row>
    <row r="58" spans="15:23" x14ac:dyDescent="0.2">
      <c r="O58" s="35"/>
      <c r="P58" s="35"/>
      <c r="Q58" s="35"/>
      <c r="S58" s="35"/>
      <c r="T58" s="35"/>
      <c r="U58" s="35"/>
      <c r="V58" s="35"/>
      <c r="W58" s="35"/>
    </row>
    <row r="59" spans="15:23" x14ac:dyDescent="0.2">
      <c r="O59" s="35"/>
      <c r="P59" s="35"/>
      <c r="Q59" s="35"/>
      <c r="S59" s="35"/>
      <c r="T59" s="35"/>
      <c r="U59" s="35"/>
      <c r="V59" s="35"/>
      <c r="W59" s="35"/>
    </row>
  </sheetData>
  <autoFilter ref="A5:F38" xr:uid="{00000000-0009-0000-0000-000002000000}"/>
  <mergeCells count="2">
    <mergeCell ref="H4:Q4"/>
    <mergeCell ref="S4:X4"/>
  </mergeCells>
  <phoneticPr fontId="38" type="noConversion"/>
  <pageMargins left="0.75000000000000011" right="0.75000000000000011" top="1" bottom="1" header="0.5" footer="0.5"/>
  <pageSetup paperSize="9" scale="62" orientation="landscape" horizontalDpi="4294967292" verticalDpi="4294967292"/>
  <ignoredErrors>
    <ignoredError sqref="H8:T9 V9 H6:T6 H7:T7 V7 W6:W7 W9 W8 H10:W10 H12:Q12 S12:T12 H15:W15 V12:W12 H13:Q14 W13:W14 S14:T14 H18:X19 H16:T16 V16:W16 H20:X20 H21:T21 V21:W21 H17:T17 V17:X17 H11:T11 V11:W11 S13:T13 V13 V1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Substrate</vt:lpstr>
      <vt:lpstr>Laminate</vt:lpstr>
      <vt:lpstr>Combinations</vt:lpstr>
      <vt:lpstr>Laminate</vt:lpstr>
      <vt:lpstr>Laminates</vt:lpstr>
      <vt:lpstr>Substrate</vt:lpstr>
      <vt:lpstr>Substrates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Stokes</dc:creator>
  <cp:lastModifiedBy>Paddy</cp:lastModifiedBy>
  <cp:lastPrinted>2014-07-21T14:12:10Z</cp:lastPrinted>
  <dcterms:created xsi:type="dcterms:W3CDTF">2013-09-04T09:56:46Z</dcterms:created>
  <dcterms:modified xsi:type="dcterms:W3CDTF">2020-01-20T12:59:11Z</dcterms:modified>
</cp:coreProperties>
</file>