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jaliDogra\Downloads\Proactive Attriton Managment Case Study\"/>
    </mc:Choice>
  </mc:AlternateContent>
  <xr:revisionPtr revIDLastSave="0" documentId="13_ncr:1_{941C03B7-785A-47B9-81B3-2CE035359308}" xr6:coauthVersionLast="28" xr6:coauthVersionMax="28" xr10:uidLastSave="{00000000-0000-0000-0000-000000000000}"/>
  <bookViews>
    <workbookView xWindow="0" yWindow="0" windowWidth="20490" windowHeight="7530" activeTab="2" xr2:uid="{00000000-000D-0000-FFFF-FFFF00000000}"/>
  </bookViews>
  <sheets>
    <sheet name="diag_stats_logit_1" sheetId="16" r:id="rId1"/>
    <sheet name="Fit_3" sheetId="15" r:id="rId2"/>
    <sheet name="FINAL OUTPUT - DEV &amp; VAL SAMPLE" sheetId="12" r:id="rId3"/>
    <sheet name="Accuracy of Model" sheetId="17" r:id="rId4"/>
  </sheets>
  <calcPr calcId="171027"/>
</workbook>
</file>

<file path=xl/calcChain.xml><?xml version="1.0" encoding="utf-8"?>
<calcChain xmlns="http://schemas.openxmlformats.org/spreadsheetml/2006/main">
  <c r="J21" i="17" l="1"/>
  <c r="J10" i="17"/>
  <c r="J20" i="17"/>
  <c r="J9" i="17"/>
  <c r="J19" i="17"/>
  <c r="J8" i="17"/>
  <c r="J10" i="12" l="1"/>
  <c r="L10" i="12"/>
  <c r="I10" i="12"/>
  <c r="H10" i="12"/>
  <c r="G9" i="12"/>
  <c r="G10" i="12"/>
  <c r="G5" i="12"/>
  <c r="G6" i="12"/>
  <c r="H6" i="12"/>
  <c r="G7" i="12"/>
  <c r="G8" i="12"/>
  <c r="G11" i="12"/>
  <c r="G12" i="12"/>
  <c r="G13" i="12"/>
  <c r="G14" i="12"/>
  <c r="D15" i="12"/>
  <c r="H7" i="12" s="1"/>
  <c r="F15" i="12"/>
  <c r="E15" i="12" s="1"/>
  <c r="G20" i="12"/>
  <c r="G21" i="12"/>
  <c r="G22" i="12"/>
  <c r="G23" i="12"/>
  <c r="G24" i="12"/>
  <c r="G25" i="12"/>
  <c r="G26" i="12"/>
  <c r="G27" i="12"/>
  <c r="G28" i="12"/>
  <c r="G29" i="12"/>
  <c r="D30" i="12"/>
  <c r="H20" i="12" s="1"/>
  <c r="I20" i="12" s="1"/>
  <c r="F30" i="12"/>
  <c r="E30" i="12" s="1"/>
  <c r="H14" i="12" l="1"/>
  <c r="R20" i="12"/>
  <c r="J22" i="12"/>
  <c r="J26" i="12"/>
  <c r="J23" i="12"/>
  <c r="J27" i="12"/>
  <c r="J21" i="12"/>
  <c r="J29" i="12"/>
  <c r="J20" i="12"/>
  <c r="K20" i="12" s="1"/>
  <c r="K21" i="12" s="1"/>
  <c r="K22" i="12" s="1"/>
  <c r="K23" i="12" s="1"/>
  <c r="J24" i="12"/>
  <c r="J28" i="12"/>
  <c r="J25" i="12"/>
  <c r="J5" i="12"/>
  <c r="K5" i="12" s="1"/>
  <c r="J9" i="12"/>
  <c r="J13" i="12"/>
  <c r="J6" i="12"/>
  <c r="J14" i="12"/>
  <c r="J7" i="12"/>
  <c r="J11" i="12"/>
  <c r="J8" i="12"/>
  <c r="J12" i="12"/>
  <c r="H27" i="12"/>
  <c r="H23" i="12"/>
  <c r="H26" i="12"/>
  <c r="H22" i="12"/>
  <c r="H13" i="12"/>
  <c r="H9" i="12"/>
  <c r="H5" i="12"/>
  <c r="I5" i="12" s="1"/>
  <c r="H29" i="12"/>
  <c r="H25" i="12"/>
  <c r="H21" i="12"/>
  <c r="I21" i="12" s="1"/>
  <c r="H12" i="12"/>
  <c r="H8" i="12"/>
  <c r="H28" i="12"/>
  <c r="H24" i="12"/>
  <c r="H11" i="12"/>
  <c r="L20" i="12" l="1"/>
  <c r="R21" i="12"/>
  <c r="L21" i="12"/>
  <c r="I22" i="12"/>
  <c r="R5" i="12"/>
  <c r="L5" i="12"/>
  <c r="I6" i="12"/>
  <c r="K6" i="12"/>
  <c r="K7" i="12" s="1"/>
  <c r="K8" i="12" s="1"/>
  <c r="K9" i="12" s="1"/>
  <c r="K10" i="12" s="1"/>
  <c r="K11" i="12" s="1"/>
  <c r="K12" i="12" s="1"/>
  <c r="K13" i="12" s="1"/>
  <c r="K14" i="12" s="1"/>
  <c r="K24" i="12"/>
  <c r="K25" i="12" s="1"/>
  <c r="K26" i="12" s="1"/>
  <c r="K27" i="12" s="1"/>
  <c r="K28" i="12" s="1"/>
  <c r="K29" i="12" s="1"/>
  <c r="R6" i="12" l="1"/>
  <c r="L6" i="12"/>
  <c r="I7" i="12"/>
  <c r="R22" i="12"/>
  <c r="L22" i="12"/>
  <c r="I23" i="12"/>
  <c r="L23" i="12" l="1"/>
  <c r="R23" i="12"/>
  <c r="I24" i="12"/>
  <c r="L7" i="12"/>
  <c r="I8" i="12"/>
  <c r="R7" i="12"/>
  <c r="L24" i="12" l="1"/>
  <c r="I25" i="12"/>
  <c r="R24" i="12"/>
  <c r="R8" i="12"/>
  <c r="L8" i="12"/>
  <c r="I9" i="12"/>
  <c r="R9" i="12" l="1"/>
  <c r="L9" i="12"/>
  <c r="R25" i="12"/>
  <c r="L25" i="12"/>
  <c r="I26" i="12"/>
  <c r="R26" i="12" l="1"/>
  <c r="L26" i="12"/>
  <c r="I27" i="12"/>
  <c r="R10" i="12"/>
  <c r="I11" i="12"/>
  <c r="L11" i="12" l="1"/>
  <c r="I12" i="12"/>
  <c r="R11" i="12"/>
  <c r="L27" i="12"/>
  <c r="R27" i="12"/>
  <c r="I28" i="12"/>
  <c r="L28" i="12" l="1"/>
  <c r="I29" i="12"/>
  <c r="R28" i="12"/>
  <c r="R12" i="12"/>
  <c r="L12" i="12"/>
  <c r="I13" i="12"/>
  <c r="R29" i="12" l="1"/>
  <c r="L29" i="12"/>
  <c r="L30" i="12" s="1"/>
  <c r="R13" i="12"/>
  <c r="L13" i="12"/>
  <c r="I14" i="12"/>
  <c r="R14" i="12" l="1"/>
  <c r="L14" i="12"/>
  <c r="L15" i="12" s="1"/>
</calcChain>
</file>

<file path=xl/sharedStrings.xml><?xml version="1.0" encoding="utf-8"?>
<sst xmlns="http://schemas.openxmlformats.org/spreadsheetml/2006/main" count="192" uniqueCount="167">
  <si>
    <t>KS</t>
  </si>
  <si>
    <t>Baseline</t>
  </si>
  <si>
    <t>Lift</t>
  </si>
  <si>
    <t>Random Model</t>
  </si>
  <si>
    <t>CUMU. GOOD PERCENT</t>
  </si>
  <si>
    <t>GOOD PERCENT</t>
  </si>
  <si>
    <t>CUMU. BAD PERCENT</t>
  </si>
  <si>
    <t>BAD PERCENT</t>
  </si>
  <si>
    <t>BAD RATE</t>
  </si>
  <si>
    <t>Total</t>
  </si>
  <si>
    <t>Good#</t>
  </si>
  <si>
    <t>Bad#</t>
  </si>
  <si>
    <t>MAX SCORE</t>
  </si>
  <si>
    <t>MIN SCORE</t>
  </si>
  <si>
    <t>Decile</t>
  </si>
  <si>
    <t>Val Sample</t>
  </si>
  <si>
    <t>Dev Sample</t>
  </si>
  <si>
    <t xml:space="preserve">              Estimate Std. Error z value Pr(&gt;|z|)    </t>
  </si>
  <si>
    <t>Coefficients:</t>
  </si>
  <si>
    <t>CREDITAD    -2.045e-01  5.859e-02  -3.490 0.000483 ***</t>
  </si>
  <si>
    <t xml:space="preserve">NEWCELLY    -8.132e-02  2.614e-02  -3.111 0.001864 ** </t>
  </si>
  <si>
    <t>MAILRES     -1.099e-01  2.493e-02  -4.409 1.04e-05 ***</t>
  </si>
  <si>
    <t>WEBCAP      -1.813e-01  3.636e-02  -4.986 6.17e-07 ***</t>
  </si>
  <si>
    <t>REFURB       2.717e-01  3.073e-02   8.841  &lt; 2e-16 ***</t>
  </si>
  <si>
    <t>CREDITDE    -2.095e-01  3.621e-02  -5.786 7.19e-09 ***</t>
  </si>
  <si>
    <t>CREDITB      1.364e-01  3.098e-02   4.404 1.06e-05 ***</t>
  </si>
  <si>
    <t>CREDITAA     1.228e-01  2.577e-02   4.765 1.89e-06 ***</t>
  </si>
  <si>
    <t>SETPRC       1.762e-03  2.338e-04   7.538 4.77e-14 ***</t>
  </si>
  <si>
    <t>AGE1        -3.972e-03  5.615e-04  -7.075 1.50e-12 ***</t>
  </si>
  <si>
    <t>EQPDAYS      2.260e-02  1.123e-03  20.116  &lt; 2e-16 ***</t>
  </si>
  <si>
    <t>ACTVSUBS    -7.273e-01  1.048e-01  -6.937 4.00e-12 ***</t>
  </si>
  <si>
    <t>UNIQSUBS     9.378e-01  9.511e-02   9.860  &lt; 2e-16 ***</t>
  </si>
  <si>
    <t xml:space="preserve">MONTHS      -5.720e-02  2.693e-02  -2.124 0.033698 *  </t>
  </si>
  <si>
    <t>DROPBLK      5.994e-03  1.419e-03   4.224 2.40e-05 ***</t>
  </si>
  <si>
    <t>PEAKVCE     -9.241e-04  1.936e-04  -4.774 1.81e-06 ***</t>
  </si>
  <si>
    <t xml:space="preserve">THREEWAY    -5.832e-02  1.862e-02  -3.132 0.001737 ** </t>
  </si>
  <si>
    <t xml:space="preserve">DROPVCE      6.137e-03  2.267e-03   2.708 0.006778 ** </t>
  </si>
  <si>
    <t>CHANGER      2.133e-03  4.477e-04   4.764 1.90e-06 ***</t>
  </si>
  <si>
    <t>CHANGEM     -5.550e-04  5.940e-05  -9.342  &lt; 2e-16 ***</t>
  </si>
  <si>
    <t>ROAM         1.830e-02  3.582e-03   5.110 3.22e-07 ***</t>
  </si>
  <si>
    <t>OVERAGE      1.556e-03  2.410e-04   6.457 1.07e-10 ***</t>
  </si>
  <si>
    <t>RECCHRGE    -2.391e-02  4.391e-03  -5.447 5.13e-08 ***</t>
  </si>
  <si>
    <t>MOU         -2.837e-04  3.965e-05  -7.156 8.33e-13 ***</t>
  </si>
  <si>
    <t>REVENUE      1.816e-01  4.160e-02   4.365 1.27e-05 ***</t>
  </si>
  <si>
    <t>(Intercept) -7.867e-01  1.353e-01  -5.816 6.02e-09 ***</t>
  </si>
  <si>
    <t>CALIBRAT</t>
  </si>
  <si>
    <t>RETCALL</t>
  </si>
  <si>
    <t>SETPRC</t>
  </si>
  <si>
    <t>SETPRCM</t>
  </si>
  <si>
    <t>CREDITAD</t>
  </si>
  <si>
    <t>MCYCLE</t>
  </si>
  <si>
    <t>INCOME</t>
  </si>
  <si>
    <t>INCMISS</t>
  </si>
  <si>
    <t>REFER</t>
  </si>
  <si>
    <t>NEWCELLN</t>
  </si>
  <si>
    <t>NEWCELLY</t>
  </si>
  <si>
    <t>RETACCPT</t>
  </si>
  <si>
    <t>RETCALLS</t>
  </si>
  <si>
    <t>CREDITCD</t>
  </si>
  <si>
    <t>PCOWN</t>
  </si>
  <si>
    <t>TRAVEL</t>
  </si>
  <si>
    <t>MAILFLAG</t>
  </si>
  <si>
    <t>MAILRES</t>
  </si>
  <si>
    <t>MAILORD</t>
  </si>
  <si>
    <t>MARRYNO</t>
  </si>
  <si>
    <t>MARRYYES</t>
  </si>
  <si>
    <t>MARRYUN</t>
  </si>
  <si>
    <t>OWNRENT</t>
  </si>
  <si>
    <t>OCCSELF</t>
  </si>
  <si>
    <t>OCCRET</t>
  </si>
  <si>
    <t>OCCHMKR</t>
  </si>
  <si>
    <t>OCCSTUD</t>
  </si>
  <si>
    <t>OCCCRFT</t>
  </si>
  <si>
    <t>OCCCLER</t>
  </si>
  <si>
    <t>OCCPROF</t>
  </si>
  <si>
    <t>RV</t>
  </si>
  <si>
    <t>TRUCK</t>
  </si>
  <si>
    <t>WEBCAP</t>
  </si>
  <si>
    <t>REFURB</t>
  </si>
  <si>
    <t>PRIZMTWN</t>
  </si>
  <si>
    <t>PRIZMUB</t>
  </si>
  <si>
    <t>PRIZMRUR</t>
  </si>
  <si>
    <t>CREDITZ</t>
  </si>
  <si>
    <t>CREDITGY</t>
  </si>
  <si>
    <t>CREDITDE</t>
  </si>
  <si>
    <t>CREDITC</t>
  </si>
  <si>
    <t>CREDITB</t>
  </si>
  <si>
    <t>CREDITAA</t>
  </si>
  <si>
    <t>CREDITA</t>
  </si>
  <si>
    <t>CHILDREN</t>
  </si>
  <si>
    <t>AGE2</t>
  </si>
  <si>
    <t>AGE1</t>
  </si>
  <si>
    <t>CUSTOMER</t>
  </si>
  <si>
    <t>EQPDAYS</t>
  </si>
  <si>
    <t>MODELS</t>
  </si>
  <si>
    <t>PHONES</t>
  </si>
  <si>
    <t>ACTVSUBS</t>
  </si>
  <si>
    <t>UNIQSUBS</t>
  </si>
  <si>
    <t>MONTHS</t>
  </si>
  <si>
    <t>CHURN</t>
  </si>
  <si>
    <t>CALLWAIT</t>
  </si>
  <si>
    <t>CALLFWDV</t>
  </si>
  <si>
    <t>DROPBLK</t>
  </si>
  <si>
    <t>OPEAKVCE</t>
  </si>
  <si>
    <t>PEAKVCE</t>
  </si>
  <si>
    <t>INCALLS</t>
  </si>
  <si>
    <t>OUTCALLS</t>
  </si>
  <si>
    <t>MOUREC</t>
  </si>
  <si>
    <t>THREEWAY</t>
  </si>
  <si>
    <t>CUSTCARE</t>
  </si>
  <si>
    <t>UNANSVCE</t>
  </si>
  <si>
    <t>BLCKVCE</t>
  </si>
  <si>
    <t>DROPVCE</t>
  </si>
  <si>
    <t>CHANGER</t>
  </si>
  <si>
    <t>CHANGEM</t>
  </si>
  <si>
    <t>ROAM</t>
  </si>
  <si>
    <t>OVERAGE</t>
  </si>
  <si>
    <t>DIRECTAS</t>
  </si>
  <si>
    <t>RECCHRGE</t>
  </si>
  <si>
    <t>MOU</t>
  </si>
  <si>
    <t>REVENUE</t>
  </si>
  <si>
    <t>LC</t>
  </si>
  <si>
    <t>UC</t>
  </si>
  <si>
    <t>max</t>
  </si>
  <si>
    <t>p99.99%</t>
  </si>
  <si>
    <t>p95.95%</t>
  </si>
  <si>
    <t>p90.90%</t>
  </si>
  <si>
    <t>q3.75%</t>
  </si>
  <si>
    <t>q2.50%</t>
  </si>
  <si>
    <t>q1.25%</t>
  </si>
  <si>
    <t>p10.10%</t>
  </si>
  <si>
    <t>p5.5%</t>
  </si>
  <si>
    <t>p1.1%</t>
  </si>
  <si>
    <t>min</t>
  </si>
  <si>
    <t>stdev</t>
  </si>
  <si>
    <t>median</t>
  </si>
  <si>
    <t>mean</t>
  </si>
  <si>
    <t>outlier_flag</t>
  </si>
  <si>
    <t>nmiss</t>
  </si>
  <si>
    <t>n</t>
  </si>
  <si>
    <t>P-Actual</t>
  </si>
  <si>
    <t>N-Actual</t>
  </si>
  <si>
    <t>P-Predicted</t>
  </si>
  <si>
    <t>N-Predicted</t>
  </si>
  <si>
    <t>CONFUSION MATRIX</t>
  </si>
  <si>
    <t>Accuracy =</t>
  </si>
  <si>
    <t>True Positive + True Negative</t>
  </si>
  <si>
    <t>True Positives + True Negatives + False Positives + False Negatives</t>
  </si>
  <si>
    <t>Hence,</t>
  </si>
  <si>
    <t>Accuracy of model =</t>
  </si>
  <si>
    <t>Development Dataset</t>
  </si>
  <si>
    <t>Top 4 - 53%</t>
  </si>
  <si>
    <t>Top 4 - 51%</t>
  </si>
  <si>
    <t>Validation Dataset</t>
  </si>
  <si>
    <t>Sensitivity =</t>
  </si>
  <si>
    <t>Specificity =</t>
  </si>
  <si>
    <t>(i)</t>
  </si>
  <si>
    <t>(ii)</t>
  </si>
  <si>
    <t xml:space="preserve">Sensitivity = </t>
  </si>
  <si>
    <t>True Positive</t>
  </si>
  <si>
    <t>True Positives + False Negatves</t>
  </si>
  <si>
    <t>(iii)</t>
  </si>
  <si>
    <t xml:space="preserve">Specificity = </t>
  </si>
  <si>
    <t>True Negative</t>
  </si>
  <si>
    <t>True Negatives + False Positives</t>
  </si>
  <si>
    <t>FORMULAS</t>
  </si>
  <si>
    <t>FIT_3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</si>
</sst>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i/>
      <sz val="9"/>
      <color rgb="FF000000"/>
      <name val="Arial"/>
      <family val="2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Fill="1"/>
    <xf numFmtId="0" fontId="0" fillId="0" borderId="1" xfId="0" applyBorder="1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10" fontId="4" fillId="3" borderId="2" xfId="0" applyNumberFormat="1" applyFont="1" applyFill="1" applyBorder="1" applyAlignment="1">
      <alignment vertical="top" wrapText="1"/>
    </xf>
    <xf numFmtId="0" fontId="5" fillId="3" borderId="3" xfId="0" applyFont="1" applyFill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3" fontId="4" fillId="0" borderId="1" xfId="0" applyNumberFormat="1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0" fillId="0" borderId="1" xfId="0" applyFill="1" applyBorder="1"/>
    <xf numFmtId="2" fontId="0" fillId="4" borderId="1" xfId="0" applyNumberFormat="1" applyFill="1" applyBorder="1"/>
    <xf numFmtId="9" fontId="0" fillId="0" borderId="1" xfId="1" applyFont="1" applyBorder="1"/>
    <xf numFmtId="10" fontId="5" fillId="0" borderId="1" xfId="0" applyNumberFormat="1" applyFont="1" applyBorder="1" applyAlignment="1">
      <alignment vertical="top" wrapText="1"/>
    </xf>
    <xf numFmtId="10" fontId="5" fillId="0" borderId="4" xfId="0" applyNumberFormat="1" applyFont="1" applyBorder="1" applyAlignment="1">
      <alignment vertical="top" wrapText="1"/>
    </xf>
    <xf numFmtId="3" fontId="5" fillId="5" borderId="1" xfId="0" applyNumberFormat="1" applyFont="1" applyFill="1" applyBorder="1" applyAlignment="1">
      <alignment vertical="top" wrapText="1"/>
    </xf>
    <xf numFmtId="0" fontId="5" fillId="5" borderId="1" xfId="0" applyFont="1" applyFill="1" applyBorder="1" applyAlignment="1">
      <alignment vertical="top" wrapText="1"/>
    </xf>
    <xf numFmtId="0" fontId="5" fillId="5" borderId="1" xfId="0" applyFont="1" applyFill="1" applyBorder="1" applyAlignment="1">
      <alignment horizontal="center" vertical="top" wrapText="1"/>
    </xf>
    <xf numFmtId="10" fontId="5" fillId="3" borderId="1" xfId="0" applyNumberFormat="1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10" fontId="5" fillId="0" borderId="1" xfId="0" applyNumberFormat="1" applyFont="1" applyFill="1" applyBorder="1" applyAlignment="1">
      <alignment vertical="top" wrapText="1"/>
    </xf>
    <xf numFmtId="0" fontId="5" fillId="0" borderId="1" xfId="0" applyFont="1" applyFill="1" applyBorder="1" applyAlignment="1">
      <alignment vertical="top" wrapText="1"/>
    </xf>
    <xf numFmtId="2" fontId="0" fillId="0" borderId="0" xfId="0" applyNumberFormat="1"/>
    <xf numFmtId="0" fontId="4" fillId="4" borderId="0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/>
    </xf>
    <xf numFmtId="0" fontId="4" fillId="4" borderId="5" xfId="0" applyFont="1" applyFill="1" applyBorder="1" applyAlignment="1">
      <alignment horizontal="center" vertical="center" wrapText="1"/>
    </xf>
    <xf numFmtId="10" fontId="5" fillId="3" borderId="7" xfId="0" applyNumberFormat="1" applyFont="1" applyFill="1" applyBorder="1" applyAlignment="1">
      <alignment vertical="top" wrapText="1"/>
    </xf>
    <xf numFmtId="3" fontId="5" fillId="0" borderId="1" xfId="0" applyNumberFormat="1" applyFont="1" applyBorder="1" applyAlignment="1">
      <alignment vertical="top" wrapText="1"/>
    </xf>
    <xf numFmtId="3" fontId="5" fillId="3" borderId="1" xfId="0" applyNumberFormat="1" applyFont="1" applyFill="1" applyBorder="1" applyAlignment="1">
      <alignment vertical="top" wrapText="1"/>
    </xf>
    <xf numFmtId="3" fontId="5" fillId="0" borderId="1" xfId="0" applyNumberFormat="1" applyFont="1" applyFill="1" applyBorder="1" applyAlignment="1">
      <alignment vertical="top" wrapText="1"/>
    </xf>
    <xf numFmtId="0" fontId="0" fillId="8" borderId="1" xfId="0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7" fillId="0" borderId="0" xfId="0" applyFont="1" applyBorder="1" applyAlignment="1">
      <alignment horizontal="center" vertical="center"/>
    </xf>
    <xf numFmtId="0" fontId="7" fillId="0" borderId="20" xfId="0" applyFont="1" applyBorder="1" applyAlignment="1">
      <alignment horizontal="left" vertical="center"/>
    </xf>
    <xf numFmtId="9" fontId="7" fillId="0" borderId="22" xfId="1" applyFont="1" applyBorder="1" applyAlignment="1">
      <alignment horizontal="center" vertical="center"/>
    </xf>
    <xf numFmtId="9" fontId="7" fillId="0" borderId="24" xfId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9" fontId="7" fillId="0" borderId="26" xfId="1" applyFont="1" applyBorder="1" applyAlignment="1">
      <alignment horizontal="center" vertical="center"/>
    </xf>
    <xf numFmtId="9" fontId="3" fillId="7" borderId="12" xfId="0" applyNumberFormat="1" applyFont="1" applyFill="1" applyBorder="1" applyAlignment="1">
      <alignment horizontal="center" vertical="center"/>
    </xf>
    <xf numFmtId="9" fontId="7" fillId="0" borderId="22" xfId="1" applyFont="1" applyBorder="1" applyAlignment="1">
      <alignment horizontal="center"/>
    </xf>
    <xf numFmtId="9" fontId="7" fillId="0" borderId="24" xfId="1" applyFont="1" applyBorder="1" applyAlignment="1">
      <alignment horizontal="center"/>
    </xf>
    <xf numFmtId="9" fontId="7" fillId="0" borderId="26" xfId="1" applyFont="1" applyBorder="1" applyAlignment="1">
      <alignment horizontal="center"/>
    </xf>
    <xf numFmtId="0" fontId="4" fillId="6" borderId="3" xfId="0" applyFont="1" applyFill="1" applyBorder="1" applyAlignment="1">
      <alignment horizontal="center" vertical="top" wrapText="1"/>
    </xf>
    <xf numFmtId="0" fontId="4" fillId="6" borderId="6" xfId="0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8" fillId="9" borderId="9" xfId="0" applyFont="1" applyFill="1" applyBorder="1" applyAlignment="1">
      <alignment horizontal="center" vertical="center" wrapText="1"/>
    </xf>
    <xf numFmtId="0" fontId="8" fillId="9" borderId="10" xfId="0" applyFont="1" applyFill="1" applyBorder="1" applyAlignment="1">
      <alignment horizontal="center" vertical="center" wrapText="1"/>
    </xf>
    <xf numFmtId="0" fontId="8" fillId="9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100" b="0" u="sng"/>
            </a:pPr>
            <a:r>
              <a:rPr lang="en-US" sz="1100" b="0" u="sng"/>
              <a:t>Gains</a:t>
            </a:r>
            <a:r>
              <a:rPr lang="en-US" sz="1100" b="0" u="sng" baseline="0"/>
              <a:t> Chart</a:t>
            </a:r>
            <a:endParaRPr lang="en-US" sz="1100" b="0" u="sng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243590005794796"/>
          <c:y val="0.14171167570729767"/>
          <c:w val="0.75639526877322161"/>
          <c:h val="0.56102633590415341"/>
        </c:manualLayout>
      </c:layout>
      <c:lineChart>
        <c:grouping val="standard"/>
        <c:varyColors val="0"/>
        <c:ser>
          <c:idx val="1"/>
          <c:order val="0"/>
          <c:tx>
            <c:v>Dev Sample</c:v>
          </c:tx>
          <c:spPr>
            <a:ln w="63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'FINAL OUTPUT - DEV &amp; VAL SAMPLE'!$A$20:$A$29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'FINAL OUTPUT - DEV &amp; VAL SAMPLE'!$I$5:$I$14</c:f>
              <c:numCache>
                <c:formatCode>0.00%</c:formatCode>
                <c:ptCount val="10"/>
                <c:pt idx="0">
                  <c:v>0.13105</c:v>
                </c:pt>
                <c:pt idx="1">
                  <c:v>0.25029999999999997</c:v>
                </c:pt>
                <c:pt idx="2">
                  <c:v>0.36414999999999997</c:v>
                </c:pt>
                <c:pt idx="3">
                  <c:v>0.47539999999999999</c:v>
                </c:pt>
                <c:pt idx="4">
                  <c:v>0.58284999999999998</c:v>
                </c:pt>
                <c:pt idx="5">
                  <c:v>0.68409999999999993</c:v>
                </c:pt>
                <c:pt idx="6">
                  <c:v>0.77749999999999997</c:v>
                </c:pt>
                <c:pt idx="7">
                  <c:v>0.86439999999999995</c:v>
                </c:pt>
                <c:pt idx="8">
                  <c:v>0.93794999999999995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0-43CE-B721-3F05D3E0763B}"/>
            </c:ext>
          </c:extLst>
        </c:ser>
        <c:ser>
          <c:idx val="0"/>
          <c:order val="1"/>
          <c:tx>
            <c:v>Val Sample</c:v>
          </c:tx>
          <c:spPr>
            <a:ln w="635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'FINAL OUTPUT - DEV &amp; VAL SAMPLE'!$A$20:$A$29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'FINAL OUTPUT - DEV &amp; VAL SAMPLE'!$I$20:$I$29</c:f>
              <c:numCache>
                <c:formatCode>0.00%</c:formatCode>
                <c:ptCount val="10"/>
                <c:pt idx="0">
                  <c:v>0.1625615763546798</c:v>
                </c:pt>
                <c:pt idx="1">
                  <c:v>0.29228243021346467</c:v>
                </c:pt>
                <c:pt idx="2">
                  <c:v>0.44170771756978655</c:v>
                </c:pt>
                <c:pt idx="3">
                  <c:v>0.56486042692939242</c:v>
                </c:pt>
                <c:pt idx="4">
                  <c:v>0.67487684729064035</c:v>
                </c:pt>
                <c:pt idx="5">
                  <c:v>0.75041050903119866</c:v>
                </c:pt>
                <c:pt idx="6">
                  <c:v>0.83908045977011492</c:v>
                </c:pt>
                <c:pt idx="7">
                  <c:v>0.91297208538587848</c:v>
                </c:pt>
                <c:pt idx="8">
                  <c:v>0.96387520525451564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0-43CE-B721-3F05D3E0763B}"/>
            </c:ext>
          </c:extLst>
        </c:ser>
        <c:ser>
          <c:idx val="2"/>
          <c:order val="2"/>
          <c:tx>
            <c:strRef>
              <c:f>'FINAL OUTPUT - DEV &amp; VAL SAMPLE'!$Q$3</c:f>
              <c:strCache>
                <c:ptCount val="1"/>
                <c:pt idx="0">
                  <c:v>Random Model</c:v>
                </c:pt>
              </c:strCache>
            </c:strRef>
          </c:tx>
          <c:spPr>
            <a:ln w="6350"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numRef>
              <c:f>'FINAL OUTPUT - DEV &amp; VAL SAMPLE'!$A$20:$A$29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'FINAL OUTPUT - DEV &amp; VAL SAMPLE'!$Q$5:$Q$14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0-43CE-B721-3F05D3E07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03264"/>
        <c:axId val="177805184"/>
      </c:lineChart>
      <c:catAx>
        <c:axId val="17780326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lang="en-US"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Decile</a:t>
                </a:r>
              </a:p>
            </c:rich>
          </c:tx>
          <c:layout>
            <c:manualLayout>
              <c:xMode val="edge"/>
              <c:yMode val="edge"/>
              <c:x val="0.48508863576519007"/>
              <c:y val="0.8061965228207564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7805184"/>
        <c:crosses val="autoZero"/>
        <c:auto val="1"/>
        <c:lblAlgn val="ctr"/>
        <c:lblOffset val="100"/>
        <c:noMultiLvlLbl val="0"/>
      </c:catAx>
      <c:valAx>
        <c:axId val="1778051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lang="en-US"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Proportion</a:t>
                </a:r>
                <a:r>
                  <a:rPr lang="en-US" b="0" baseline="0">
                    <a:solidFill>
                      <a:srgbClr val="0070C0"/>
                    </a:solidFill>
                  </a:rPr>
                  <a:t> of Churners</a:t>
                </a:r>
                <a:endParaRPr lang="en-US" b="0">
                  <a:solidFill>
                    <a:srgbClr val="0070C0"/>
                  </a:solidFill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7803264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layout>
        <c:manualLayout>
          <c:xMode val="edge"/>
          <c:yMode val="edge"/>
          <c:x val="9.3937092814854642E-2"/>
          <c:y val="0.86617714932796641"/>
          <c:w val="0.81212547460693663"/>
          <c:h val="0.10846626959103707"/>
        </c:manualLayout>
      </c:layout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>
      <a:noFill/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75532095236462"/>
          <c:y val="0.15462636525273049"/>
          <c:w val="0.73835586810000664"/>
          <c:h val="0.54261112522224919"/>
        </c:manualLayout>
      </c:layout>
      <c:lineChart>
        <c:grouping val="standard"/>
        <c:varyColors val="0"/>
        <c:ser>
          <c:idx val="0"/>
          <c:order val="0"/>
          <c:tx>
            <c:v>Baseline</c:v>
          </c:tx>
          <c:spPr>
            <a:ln w="22225" cmpd="sng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'FINAL OUTPUT - DEV &amp; VAL SAMPLE'!$S$5:$S$14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5-4AD1-9437-6368393F8409}"/>
            </c:ext>
          </c:extLst>
        </c:ser>
        <c:ser>
          <c:idx val="1"/>
          <c:order val="1"/>
          <c:tx>
            <c:v>Val Sample</c:v>
          </c:tx>
          <c:spPr>
            <a:ln w="25400" cmpd="sng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'FINAL OUTPUT - DEV &amp; VAL SAMPLE'!$R$5:$R$14</c:f>
              <c:numCache>
                <c:formatCode>0.00</c:formatCode>
                <c:ptCount val="10"/>
                <c:pt idx="0">
                  <c:v>1.3105</c:v>
                </c:pt>
                <c:pt idx="1">
                  <c:v>1.2514999999999998</c:v>
                </c:pt>
                <c:pt idx="2">
                  <c:v>1.2138333333333333</c:v>
                </c:pt>
                <c:pt idx="3">
                  <c:v>1.1884999999999999</c:v>
                </c:pt>
                <c:pt idx="4">
                  <c:v>1.1657</c:v>
                </c:pt>
                <c:pt idx="5">
                  <c:v>1.1401666666666666</c:v>
                </c:pt>
                <c:pt idx="6">
                  <c:v>1.1107142857142858</c:v>
                </c:pt>
                <c:pt idx="7">
                  <c:v>1.0804999999999998</c:v>
                </c:pt>
                <c:pt idx="8">
                  <c:v>1.0421666666666667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5-4AD1-9437-6368393F8409}"/>
            </c:ext>
          </c:extLst>
        </c:ser>
        <c:ser>
          <c:idx val="2"/>
          <c:order val="2"/>
          <c:tx>
            <c:v>Dev Sample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val>
            <c:numRef>
              <c:f>'FINAL OUTPUT - DEV &amp; VAL SAMPLE'!$R$20:$R$29</c:f>
              <c:numCache>
                <c:formatCode>0.00</c:formatCode>
                <c:ptCount val="10"/>
                <c:pt idx="0">
                  <c:v>1.6256157635467978</c:v>
                </c:pt>
                <c:pt idx="1">
                  <c:v>1.4614121510673233</c:v>
                </c:pt>
                <c:pt idx="2">
                  <c:v>1.4723590585659552</c:v>
                </c:pt>
                <c:pt idx="3">
                  <c:v>1.4121510673234809</c:v>
                </c:pt>
                <c:pt idx="4">
                  <c:v>1.3497536945812807</c:v>
                </c:pt>
                <c:pt idx="5">
                  <c:v>1.2506841817186645</c:v>
                </c:pt>
                <c:pt idx="6">
                  <c:v>1.1986863711001643</c:v>
                </c:pt>
                <c:pt idx="7">
                  <c:v>1.1412151067323479</c:v>
                </c:pt>
                <c:pt idx="8">
                  <c:v>1.0709724502827951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75-4AD1-9437-6368393F8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34240"/>
        <c:axId val="177848704"/>
      </c:lineChart>
      <c:catAx>
        <c:axId val="177834240"/>
        <c:scaling>
          <c:orientation val="minMax"/>
        </c:scaling>
        <c:delete val="0"/>
        <c:axPos val="b"/>
        <c:majorGridlines>
          <c:spPr>
            <a:ln w="9525">
              <a:solidFill>
                <a:schemeClr val="bg1"/>
              </a:solidFill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lang="en-IN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Decile</a:t>
                </a:r>
              </a:p>
            </c:rich>
          </c:tx>
          <c:overlay val="0"/>
        </c:title>
        <c:majorTickMark val="out"/>
        <c:minorTickMark val="none"/>
        <c:tickLblPos val="nextTo"/>
        <c:crossAx val="177848704"/>
        <c:crosses val="autoZero"/>
        <c:auto val="1"/>
        <c:lblAlgn val="ctr"/>
        <c:lblOffset val="100"/>
        <c:noMultiLvlLbl val="0"/>
      </c:catAx>
      <c:valAx>
        <c:axId val="177848704"/>
        <c:scaling>
          <c:orientation val="minMax"/>
        </c:scaling>
        <c:delete val="0"/>
        <c:axPos val="l"/>
        <c:majorGridlines>
          <c:spPr>
            <a:ln w="9525">
              <a:solidFill>
                <a:schemeClr val="bg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Lift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834240"/>
        <c:crosses val="autoZero"/>
        <c:crossBetween val="between"/>
      </c:valAx>
      <c:spPr>
        <a:solidFill>
          <a:srgbClr val="F79646">
            <a:lumMod val="40000"/>
            <a:lumOff val="60000"/>
          </a:srgbClr>
        </a:solidFill>
        <a:ln>
          <a:noFill/>
        </a:ln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" l="0.70000000000000062" r="0.70000000000000062" t="0.75000000000000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Bad Rate- Dev and Val Comparison </a:t>
            </a:r>
          </a:p>
        </c:rich>
      </c:tx>
      <c:layout>
        <c:manualLayout>
          <c:xMode val="edge"/>
          <c:yMode val="edge"/>
          <c:x val="0.23551181102362204"/>
          <c:y val="0.1056910569105693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6119742906152421"/>
          <c:y val="0.22460650362629905"/>
          <c:w val="0.6612326429493347"/>
          <c:h val="0.58312687549570319"/>
        </c:manualLayout>
      </c:layout>
      <c:barChart>
        <c:barDir val="col"/>
        <c:grouping val="clustered"/>
        <c:varyColors val="0"/>
        <c:ser>
          <c:idx val="0"/>
          <c:order val="0"/>
          <c:tx>
            <c:v>Dev Sample</c:v>
          </c:tx>
          <c:spPr>
            <a:solidFill>
              <a:schemeClr val="tx2">
                <a:lumMod val="75000"/>
              </a:schemeClr>
            </a:solidFill>
          </c:spPr>
          <c:invertIfNegative val="0"/>
          <c:val>
            <c:numRef>
              <c:f>'FINAL OUTPUT - DEV &amp; VAL SAMPLE'!$G$5:$G$14</c:f>
              <c:numCache>
                <c:formatCode>0.00%</c:formatCode>
                <c:ptCount val="10"/>
                <c:pt idx="0">
                  <c:v>0.65525</c:v>
                </c:pt>
                <c:pt idx="1">
                  <c:v>0.59624999999999995</c:v>
                </c:pt>
                <c:pt idx="2">
                  <c:v>0.56925000000000003</c:v>
                </c:pt>
                <c:pt idx="3">
                  <c:v>0.55625000000000002</c:v>
                </c:pt>
                <c:pt idx="4">
                  <c:v>0.53725000000000001</c:v>
                </c:pt>
                <c:pt idx="5">
                  <c:v>0.50624999999999998</c:v>
                </c:pt>
                <c:pt idx="6">
                  <c:v>0.46700000000000003</c:v>
                </c:pt>
                <c:pt idx="7">
                  <c:v>0.4345</c:v>
                </c:pt>
                <c:pt idx="8">
                  <c:v>0.36775000000000002</c:v>
                </c:pt>
                <c:pt idx="9">
                  <c:v>0.31025000000000003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3-4294-ABB4-6B004D461452}"/>
            </c:ext>
          </c:extLst>
        </c:ser>
        <c:ser>
          <c:idx val="1"/>
          <c:order val="1"/>
          <c:tx>
            <c:v>Val Sample</c:v>
          </c:tx>
          <c:spPr>
            <a:solidFill>
              <a:srgbClr val="FFFF00"/>
            </a:solidFill>
          </c:spPr>
          <c:invertIfNegative val="0"/>
          <c:val>
            <c:numRef>
              <c:f>'FINAL OUTPUT - DEV &amp; VAL SAMPLE'!$G$20:$G$29</c:f>
              <c:numCache>
                <c:formatCode>0.00%</c:formatCode>
                <c:ptCount val="10"/>
                <c:pt idx="0">
                  <c:v>3.1884057971014491E-2</c:v>
                </c:pt>
                <c:pt idx="1">
                  <c:v>2.5442834138486314E-2</c:v>
                </c:pt>
                <c:pt idx="2">
                  <c:v>2.931701030927835E-2</c:v>
                </c:pt>
                <c:pt idx="3">
                  <c:v>2.4154589371980676E-2</c:v>
                </c:pt>
                <c:pt idx="4">
                  <c:v>2.1578099838969404E-2</c:v>
                </c:pt>
                <c:pt idx="5">
                  <c:v>1.4819587628865979E-2</c:v>
                </c:pt>
                <c:pt idx="6">
                  <c:v>1.7391304347826087E-2</c:v>
                </c:pt>
                <c:pt idx="7">
                  <c:v>1.4497422680412372E-2</c:v>
                </c:pt>
                <c:pt idx="8">
                  <c:v>9.9838969404186795E-3</c:v>
                </c:pt>
                <c:pt idx="9">
                  <c:v>7.0853462157809983E-3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43-4294-ABB4-6B004D461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177920"/>
        <c:axId val="176179840"/>
      </c:barChart>
      <c:catAx>
        <c:axId val="176177920"/>
        <c:scaling>
          <c:orientation val="minMax"/>
        </c:scaling>
        <c:delete val="1"/>
        <c:axPos val="b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Decile</a:t>
                </a:r>
              </a:p>
            </c:rich>
          </c:tx>
          <c:layout>
            <c:manualLayout>
              <c:xMode val="edge"/>
              <c:yMode val="edge"/>
              <c:x val="0.42142331617996642"/>
              <c:y val="0.86253344856283209"/>
            </c:manualLayout>
          </c:layout>
          <c:overlay val="0"/>
        </c:title>
        <c:majorTickMark val="out"/>
        <c:minorTickMark val="none"/>
        <c:tickLblPos val="nextTo"/>
        <c:crossAx val="176179840"/>
        <c:crosses val="autoZero"/>
        <c:auto val="1"/>
        <c:lblAlgn val="ctr"/>
        <c:lblOffset val="100"/>
        <c:noMultiLvlLbl val="0"/>
      </c:catAx>
      <c:valAx>
        <c:axId val="176179840"/>
        <c:scaling>
          <c:orientation val="minMax"/>
          <c:max val="0.70000000000000062"/>
          <c:min val="0"/>
        </c:scaling>
        <c:delete val="0"/>
        <c:axPos val="l"/>
        <c:majorGridlines>
          <c:spPr>
            <a:ln cmpd="sng">
              <a:solidFill>
                <a:schemeClr val="bg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Churn Rate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6177920"/>
        <c:crosses val="autoZero"/>
        <c:crossBetween val="between"/>
      </c:valAx>
      <c:spPr>
        <a:gradFill flip="none" rotWithShape="1">
          <a:gsLst>
            <a:gs pos="0">
              <a:srgbClr val="FFEFD1"/>
            </a:gs>
            <a:gs pos="64999">
              <a:srgbClr val="F0EBD5"/>
            </a:gs>
            <a:gs pos="100000">
              <a:srgbClr val="D1C39F"/>
            </a:gs>
          </a:gsLst>
          <a:lin ang="0" scaled="1"/>
          <a:tileRect/>
        </a:gradFill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4</xdr:row>
      <xdr:rowOff>28575</xdr:rowOff>
    </xdr:from>
    <xdr:to>
      <xdr:col>12</xdr:col>
      <xdr:colOff>400050</xdr:colOff>
      <xdr:row>8</xdr:row>
      <xdr:rowOff>180974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629650" y="895350"/>
          <a:ext cx="257175" cy="914399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419100</xdr:colOff>
      <xdr:row>2</xdr:row>
      <xdr:rowOff>190500</xdr:rowOff>
    </xdr:from>
    <xdr:to>
      <xdr:col>15</xdr:col>
      <xdr:colOff>533400</xdr:colOff>
      <xdr:row>6</xdr:row>
      <xdr:rowOff>123825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7734300" y="571500"/>
          <a:ext cx="1943100" cy="695325"/>
        </a:xfrm>
        <a:prstGeom prst="roundRect">
          <a:avLst/>
        </a:prstGeom>
        <a:ln w="12700">
          <a:prstDash val="dash"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</a:t>
          </a:r>
          <a:r>
            <a:rPr lang="en-US" sz="1100" baseline="0"/>
            <a:t> model is able to capture 60% of Churners in the top 5 deciles.</a:t>
          </a:r>
          <a:endParaRPr lang="en-US" sz="1100"/>
        </a:p>
      </xdr:txBody>
    </xdr:sp>
    <xdr:clientData/>
  </xdr:twoCellAnchor>
  <xdr:twoCellAnchor>
    <xdr:from>
      <xdr:col>0</xdr:col>
      <xdr:colOff>371475</xdr:colOff>
      <xdr:row>35</xdr:row>
      <xdr:rowOff>47625</xdr:rowOff>
    </xdr:from>
    <xdr:to>
      <xdr:col>6</xdr:col>
      <xdr:colOff>361950</xdr:colOff>
      <xdr:row>51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138905</xdr:colOff>
      <xdr:row>31</xdr:row>
      <xdr:rowOff>167083</xdr:rowOff>
    </xdr:from>
    <xdr:to>
      <xdr:col>20</xdr:col>
      <xdr:colOff>317500</xdr:colOff>
      <xdr:row>35</xdr:row>
      <xdr:rowOff>26192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8673305" y="6072583"/>
          <a:ext cx="3836195" cy="621109"/>
        </a:xfrm>
        <a:prstGeom prst="roundRect">
          <a:avLst/>
        </a:prstGeom>
        <a:ln w="12700">
          <a:prstDash val="dash"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</a:t>
          </a:r>
          <a:r>
            <a:rPr lang="en-US" sz="1100" baseline="0"/>
            <a:t> model yields almost similar lifts </a:t>
          </a:r>
          <a:r>
            <a:rPr lang="en-US" sz="1100" b="0" baseline="0"/>
            <a:t>on both the development and validation samples.</a:t>
          </a:r>
          <a:endParaRPr lang="en-US" sz="1100" b="0"/>
        </a:p>
      </xdr:txBody>
    </xdr:sp>
    <xdr:clientData/>
  </xdr:twoCellAnchor>
  <xdr:twoCellAnchor>
    <xdr:from>
      <xdr:col>13</xdr:col>
      <xdr:colOff>247650</xdr:colOff>
      <xdr:row>35</xdr:row>
      <xdr:rowOff>152400</xdr:rowOff>
    </xdr:from>
    <xdr:to>
      <xdr:col>21</xdr:col>
      <xdr:colOff>438150</xdr:colOff>
      <xdr:row>51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161925</xdr:colOff>
      <xdr:row>32</xdr:row>
      <xdr:rowOff>123825</xdr:rowOff>
    </xdr:from>
    <xdr:to>
      <xdr:col>11</xdr:col>
      <xdr:colOff>76200</xdr:colOff>
      <xdr:row>48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0.42762</cdr:x>
      <cdr:y>0.03871</cdr:y>
    </cdr:from>
    <cdr:to>
      <cdr:x>0.60356</cdr:x>
      <cdr:y>0.13226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828800" y="114300"/>
          <a:ext cx="75247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IN" sz="1100" u="sng"/>
            <a:t>Lift</a:t>
          </a:r>
          <a:r>
            <a:rPr lang="en-IN" sz="1100" u="sng" baseline="0"/>
            <a:t> Chart</a:t>
          </a:r>
          <a:endParaRPr lang="en-IN" sz="1100" u="sng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</xdr:row>
      <xdr:rowOff>200024</xdr:rowOff>
    </xdr:from>
    <xdr:to>
      <xdr:col>6</xdr:col>
      <xdr:colOff>466725</xdr:colOff>
      <xdr:row>4</xdr:row>
      <xdr:rowOff>180975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34A0BE69-2E86-4760-85A6-950A7914CC27}"/>
            </a:ext>
          </a:extLst>
        </xdr:cNvPr>
        <xdr:cNvSpPr/>
      </xdr:nvSpPr>
      <xdr:spPr>
        <a:xfrm>
          <a:off x="1914525" y="390524"/>
          <a:ext cx="257175" cy="571501"/>
        </a:xfrm>
        <a:prstGeom prst="rightBrace">
          <a:avLst>
            <a:gd name="adj1" fmla="val 26851"/>
            <a:gd name="adj2" fmla="val 4538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200025</xdr:colOff>
      <xdr:row>13</xdr:row>
      <xdr:rowOff>1</xdr:rowOff>
    </xdr:from>
    <xdr:to>
      <xdr:col>6</xdr:col>
      <xdr:colOff>457200</xdr:colOff>
      <xdr:row>15</xdr:row>
      <xdr:rowOff>190501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5C689DB6-69F8-422D-9FCD-BD0E008EEB79}"/>
            </a:ext>
          </a:extLst>
        </xdr:cNvPr>
        <xdr:cNvSpPr/>
      </xdr:nvSpPr>
      <xdr:spPr>
        <a:xfrm>
          <a:off x="1905000" y="2533651"/>
          <a:ext cx="257175" cy="590550"/>
        </a:xfrm>
        <a:prstGeom prst="rightBrace">
          <a:avLst>
            <a:gd name="adj1" fmla="val 8333"/>
            <a:gd name="adj2" fmla="val 4538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19051</xdr:colOff>
      <xdr:row>5</xdr:row>
      <xdr:rowOff>66676</xdr:rowOff>
    </xdr:from>
    <xdr:to>
      <xdr:col>9</xdr:col>
      <xdr:colOff>752475</xdr:colOff>
      <xdr:row>6</xdr:row>
      <xdr:rowOff>133351</xdr:rowOff>
    </xdr:to>
    <xdr:sp macro="" textlink="">
      <xdr:nvSpPr>
        <xdr:cNvPr id="6" name="Right Brace 5">
          <a:extLst>
            <a:ext uri="{FF2B5EF4-FFF2-40B4-BE49-F238E27FC236}">
              <a16:creationId xmlns:a16="http://schemas.microsoft.com/office/drawing/2014/main" id="{0881B6E9-D869-4734-8F33-DE4A1491A1B2}"/>
            </a:ext>
          </a:extLst>
        </xdr:cNvPr>
        <xdr:cNvSpPr/>
      </xdr:nvSpPr>
      <xdr:spPr>
        <a:xfrm rot="5400000">
          <a:off x="10096500" y="-180973"/>
          <a:ext cx="257175" cy="271462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28575</xdr:colOff>
      <xdr:row>16</xdr:row>
      <xdr:rowOff>47626</xdr:rowOff>
    </xdr:from>
    <xdr:to>
      <xdr:col>9</xdr:col>
      <xdr:colOff>761999</xdr:colOff>
      <xdr:row>17</xdr:row>
      <xdr:rowOff>114301</xdr:rowOff>
    </xdr:to>
    <xdr:sp macro="" textlink="">
      <xdr:nvSpPr>
        <xdr:cNvPr id="7" name="Right Brace 6">
          <a:extLst>
            <a:ext uri="{FF2B5EF4-FFF2-40B4-BE49-F238E27FC236}">
              <a16:creationId xmlns:a16="http://schemas.microsoft.com/office/drawing/2014/main" id="{15CED5AF-FF4B-4F6E-8435-A805228E1E8A}"/>
            </a:ext>
          </a:extLst>
        </xdr:cNvPr>
        <xdr:cNvSpPr/>
      </xdr:nvSpPr>
      <xdr:spPr>
        <a:xfrm rot="5400000">
          <a:off x="10106024" y="1933577"/>
          <a:ext cx="257175" cy="271462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29B7B-FDB2-41ED-8A57-AB89BE805435}">
  <dimension ref="A1:T77"/>
  <sheetViews>
    <sheetView workbookViewId="0">
      <selection activeCell="G15" sqref="G15"/>
    </sheetView>
  </sheetViews>
  <sheetFormatPr defaultRowHeight="15" x14ac:dyDescent="0.25"/>
  <sheetData>
    <row r="1" spans="1:20" x14ac:dyDescent="0.25">
      <c r="B1" t="s">
        <v>139</v>
      </c>
      <c r="C1" t="s">
        <v>138</v>
      </c>
      <c r="D1" t="s">
        <v>137</v>
      </c>
      <c r="E1" t="s">
        <v>136</v>
      </c>
      <c r="F1" t="s">
        <v>135</v>
      </c>
      <c r="G1" t="s">
        <v>134</v>
      </c>
      <c r="H1" t="s">
        <v>133</v>
      </c>
      <c r="I1" t="s">
        <v>132</v>
      </c>
      <c r="J1" t="s">
        <v>131</v>
      </c>
      <c r="K1" t="s">
        <v>130</v>
      </c>
      <c r="L1" t="s">
        <v>129</v>
      </c>
      <c r="M1" t="s">
        <v>128</v>
      </c>
      <c r="N1" t="s">
        <v>127</v>
      </c>
      <c r="O1" t="s">
        <v>126</v>
      </c>
      <c r="P1" t="s">
        <v>125</v>
      </c>
      <c r="Q1" t="s">
        <v>124</v>
      </c>
      <c r="R1" t="s">
        <v>123</v>
      </c>
      <c r="S1" t="s">
        <v>122</v>
      </c>
      <c r="T1" t="s">
        <v>121</v>
      </c>
    </row>
    <row r="2" spans="1:20" x14ac:dyDescent="0.25">
      <c r="A2" t="s">
        <v>120</v>
      </c>
      <c r="B2">
        <v>71047</v>
      </c>
      <c r="C2">
        <v>0</v>
      </c>
      <c r="D2">
        <v>1</v>
      </c>
      <c r="E2">
        <v>58.005918539313903</v>
      </c>
      <c r="F2">
        <v>48.68</v>
      </c>
      <c r="G2">
        <v>38.283623039335801</v>
      </c>
      <c r="H2">
        <v>10</v>
      </c>
      <c r="I2">
        <v>10</v>
      </c>
      <c r="J2">
        <v>15.57</v>
      </c>
      <c r="K2">
        <v>26.24</v>
      </c>
      <c r="L2">
        <v>33.700000000000003</v>
      </c>
      <c r="M2">
        <v>48.68</v>
      </c>
      <c r="N2">
        <v>70.91</v>
      </c>
      <c r="O2">
        <v>103.86</v>
      </c>
      <c r="P2">
        <v>135.24</v>
      </c>
      <c r="Q2">
        <v>225.20583199999999</v>
      </c>
      <c r="R2">
        <v>225.21080000000001</v>
      </c>
      <c r="S2">
        <v>172.85678765732101</v>
      </c>
      <c r="T2">
        <v>-56.844950578693499</v>
      </c>
    </row>
    <row r="3" spans="1:20" x14ac:dyDescent="0.25">
      <c r="A3" t="s">
        <v>119</v>
      </c>
      <c r="B3">
        <v>71047</v>
      </c>
      <c r="C3">
        <v>0</v>
      </c>
      <c r="D3">
        <v>1</v>
      </c>
      <c r="E3">
        <v>519.82365775827304</v>
      </c>
      <c r="F3">
        <v>367.25</v>
      </c>
      <c r="G3">
        <v>499.78654416563199</v>
      </c>
      <c r="H3">
        <v>0</v>
      </c>
      <c r="I3">
        <v>0</v>
      </c>
      <c r="J3">
        <v>20.5</v>
      </c>
      <c r="K3">
        <v>53</v>
      </c>
      <c r="L3">
        <v>158.75</v>
      </c>
      <c r="M3">
        <v>367.25</v>
      </c>
      <c r="N3">
        <v>719.75</v>
      </c>
      <c r="O3">
        <v>1200</v>
      </c>
      <c r="P3">
        <v>1579.25</v>
      </c>
      <c r="Q3">
        <v>2446.6873999999898</v>
      </c>
      <c r="R3">
        <v>2447.0599999999899</v>
      </c>
      <c r="S3">
        <v>2019.18329025517</v>
      </c>
      <c r="T3">
        <v>-979.53597473862203</v>
      </c>
    </row>
    <row r="4" spans="1:20" x14ac:dyDescent="0.25">
      <c r="A4" t="s">
        <v>118</v>
      </c>
      <c r="B4">
        <v>71047</v>
      </c>
      <c r="C4">
        <v>0</v>
      </c>
      <c r="D4">
        <v>1</v>
      </c>
      <c r="E4">
        <v>46.537130240491699</v>
      </c>
      <c r="F4">
        <v>44.99</v>
      </c>
      <c r="G4">
        <v>21.903304778488099</v>
      </c>
      <c r="H4">
        <v>9.19</v>
      </c>
      <c r="I4">
        <v>9.19</v>
      </c>
      <c r="J4">
        <v>10</v>
      </c>
      <c r="K4">
        <v>19.989999999999998</v>
      </c>
      <c r="L4">
        <v>30</v>
      </c>
      <c r="M4">
        <v>44.99</v>
      </c>
      <c r="N4">
        <v>59.99</v>
      </c>
      <c r="O4">
        <v>75</v>
      </c>
      <c r="P4">
        <v>85</v>
      </c>
      <c r="Q4">
        <v>119.99</v>
      </c>
      <c r="R4">
        <v>119.99</v>
      </c>
      <c r="S4">
        <v>112.247044575956</v>
      </c>
      <c r="T4">
        <v>-19.172784094972499</v>
      </c>
    </row>
    <row r="5" spans="1:20" x14ac:dyDescent="0.25">
      <c r="A5" t="s">
        <v>117</v>
      </c>
      <c r="B5">
        <v>71047</v>
      </c>
      <c r="C5">
        <v>0</v>
      </c>
      <c r="D5">
        <v>1</v>
      </c>
      <c r="E5">
        <v>0.83835921358566001</v>
      </c>
      <c r="F5">
        <v>0.25</v>
      </c>
      <c r="G5">
        <v>1.6395265227738101</v>
      </c>
      <c r="H5">
        <v>0</v>
      </c>
      <c r="I5">
        <v>0</v>
      </c>
      <c r="J5">
        <v>0</v>
      </c>
      <c r="K5">
        <v>0</v>
      </c>
      <c r="L5">
        <v>0</v>
      </c>
      <c r="M5">
        <v>0.25</v>
      </c>
      <c r="N5">
        <v>0.99</v>
      </c>
      <c r="O5">
        <v>2.48</v>
      </c>
      <c r="P5">
        <v>4.21</v>
      </c>
      <c r="Q5">
        <v>9.65</v>
      </c>
      <c r="R5">
        <v>9.65</v>
      </c>
      <c r="S5">
        <v>5.7569387819070998</v>
      </c>
      <c r="T5">
        <v>-4.08022035473578</v>
      </c>
    </row>
    <row r="6" spans="1:20" x14ac:dyDescent="0.25">
      <c r="A6" t="s">
        <v>116</v>
      </c>
      <c r="B6">
        <v>71047</v>
      </c>
      <c r="C6">
        <v>0</v>
      </c>
      <c r="D6">
        <v>1</v>
      </c>
      <c r="E6">
        <v>37.560007498090201</v>
      </c>
      <c r="F6">
        <v>2.75</v>
      </c>
      <c r="G6">
        <v>74.239634444843801</v>
      </c>
      <c r="H6">
        <v>0</v>
      </c>
      <c r="I6">
        <v>0</v>
      </c>
      <c r="J6">
        <v>0</v>
      </c>
      <c r="K6">
        <v>0</v>
      </c>
      <c r="L6">
        <v>0</v>
      </c>
      <c r="M6">
        <v>2.75</v>
      </c>
      <c r="N6">
        <v>40.5</v>
      </c>
      <c r="O6">
        <v>115.5</v>
      </c>
      <c r="P6">
        <v>190</v>
      </c>
      <c r="Q6">
        <v>426.82289999999801</v>
      </c>
      <c r="R6">
        <v>426.884999999998</v>
      </c>
      <c r="S6">
        <v>260.27891083262199</v>
      </c>
      <c r="T6">
        <v>-185.15889583644099</v>
      </c>
    </row>
    <row r="7" spans="1:20" x14ac:dyDescent="0.25">
      <c r="A7" t="s">
        <v>115</v>
      </c>
      <c r="B7">
        <v>71047</v>
      </c>
      <c r="C7">
        <v>0</v>
      </c>
      <c r="D7">
        <v>1</v>
      </c>
      <c r="E7">
        <v>0.91436904094853699</v>
      </c>
      <c r="F7">
        <v>0</v>
      </c>
      <c r="G7">
        <v>2.9997928694028602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0.26</v>
      </c>
      <c r="O7">
        <v>2.12</v>
      </c>
      <c r="P7">
        <v>5.07</v>
      </c>
      <c r="Q7">
        <v>21.5016639999997</v>
      </c>
      <c r="R7">
        <v>21.511599999999699</v>
      </c>
      <c r="S7">
        <v>9.9137476491571306</v>
      </c>
      <c r="T7">
        <v>-8.0850095672600606</v>
      </c>
    </row>
    <row r="8" spans="1:20" x14ac:dyDescent="0.25">
      <c r="A8" t="s">
        <v>114</v>
      </c>
      <c r="B8">
        <v>71047</v>
      </c>
      <c r="C8">
        <v>0</v>
      </c>
      <c r="D8">
        <v>1</v>
      </c>
      <c r="E8">
        <v>-10.503866224142101</v>
      </c>
      <c r="F8">
        <v>-5.5</v>
      </c>
      <c r="G8">
        <v>219.75452031362801</v>
      </c>
      <c r="H8">
        <v>-829.65499999999997</v>
      </c>
      <c r="I8">
        <v>-829.46870000000001</v>
      </c>
      <c r="J8">
        <v>-374</v>
      </c>
      <c r="K8">
        <v>-227.85</v>
      </c>
      <c r="L8">
        <v>-82.25</v>
      </c>
      <c r="M8">
        <v>-5.5</v>
      </c>
      <c r="N8">
        <v>64.875</v>
      </c>
      <c r="O8">
        <v>207.1</v>
      </c>
      <c r="P8">
        <v>343.67499999999899</v>
      </c>
      <c r="Q8">
        <v>736.82289999999796</v>
      </c>
      <c r="R8">
        <v>736.88499999999794</v>
      </c>
      <c r="S8">
        <v>648.75969471674205</v>
      </c>
      <c r="T8">
        <v>-669.76742716502599</v>
      </c>
    </row>
    <row r="9" spans="1:20" x14ac:dyDescent="0.25">
      <c r="A9" t="s">
        <v>113</v>
      </c>
      <c r="B9">
        <v>71047</v>
      </c>
      <c r="C9">
        <v>0</v>
      </c>
      <c r="D9">
        <v>1</v>
      </c>
      <c r="E9">
        <v>-1.43234610104392</v>
      </c>
      <c r="F9">
        <v>-0.32</v>
      </c>
      <c r="G9">
        <v>28.894646958747099</v>
      </c>
      <c r="H9">
        <v>-104.1362</v>
      </c>
      <c r="I9">
        <v>-104.128748</v>
      </c>
      <c r="J9">
        <v>-47.226999999999997</v>
      </c>
      <c r="K9">
        <v>-27.62</v>
      </c>
      <c r="L9">
        <v>-6.98</v>
      </c>
      <c r="M9">
        <v>-0.32</v>
      </c>
      <c r="N9">
        <v>1.53</v>
      </c>
      <c r="O9">
        <v>21.55</v>
      </c>
      <c r="P9">
        <v>45.9</v>
      </c>
      <c r="Q9">
        <v>117.832916</v>
      </c>
      <c r="R9">
        <v>117.83540000000001</v>
      </c>
      <c r="S9">
        <v>85.251594775197404</v>
      </c>
      <c r="T9">
        <v>-88.116286977285299</v>
      </c>
    </row>
    <row r="10" spans="1:20" x14ac:dyDescent="0.25">
      <c r="A10" t="s">
        <v>112</v>
      </c>
      <c r="B10">
        <v>71047</v>
      </c>
      <c r="C10">
        <v>0</v>
      </c>
      <c r="D10">
        <v>1</v>
      </c>
      <c r="E10">
        <v>5.8293518375160103</v>
      </c>
      <c r="F10">
        <v>3</v>
      </c>
      <c r="G10">
        <v>7.7401302724842296</v>
      </c>
      <c r="H10">
        <v>0</v>
      </c>
      <c r="I10">
        <v>0</v>
      </c>
      <c r="J10">
        <v>0</v>
      </c>
      <c r="K10">
        <v>0</v>
      </c>
      <c r="L10">
        <v>0.67</v>
      </c>
      <c r="M10">
        <v>3</v>
      </c>
      <c r="N10">
        <v>7.67</v>
      </c>
      <c r="O10">
        <v>15</v>
      </c>
      <c r="P10">
        <v>22</v>
      </c>
      <c r="Q10">
        <v>42</v>
      </c>
      <c r="R10">
        <v>42</v>
      </c>
      <c r="S10">
        <v>29.0497426549687</v>
      </c>
      <c r="T10">
        <v>-17.391038979936699</v>
      </c>
    </row>
    <row r="11" spans="1:20" x14ac:dyDescent="0.25">
      <c r="A11" t="s">
        <v>111</v>
      </c>
      <c r="B11">
        <v>71047</v>
      </c>
      <c r="C11">
        <v>0</v>
      </c>
      <c r="D11">
        <v>1</v>
      </c>
      <c r="E11">
        <v>3.72645671175419</v>
      </c>
      <c r="F11">
        <v>1</v>
      </c>
      <c r="G11">
        <v>7.3957411383899903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3.67</v>
      </c>
      <c r="O11">
        <v>10</v>
      </c>
      <c r="P11">
        <v>17.329999999999998</v>
      </c>
      <c r="Q11">
        <v>47</v>
      </c>
      <c r="R11">
        <v>47</v>
      </c>
      <c r="S11">
        <v>25.913680126924199</v>
      </c>
      <c r="T11">
        <v>-18.4607667034158</v>
      </c>
    </row>
    <row r="12" spans="1:20" x14ac:dyDescent="0.25">
      <c r="A12" t="s">
        <v>110</v>
      </c>
      <c r="B12">
        <v>71047</v>
      </c>
      <c r="C12">
        <v>0</v>
      </c>
      <c r="D12">
        <v>1</v>
      </c>
      <c r="E12">
        <v>27.587351893816798</v>
      </c>
      <c r="F12">
        <v>16.329999999999998</v>
      </c>
      <c r="G12">
        <v>33.605823185743603</v>
      </c>
      <c r="H12">
        <v>0</v>
      </c>
      <c r="I12">
        <v>0</v>
      </c>
      <c r="J12">
        <v>0</v>
      </c>
      <c r="K12">
        <v>0.33</v>
      </c>
      <c r="L12">
        <v>5.33</v>
      </c>
      <c r="M12">
        <v>16.329999999999998</v>
      </c>
      <c r="N12">
        <v>36.67</v>
      </c>
      <c r="O12">
        <v>68.33</v>
      </c>
      <c r="P12">
        <v>97.67</v>
      </c>
      <c r="Q12">
        <v>179.33</v>
      </c>
      <c r="R12">
        <v>179.33</v>
      </c>
      <c r="S12">
        <v>128.40482145104701</v>
      </c>
      <c r="T12">
        <v>-73.230117663413907</v>
      </c>
    </row>
    <row r="13" spans="1:20" x14ac:dyDescent="0.25">
      <c r="A13" t="s">
        <v>109</v>
      </c>
      <c r="B13">
        <v>71047</v>
      </c>
      <c r="C13">
        <v>0</v>
      </c>
      <c r="D13">
        <v>1</v>
      </c>
      <c r="E13">
        <v>1.73697411572621</v>
      </c>
      <c r="F13">
        <v>0</v>
      </c>
      <c r="G13">
        <v>3.68301209877797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1.67</v>
      </c>
      <c r="O13">
        <v>5.33</v>
      </c>
      <c r="P13">
        <v>9.33</v>
      </c>
      <c r="Q13">
        <v>21</v>
      </c>
      <c r="R13">
        <v>21</v>
      </c>
      <c r="S13">
        <v>12.786010412060101</v>
      </c>
      <c r="T13">
        <v>-9.3120621806077093</v>
      </c>
    </row>
    <row r="14" spans="1:20" x14ac:dyDescent="0.25">
      <c r="A14" t="s">
        <v>108</v>
      </c>
      <c r="B14">
        <v>71047</v>
      </c>
      <c r="C14">
        <v>0</v>
      </c>
      <c r="D14">
        <v>1</v>
      </c>
      <c r="E14">
        <v>0.25602798147705003</v>
      </c>
      <c r="F14">
        <v>0</v>
      </c>
      <c r="G14">
        <v>0.63943090663641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0.33</v>
      </c>
      <c r="O14">
        <v>0.67</v>
      </c>
      <c r="P14">
        <v>1.33</v>
      </c>
      <c r="Q14">
        <v>4</v>
      </c>
      <c r="R14">
        <v>4</v>
      </c>
      <c r="S14">
        <v>2.17432070138628</v>
      </c>
      <c r="T14">
        <v>-1.66226473843218</v>
      </c>
    </row>
    <row r="15" spans="1:20" x14ac:dyDescent="0.25">
      <c r="A15" t="s">
        <v>107</v>
      </c>
      <c r="B15">
        <v>71047</v>
      </c>
      <c r="C15">
        <v>0</v>
      </c>
      <c r="D15">
        <v>1</v>
      </c>
      <c r="E15">
        <v>112.53634471265499</v>
      </c>
      <c r="F15">
        <v>52.5</v>
      </c>
      <c r="G15">
        <v>152.33834753740001</v>
      </c>
      <c r="H15">
        <v>0</v>
      </c>
      <c r="I15">
        <v>0</v>
      </c>
      <c r="J15">
        <v>0</v>
      </c>
      <c r="K15">
        <v>0</v>
      </c>
      <c r="L15">
        <v>8.43</v>
      </c>
      <c r="M15">
        <v>52.5</v>
      </c>
      <c r="N15">
        <v>154.13499999999999</v>
      </c>
      <c r="O15">
        <v>310.262</v>
      </c>
      <c r="P15">
        <v>440.93799999999999</v>
      </c>
      <c r="Q15">
        <v>772.624991999999</v>
      </c>
      <c r="R15">
        <v>772.654799999999</v>
      </c>
      <c r="S15">
        <v>569.55138732485602</v>
      </c>
      <c r="T15">
        <v>-344.47869789954598</v>
      </c>
    </row>
    <row r="16" spans="1:20" x14ac:dyDescent="0.25">
      <c r="A16" t="s">
        <v>106</v>
      </c>
      <c r="B16">
        <v>71047</v>
      </c>
      <c r="C16">
        <v>0</v>
      </c>
      <c r="D16">
        <v>1</v>
      </c>
      <c r="E16">
        <v>24.787866905006499</v>
      </c>
      <c r="F16">
        <v>13.67</v>
      </c>
      <c r="G16">
        <v>31.382243575457899</v>
      </c>
      <c r="H16">
        <v>0</v>
      </c>
      <c r="I16">
        <v>0</v>
      </c>
      <c r="J16">
        <v>0</v>
      </c>
      <c r="K16">
        <v>0</v>
      </c>
      <c r="L16">
        <v>3.33</v>
      </c>
      <c r="M16">
        <v>13.67</v>
      </c>
      <c r="N16">
        <v>34</v>
      </c>
      <c r="O16">
        <v>64.33</v>
      </c>
      <c r="P16">
        <v>90.33</v>
      </c>
      <c r="Q16">
        <v>164.33</v>
      </c>
      <c r="R16">
        <v>164.33</v>
      </c>
      <c r="S16">
        <v>118.93459763138</v>
      </c>
      <c r="T16">
        <v>-69.358863821367194</v>
      </c>
    </row>
    <row r="17" spans="1:20" x14ac:dyDescent="0.25">
      <c r="A17" t="s">
        <v>105</v>
      </c>
      <c r="B17">
        <v>71047</v>
      </c>
      <c r="C17">
        <v>0</v>
      </c>
      <c r="D17">
        <v>1</v>
      </c>
      <c r="E17">
        <v>7.7954708854701797</v>
      </c>
      <c r="F17">
        <v>2</v>
      </c>
      <c r="G17">
        <v>13.614216535001701</v>
      </c>
      <c r="H17">
        <v>0</v>
      </c>
      <c r="I17">
        <v>0</v>
      </c>
      <c r="J17">
        <v>0</v>
      </c>
      <c r="K17">
        <v>0</v>
      </c>
      <c r="L17">
        <v>0</v>
      </c>
      <c r="M17">
        <v>2</v>
      </c>
      <c r="N17">
        <v>9.33</v>
      </c>
      <c r="O17">
        <v>22.67</v>
      </c>
      <c r="P17">
        <v>35.67</v>
      </c>
      <c r="Q17">
        <v>77</v>
      </c>
      <c r="R17">
        <v>77</v>
      </c>
      <c r="S17">
        <v>48.638120490475302</v>
      </c>
      <c r="T17">
        <v>-33.047178719534898</v>
      </c>
    </row>
    <row r="18" spans="1:20" x14ac:dyDescent="0.25">
      <c r="A18" t="s">
        <v>104</v>
      </c>
      <c r="B18">
        <v>71047</v>
      </c>
      <c r="C18">
        <v>0</v>
      </c>
      <c r="D18">
        <v>1</v>
      </c>
      <c r="E18">
        <v>88.818751671428799</v>
      </c>
      <c r="F18">
        <v>62</v>
      </c>
      <c r="G18">
        <v>94.247525442494705</v>
      </c>
      <c r="H18">
        <v>0</v>
      </c>
      <c r="I18">
        <v>0</v>
      </c>
      <c r="J18">
        <v>0</v>
      </c>
      <c r="K18">
        <v>2.33</v>
      </c>
      <c r="L18">
        <v>23</v>
      </c>
      <c r="M18">
        <v>62</v>
      </c>
      <c r="N18">
        <v>121.16500000000001</v>
      </c>
      <c r="O18">
        <v>204.33</v>
      </c>
      <c r="P18">
        <v>279.67</v>
      </c>
      <c r="Q18">
        <v>500</v>
      </c>
      <c r="R18">
        <v>500</v>
      </c>
      <c r="S18">
        <v>371.56132799891299</v>
      </c>
      <c r="T18">
        <v>-193.92382465605499</v>
      </c>
    </row>
    <row r="19" spans="1:20" x14ac:dyDescent="0.25">
      <c r="A19" t="s">
        <v>103</v>
      </c>
      <c r="B19">
        <v>71047</v>
      </c>
      <c r="C19">
        <v>0</v>
      </c>
      <c r="D19">
        <v>1</v>
      </c>
      <c r="E19">
        <v>66.218617112615604</v>
      </c>
      <c r="F19">
        <v>35.67</v>
      </c>
      <c r="G19">
        <v>83.357736309143405</v>
      </c>
      <c r="H19">
        <v>0</v>
      </c>
      <c r="I19">
        <v>0</v>
      </c>
      <c r="J19">
        <v>0</v>
      </c>
      <c r="K19">
        <v>0.67</v>
      </c>
      <c r="L19">
        <v>11</v>
      </c>
      <c r="M19">
        <v>35.67</v>
      </c>
      <c r="N19">
        <v>88.67</v>
      </c>
      <c r="O19">
        <v>170.80199999999999</v>
      </c>
      <c r="P19">
        <v>242</v>
      </c>
      <c r="Q19">
        <v>437</v>
      </c>
      <c r="R19">
        <v>437</v>
      </c>
      <c r="S19">
        <v>316.29182604004598</v>
      </c>
      <c r="T19">
        <v>-183.854591814815</v>
      </c>
    </row>
    <row r="20" spans="1:20" x14ac:dyDescent="0.25">
      <c r="A20" t="s">
        <v>102</v>
      </c>
      <c r="B20">
        <v>71047</v>
      </c>
      <c r="C20">
        <v>0</v>
      </c>
      <c r="D20">
        <v>1</v>
      </c>
      <c r="E20">
        <v>9.7816736808028502</v>
      </c>
      <c r="F20">
        <v>5.33</v>
      </c>
      <c r="G20">
        <v>12.6317183400038</v>
      </c>
      <c r="H20">
        <v>0</v>
      </c>
      <c r="I20">
        <v>0</v>
      </c>
      <c r="J20">
        <v>0</v>
      </c>
      <c r="K20">
        <v>0</v>
      </c>
      <c r="L20">
        <v>1.67</v>
      </c>
      <c r="M20">
        <v>5.33</v>
      </c>
      <c r="N20">
        <v>12.67</v>
      </c>
      <c r="O20">
        <v>24.33</v>
      </c>
      <c r="P20">
        <v>35.33</v>
      </c>
      <c r="Q20">
        <v>71.33</v>
      </c>
      <c r="R20">
        <v>71.33</v>
      </c>
      <c r="S20">
        <v>47.676828700814397</v>
      </c>
      <c r="T20">
        <v>-28.1134813392087</v>
      </c>
    </row>
    <row r="21" spans="1:20" x14ac:dyDescent="0.25">
      <c r="A21" t="s">
        <v>101</v>
      </c>
      <c r="B21">
        <v>71047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25">
      <c r="A22" t="s">
        <v>100</v>
      </c>
      <c r="B22">
        <v>71047</v>
      </c>
      <c r="C22">
        <v>0</v>
      </c>
      <c r="D22">
        <v>1</v>
      </c>
      <c r="E22">
        <v>1.67456247272932</v>
      </c>
      <c r="F22">
        <v>0.33</v>
      </c>
      <c r="G22">
        <v>3.7232339061653001</v>
      </c>
      <c r="H22">
        <v>0</v>
      </c>
      <c r="I22">
        <v>0</v>
      </c>
      <c r="J22">
        <v>0</v>
      </c>
      <c r="K22">
        <v>0</v>
      </c>
      <c r="L22">
        <v>0</v>
      </c>
      <c r="M22">
        <v>0.33</v>
      </c>
      <c r="N22">
        <v>1.33</v>
      </c>
      <c r="O22">
        <v>4.67</v>
      </c>
      <c r="P22">
        <v>8.67</v>
      </c>
      <c r="Q22">
        <v>23.33</v>
      </c>
      <c r="R22">
        <v>23.33</v>
      </c>
      <c r="S22">
        <v>12.8442641912252</v>
      </c>
      <c r="T22">
        <v>-9.4951392457665804</v>
      </c>
    </row>
    <row r="23" spans="1:20" x14ac:dyDescent="0.25">
      <c r="A23" t="s">
        <v>99</v>
      </c>
      <c r="B23">
        <v>71047</v>
      </c>
      <c r="C23">
        <v>0</v>
      </c>
      <c r="D23">
        <v>0</v>
      </c>
      <c r="E23">
        <v>0.29007558376849102</v>
      </c>
      <c r="F23">
        <v>0</v>
      </c>
      <c r="G23">
        <v>0.45380021820064098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1</v>
      </c>
      <c r="P23">
        <v>1</v>
      </c>
      <c r="Q23">
        <v>1</v>
      </c>
      <c r="R23">
        <v>1</v>
      </c>
      <c r="S23">
        <v>1.65147623837041</v>
      </c>
      <c r="T23">
        <v>-1.0713250708334301</v>
      </c>
    </row>
    <row r="24" spans="1:20" x14ac:dyDescent="0.25">
      <c r="A24" t="s">
        <v>98</v>
      </c>
      <c r="B24">
        <v>71047</v>
      </c>
      <c r="C24">
        <v>0</v>
      </c>
      <c r="D24">
        <v>1</v>
      </c>
      <c r="E24">
        <v>18.7129505820091</v>
      </c>
      <c r="F24">
        <v>16</v>
      </c>
      <c r="G24">
        <v>9.6580923463920492</v>
      </c>
      <c r="H24">
        <v>6</v>
      </c>
      <c r="I24">
        <v>6</v>
      </c>
      <c r="J24">
        <v>7</v>
      </c>
      <c r="K24">
        <v>8</v>
      </c>
      <c r="L24">
        <v>11</v>
      </c>
      <c r="M24">
        <v>16</v>
      </c>
      <c r="N24">
        <v>24</v>
      </c>
      <c r="O24">
        <v>33</v>
      </c>
      <c r="P24">
        <v>37</v>
      </c>
      <c r="Q24">
        <v>49</v>
      </c>
      <c r="R24">
        <v>49</v>
      </c>
      <c r="S24">
        <v>47.687227621185201</v>
      </c>
      <c r="T24">
        <v>-10.261326457167099</v>
      </c>
    </row>
    <row r="25" spans="1:20" x14ac:dyDescent="0.25">
      <c r="A25" t="s">
        <v>97</v>
      </c>
      <c r="B25">
        <v>71047</v>
      </c>
      <c r="C25">
        <v>0</v>
      </c>
      <c r="D25">
        <v>1</v>
      </c>
      <c r="E25">
        <v>1.5188537165538301</v>
      </c>
      <c r="F25">
        <v>1</v>
      </c>
      <c r="G25">
        <v>0.81851529063943496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2</v>
      </c>
      <c r="O25">
        <v>3</v>
      </c>
      <c r="P25">
        <v>3</v>
      </c>
      <c r="Q25">
        <v>5</v>
      </c>
      <c r="R25">
        <v>5</v>
      </c>
      <c r="S25">
        <v>3.9743995884721302</v>
      </c>
      <c r="T25">
        <v>-0.93669215536447403</v>
      </c>
    </row>
    <row r="26" spans="1:20" x14ac:dyDescent="0.25">
      <c r="A26" t="s">
        <v>96</v>
      </c>
      <c r="B26">
        <v>71047</v>
      </c>
      <c r="C26">
        <v>0</v>
      </c>
      <c r="D26">
        <v>1</v>
      </c>
      <c r="E26">
        <v>1.3481779666981</v>
      </c>
      <c r="F26">
        <v>1</v>
      </c>
      <c r="G26">
        <v>0.60946796103841105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2</v>
      </c>
      <c r="O26">
        <v>2</v>
      </c>
      <c r="P26">
        <v>2</v>
      </c>
      <c r="Q26">
        <v>4</v>
      </c>
      <c r="R26">
        <v>4</v>
      </c>
      <c r="S26">
        <v>3.17658184981333</v>
      </c>
      <c r="T26">
        <v>-0.48022591641713203</v>
      </c>
    </row>
    <row r="27" spans="1:20" x14ac:dyDescent="0.25">
      <c r="A27" t="s">
        <v>95</v>
      </c>
      <c r="B27">
        <v>71047</v>
      </c>
      <c r="C27">
        <v>0</v>
      </c>
      <c r="D27">
        <v>1</v>
      </c>
      <c r="E27">
        <v>1.78765899498856</v>
      </c>
      <c r="F27">
        <v>1</v>
      </c>
      <c r="G27">
        <v>1.2067628147693199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2</v>
      </c>
      <c r="O27">
        <v>3</v>
      </c>
      <c r="P27">
        <v>4</v>
      </c>
      <c r="Q27">
        <v>7</v>
      </c>
      <c r="R27">
        <v>7</v>
      </c>
      <c r="S27">
        <v>5.4079474392965299</v>
      </c>
      <c r="T27">
        <v>-1.83262944931941</v>
      </c>
    </row>
    <row r="28" spans="1:20" x14ac:dyDescent="0.25">
      <c r="A28" t="s">
        <v>94</v>
      </c>
      <c r="B28">
        <v>71047</v>
      </c>
      <c r="C28">
        <v>0</v>
      </c>
      <c r="D28">
        <v>1</v>
      </c>
      <c r="E28">
        <v>1.55226204893876</v>
      </c>
      <c r="F28">
        <v>1</v>
      </c>
      <c r="G28">
        <v>0.85719532463710701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2</v>
      </c>
      <c r="O28">
        <v>3</v>
      </c>
      <c r="P28">
        <v>3</v>
      </c>
      <c r="Q28">
        <v>5</v>
      </c>
      <c r="R28">
        <v>5</v>
      </c>
      <c r="S28">
        <v>4.1238480228500798</v>
      </c>
      <c r="T28">
        <v>-1.0193239249725601</v>
      </c>
    </row>
    <row r="29" spans="1:20" x14ac:dyDescent="0.25">
      <c r="A29" t="s">
        <v>93</v>
      </c>
      <c r="B29">
        <v>71047</v>
      </c>
      <c r="C29">
        <v>0</v>
      </c>
      <c r="D29">
        <v>1</v>
      </c>
      <c r="E29">
        <v>378.54557216533698</v>
      </c>
      <c r="F29">
        <v>330</v>
      </c>
      <c r="G29">
        <v>247.68915630794501</v>
      </c>
      <c r="H29">
        <v>7</v>
      </c>
      <c r="I29">
        <v>7</v>
      </c>
      <c r="J29">
        <v>42</v>
      </c>
      <c r="K29">
        <v>87</v>
      </c>
      <c r="L29">
        <v>204</v>
      </c>
      <c r="M29">
        <v>330</v>
      </c>
      <c r="N29">
        <v>515</v>
      </c>
      <c r="O29">
        <v>732</v>
      </c>
      <c r="P29">
        <v>865.69999999999698</v>
      </c>
      <c r="Q29">
        <v>1150</v>
      </c>
      <c r="R29">
        <v>1150</v>
      </c>
      <c r="S29">
        <v>1121.6130410891701</v>
      </c>
      <c r="T29">
        <v>-364.52189675849701</v>
      </c>
    </row>
    <row r="30" spans="1:20" x14ac:dyDescent="0.25">
      <c r="A30" t="s">
        <v>92</v>
      </c>
      <c r="B30">
        <v>71047</v>
      </c>
      <c r="C30">
        <v>0</v>
      </c>
      <c r="D30">
        <v>0</v>
      </c>
      <c r="E30">
        <v>1050487.46522724</v>
      </c>
      <c r="F30">
        <v>1050370</v>
      </c>
      <c r="G30">
        <v>29182.025589634901</v>
      </c>
      <c r="H30">
        <v>1001007.46</v>
      </c>
      <c r="I30">
        <v>1001007.7084</v>
      </c>
      <c r="J30">
        <v>1004986.9</v>
      </c>
      <c r="K30">
        <v>1009998.6</v>
      </c>
      <c r="L30">
        <v>1025144.5</v>
      </c>
      <c r="M30">
        <v>1050370</v>
      </c>
      <c r="N30">
        <v>1076230</v>
      </c>
      <c r="O30">
        <v>1090884.3999999999</v>
      </c>
      <c r="P30">
        <v>1095335.7</v>
      </c>
      <c r="Q30">
        <v>1098984.2916000001</v>
      </c>
      <c r="R30">
        <v>1098984.54</v>
      </c>
      <c r="S30">
        <v>1138033.54199615</v>
      </c>
      <c r="T30">
        <v>962941.38845833903</v>
      </c>
    </row>
    <row r="31" spans="1:20" x14ac:dyDescent="0.25">
      <c r="A31" t="s">
        <v>91</v>
      </c>
      <c r="B31">
        <v>71047</v>
      </c>
      <c r="C31">
        <v>0</v>
      </c>
      <c r="D31">
        <v>0</v>
      </c>
      <c r="E31">
        <v>31.3116196369301</v>
      </c>
      <c r="F31">
        <v>36</v>
      </c>
      <c r="G31">
        <v>21.749593758217099</v>
      </c>
      <c r="H31">
        <v>0</v>
      </c>
      <c r="I31">
        <v>0</v>
      </c>
      <c r="J31">
        <v>0</v>
      </c>
      <c r="K31">
        <v>0</v>
      </c>
      <c r="L31">
        <v>0</v>
      </c>
      <c r="M31">
        <v>36</v>
      </c>
      <c r="N31">
        <v>48</v>
      </c>
      <c r="O31">
        <v>56</v>
      </c>
      <c r="P31">
        <v>62</v>
      </c>
      <c r="Q31">
        <v>74</v>
      </c>
      <c r="R31">
        <v>74</v>
      </c>
      <c r="S31">
        <v>96.560400911581297</v>
      </c>
      <c r="T31">
        <v>-33.937161637721097</v>
      </c>
    </row>
    <row r="32" spans="1:20" x14ac:dyDescent="0.25">
      <c r="A32" t="s">
        <v>90</v>
      </c>
      <c r="B32">
        <v>71047</v>
      </c>
      <c r="C32">
        <v>0</v>
      </c>
      <c r="D32">
        <v>0</v>
      </c>
      <c r="E32">
        <v>21.098740239754601</v>
      </c>
      <c r="F32">
        <v>0</v>
      </c>
      <c r="G32">
        <v>23.556670384528601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42</v>
      </c>
      <c r="O32">
        <v>54</v>
      </c>
      <c r="P32">
        <v>60</v>
      </c>
      <c r="Q32">
        <v>76</v>
      </c>
      <c r="R32">
        <v>76</v>
      </c>
      <c r="S32">
        <v>91.768751393340395</v>
      </c>
      <c r="T32">
        <v>-49.5712709138311</v>
      </c>
    </row>
    <row r="33" spans="1:20" x14ac:dyDescent="0.25">
      <c r="A33" t="s">
        <v>89</v>
      </c>
      <c r="B33">
        <v>71047</v>
      </c>
      <c r="C33">
        <v>0</v>
      </c>
      <c r="D33">
        <v>0</v>
      </c>
      <c r="E33">
        <v>0.242388841189635</v>
      </c>
      <c r="F33">
        <v>0</v>
      </c>
      <c r="G33">
        <v>0.42853130062015299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1</v>
      </c>
      <c r="Q33">
        <v>1</v>
      </c>
      <c r="R33">
        <v>1</v>
      </c>
      <c r="S33">
        <v>1.5279827430500901</v>
      </c>
      <c r="T33">
        <v>-1.0432050606708201</v>
      </c>
    </row>
    <row r="34" spans="1:20" x14ac:dyDescent="0.25">
      <c r="A34" t="s">
        <v>88</v>
      </c>
      <c r="B34">
        <v>71047</v>
      </c>
      <c r="C34">
        <v>0</v>
      </c>
      <c r="D34">
        <v>0</v>
      </c>
      <c r="E34">
        <v>0.16766365926780899</v>
      </c>
      <c r="F34">
        <v>0</v>
      </c>
      <c r="G34">
        <v>0.37356996785754398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1</v>
      </c>
      <c r="Q34">
        <v>1</v>
      </c>
      <c r="R34">
        <v>1</v>
      </c>
      <c r="S34">
        <v>1.28837356284044</v>
      </c>
      <c r="T34">
        <v>-0.95304624430482399</v>
      </c>
    </row>
    <row r="35" spans="1:20" x14ac:dyDescent="0.25">
      <c r="A35" t="s">
        <v>87</v>
      </c>
      <c r="B35">
        <v>71047</v>
      </c>
      <c r="C35">
        <v>0</v>
      </c>
      <c r="D35">
        <v>0</v>
      </c>
      <c r="E35">
        <v>0.370881247624812</v>
      </c>
      <c r="F35">
        <v>0</v>
      </c>
      <c r="G35">
        <v>0.48304413046019901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1</v>
      </c>
      <c r="Q35">
        <v>1</v>
      </c>
      <c r="R35">
        <v>1</v>
      </c>
      <c r="S35">
        <v>1.82001363900541</v>
      </c>
      <c r="T35">
        <v>-1.07825114375578</v>
      </c>
    </row>
    <row r="36" spans="1:20" x14ac:dyDescent="0.25">
      <c r="A36" t="s">
        <v>86</v>
      </c>
      <c r="B36">
        <v>71047</v>
      </c>
      <c r="C36">
        <v>0</v>
      </c>
      <c r="D36">
        <v>0</v>
      </c>
      <c r="E36">
        <v>0.164524891972919</v>
      </c>
      <c r="F36">
        <v>0</v>
      </c>
      <c r="G36">
        <v>0.37075380867508501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1</v>
      </c>
      <c r="R36">
        <v>1</v>
      </c>
      <c r="S36">
        <v>1.27678631799817</v>
      </c>
      <c r="T36">
        <v>-0.94773653405233504</v>
      </c>
    </row>
    <row r="37" spans="1:20" x14ac:dyDescent="0.25">
      <c r="A37" t="s">
        <v>85</v>
      </c>
      <c r="B37">
        <v>71047</v>
      </c>
      <c r="C37">
        <v>0</v>
      </c>
      <c r="D37">
        <v>0</v>
      </c>
      <c r="E37">
        <v>0.10443790730080101</v>
      </c>
      <c r="F37">
        <v>0</v>
      </c>
      <c r="G37">
        <v>0.305829931987253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1</v>
      </c>
      <c r="R37">
        <v>1</v>
      </c>
      <c r="S37">
        <v>1.02192770326256</v>
      </c>
      <c r="T37">
        <v>-0.81305188866095901</v>
      </c>
    </row>
    <row r="38" spans="1:20" x14ac:dyDescent="0.25">
      <c r="A38" t="s">
        <v>84</v>
      </c>
      <c r="B38">
        <v>71047</v>
      </c>
      <c r="C38">
        <v>0</v>
      </c>
      <c r="D38">
        <v>0</v>
      </c>
      <c r="E38">
        <v>0.128478331245514</v>
      </c>
      <c r="F38">
        <v>0</v>
      </c>
      <c r="G38">
        <v>0.33462400644644502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1</v>
      </c>
      <c r="Q38">
        <v>1</v>
      </c>
      <c r="R38">
        <v>1</v>
      </c>
      <c r="S38">
        <v>1.13235035058485</v>
      </c>
      <c r="T38">
        <v>-0.87539368809382201</v>
      </c>
    </row>
    <row r="39" spans="1:20" x14ac:dyDescent="0.25">
      <c r="A39" t="s">
        <v>83</v>
      </c>
      <c r="B39">
        <v>71047</v>
      </c>
      <c r="C39">
        <v>0</v>
      </c>
      <c r="D39">
        <v>1</v>
      </c>
      <c r="E39">
        <v>2.2646980168057801E-2</v>
      </c>
      <c r="F39">
        <v>0</v>
      </c>
      <c r="G39">
        <v>0.14877636238088299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  <c r="S39">
        <v>0.46897606731070801</v>
      </c>
      <c r="T39">
        <v>-0.42368210697459202</v>
      </c>
    </row>
    <row r="40" spans="1:20" x14ac:dyDescent="0.25">
      <c r="A40" t="s">
        <v>82</v>
      </c>
      <c r="B40">
        <v>71047</v>
      </c>
      <c r="C40">
        <v>0</v>
      </c>
      <c r="D40">
        <v>1</v>
      </c>
      <c r="E40">
        <v>4.13669824200881E-2</v>
      </c>
      <c r="F40">
        <v>0</v>
      </c>
      <c r="G40">
        <v>0.19913892978440001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1</v>
      </c>
      <c r="S40">
        <v>0.63878377177328705</v>
      </c>
      <c r="T40">
        <v>-0.55604980693311101</v>
      </c>
    </row>
    <row r="41" spans="1:20" x14ac:dyDescent="0.25">
      <c r="A41" t="s">
        <v>81</v>
      </c>
      <c r="B41">
        <v>71047</v>
      </c>
      <c r="C41">
        <v>0</v>
      </c>
      <c r="D41">
        <v>1</v>
      </c>
      <c r="E41">
        <v>4.7743043337508999E-2</v>
      </c>
      <c r="F41">
        <v>0</v>
      </c>
      <c r="G41">
        <v>0.21322355655231201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1</v>
      </c>
      <c r="S41">
        <v>0.68741371299444498</v>
      </c>
      <c r="T41">
        <v>-0.59192762631942697</v>
      </c>
    </row>
    <row r="42" spans="1:20" x14ac:dyDescent="0.25">
      <c r="A42" t="s">
        <v>80</v>
      </c>
      <c r="B42">
        <v>71047</v>
      </c>
      <c r="C42">
        <v>0</v>
      </c>
      <c r="D42">
        <v>0</v>
      </c>
      <c r="E42">
        <v>0.321111376975805</v>
      </c>
      <c r="F42">
        <v>0</v>
      </c>
      <c r="G42">
        <v>0.46690676689356803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1</v>
      </c>
      <c r="P42">
        <v>1</v>
      </c>
      <c r="Q42">
        <v>1</v>
      </c>
      <c r="R42">
        <v>1</v>
      </c>
      <c r="S42">
        <v>1.7218316776565099</v>
      </c>
      <c r="T42">
        <v>-1.0796089237049</v>
      </c>
    </row>
    <row r="43" spans="1:20" x14ac:dyDescent="0.25">
      <c r="A43" t="s">
        <v>79</v>
      </c>
      <c r="B43">
        <v>71047</v>
      </c>
      <c r="C43">
        <v>0</v>
      </c>
      <c r="D43">
        <v>0</v>
      </c>
      <c r="E43">
        <v>0.148422874998241</v>
      </c>
      <c r="F43">
        <v>0</v>
      </c>
      <c r="G43">
        <v>0.35552117266539401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1</v>
      </c>
      <c r="R43">
        <v>1</v>
      </c>
      <c r="S43">
        <v>1.21498639299442</v>
      </c>
      <c r="T43">
        <v>-0.91814064299793996</v>
      </c>
    </row>
    <row r="44" spans="1:20" x14ac:dyDescent="0.25">
      <c r="A44" t="s">
        <v>78</v>
      </c>
      <c r="B44">
        <v>71047</v>
      </c>
      <c r="C44">
        <v>0</v>
      </c>
      <c r="D44">
        <v>0</v>
      </c>
      <c r="E44">
        <v>0.13961180626908901</v>
      </c>
      <c r="F44">
        <v>0</v>
      </c>
      <c r="G44">
        <v>0.34658626712533702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1</v>
      </c>
      <c r="Q44">
        <v>1</v>
      </c>
      <c r="R44">
        <v>1</v>
      </c>
      <c r="S44">
        <v>1.1793706076451</v>
      </c>
      <c r="T44">
        <v>-0.90014699510692098</v>
      </c>
    </row>
    <row r="45" spans="1:20" x14ac:dyDescent="0.25">
      <c r="A45" t="s">
        <v>77</v>
      </c>
      <c r="B45">
        <v>71047</v>
      </c>
      <c r="C45">
        <v>0</v>
      </c>
      <c r="D45">
        <v>1</v>
      </c>
      <c r="E45">
        <v>0.90281081537573704</v>
      </c>
      <c r="F45">
        <v>1</v>
      </c>
      <c r="G45">
        <v>0.29621728855584301</v>
      </c>
      <c r="H45">
        <v>0</v>
      </c>
      <c r="I45">
        <v>0</v>
      </c>
      <c r="J45">
        <v>0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1.7914626810432699</v>
      </c>
      <c r="T45">
        <v>1.4158949708209001E-2</v>
      </c>
    </row>
    <row r="46" spans="1:20" x14ac:dyDescent="0.25">
      <c r="A46" t="s">
        <v>76</v>
      </c>
      <c r="B46">
        <v>71047</v>
      </c>
      <c r="C46">
        <v>0</v>
      </c>
      <c r="D46">
        <v>0</v>
      </c>
      <c r="E46">
        <v>0.187214097709967</v>
      </c>
      <c r="F46">
        <v>0</v>
      </c>
      <c r="G46">
        <v>0.39008604321316098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</v>
      </c>
      <c r="Q46">
        <v>1</v>
      </c>
      <c r="R46">
        <v>1</v>
      </c>
      <c r="S46">
        <v>1.3574722273494499</v>
      </c>
      <c r="T46">
        <v>-0.98304403192951495</v>
      </c>
    </row>
    <row r="47" spans="1:20" x14ac:dyDescent="0.25">
      <c r="A47" t="s">
        <v>75</v>
      </c>
      <c r="B47">
        <v>71047</v>
      </c>
      <c r="C47">
        <v>0</v>
      </c>
      <c r="D47">
        <v>1</v>
      </c>
      <c r="E47">
        <v>8.1199769166889493E-2</v>
      </c>
      <c r="F47">
        <v>0</v>
      </c>
      <c r="G47">
        <v>0.27314358269539202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1</v>
      </c>
      <c r="R47">
        <v>1</v>
      </c>
      <c r="S47">
        <v>0.90063051725306698</v>
      </c>
      <c r="T47">
        <v>-0.73823097891928802</v>
      </c>
    </row>
    <row r="48" spans="1:20" x14ac:dyDescent="0.25">
      <c r="A48" t="s">
        <v>74</v>
      </c>
      <c r="B48">
        <v>71047</v>
      </c>
      <c r="C48">
        <v>0</v>
      </c>
      <c r="D48">
        <v>0</v>
      </c>
      <c r="E48">
        <v>0.17389896828859799</v>
      </c>
      <c r="F48">
        <v>0</v>
      </c>
      <c r="G48">
        <v>0.37902524871103899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1</v>
      </c>
      <c r="R48">
        <v>1</v>
      </c>
      <c r="S48">
        <v>1.3109747144217101</v>
      </c>
      <c r="T48">
        <v>-0.96317677784451805</v>
      </c>
    </row>
    <row r="49" spans="1:20" x14ac:dyDescent="0.25">
      <c r="A49" t="s">
        <v>73</v>
      </c>
      <c r="B49">
        <v>71047</v>
      </c>
      <c r="C49">
        <v>0</v>
      </c>
      <c r="D49">
        <v>1</v>
      </c>
      <c r="E49">
        <v>2.0057145270032498E-2</v>
      </c>
      <c r="F49">
        <v>0</v>
      </c>
      <c r="G49">
        <v>0.140196764739319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1</v>
      </c>
      <c r="S49">
        <v>0.44064743948798901</v>
      </c>
      <c r="T49">
        <v>-0.40053314894792402</v>
      </c>
    </row>
    <row r="50" spans="1:20" x14ac:dyDescent="0.25">
      <c r="A50" t="s">
        <v>72</v>
      </c>
      <c r="B50">
        <v>71047</v>
      </c>
      <c r="C50">
        <v>0</v>
      </c>
      <c r="D50">
        <v>1</v>
      </c>
      <c r="E50">
        <v>2.9642349430658601E-2</v>
      </c>
      <c r="F50">
        <v>0</v>
      </c>
      <c r="G50">
        <v>0.16959978010259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1</v>
      </c>
      <c r="S50">
        <v>0.53844168973842899</v>
      </c>
      <c r="T50">
        <v>-0.479156990877112</v>
      </c>
    </row>
    <row r="51" spans="1:20" x14ac:dyDescent="0.25">
      <c r="A51" t="s">
        <v>71</v>
      </c>
      <c r="B51">
        <v>71047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25">
      <c r="A52" t="s">
        <v>70</v>
      </c>
      <c r="B52">
        <v>71047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25">
      <c r="A53" t="s">
        <v>69</v>
      </c>
      <c r="B53">
        <v>71047</v>
      </c>
      <c r="C53">
        <v>0</v>
      </c>
      <c r="D53">
        <v>1</v>
      </c>
      <c r="E53">
        <v>1.45115205427393E-2</v>
      </c>
      <c r="F53">
        <v>0</v>
      </c>
      <c r="G53">
        <v>0.119587363903973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1</v>
      </c>
      <c r="S53">
        <v>0.37327361225465699</v>
      </c>
      <c r="T53">
        <v>-0.34425057116917801</v>
      </c>
    </row>
    <row r="54" spans="1:20" x14ac:dyDescent="0.25">
      <c r="A54" t="s">
        <v>68</v>
      </c>
      <c r="B54">
        <v>71047</v>
      </c>
      <c r="C54">
        <v>0</v>
      </c>
      <c r="D54">
        <v>1</v>
      </c>
      <c r="E54">
        <v>1.7833265303249999E-2</v>
      </c>
      <c r="F54">
        <v>0</v>
      </c>
      <c r="G54">
        <v>0.13234608602323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1</v>
      </c>
      <c r="S54">
        <v>0.41487152337293998</v>
      </c>
      <c r="T54">
        <v>-0.37920499276643999</v>
      </c>
    </row>
    <row r="55" spans="1:20" x14ac:dyDescent="0.25">
      <c r="A55" t="s">
        <v>67</v>
      </c>
      <c r="B55">
        <v>71047</v>
      </c>
      <c r="C55">
        <v>0</v>
      </c>
      <c r="D55">
        <v>0</v>
      </c>
      <c r="E55">
        <v>0.33192112263712797</v>
      </c>
      <c r="F55">
        <v>0</v>
      </c>
      <c r="G55">
        <v>0.47090616070987201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1</v>
      </c>
      <c r="Q55">
        <v>1</v>
      </c>
      <c r="R55">
        <v>1</v>
      </c>
      <c r="S55">
        <v>1.7446396047667401</v>
      </c>
      <c r="T55">
        <v>-1.08079735949249</v>
      </c>
    </row>
    <row r="56" spans="1:20" x14ac:dyDescent="0.25">
      <c r="A56" t="s">
        <v>66</v>
      </c>
      <c r="B56">
        <v>71047</v>
      </c>
      <c r="C56">
        <v>0</v>
      </c>
      <c r="D56">
        <v>0</v>
      </c>
      <c r="E56">
        <v>0.38481568539136102</v>
      </c>
      <c r="F56">
        <v>0</v>
      </c>
      <c r="G56">
        <v>0.48655514155223101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1</v>
      </c>
      <c r="Q56">
        <v>1</v>
      </c>
      <c r="R56">
        <v>1</v>
      </c>
      <c r="S56">
        <v>1.84448111004805</v>
      </c>
      <c r="T56">
        <v>-1.07484973926533</v>
      </c>
    </row>
    <row r="57" spans="1:20" x14ac:dyDescent="0.25">
      <c r="A57" t="s">
        <v>65</v>
      </c>
      <c r="B57">
        <v>71047</v>
      </c>
      <c r="C57">
        <v>0</v>
      </c>
      <c r="D57">
        <v>0</v>
      </c>
      <c r="E57">
        <v>0.365377848466508</v>
      </c>
      <c r="F57">
        <v>0</v>
      </c>
      <c r="G57">
        <v>0.48153934426321199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1</v>
      </c>
      <c r="P57">
        <v>1</v>
      </c>
      <c r="Q57">
        <v>1</v>
      </c>
      <c r="R57">
        <v>1</v>
      </c>
      <c r="S57">
        <v>1.8099958812561401</v>
      </c>
      <c r="T57">
        <v>-1.0792401843231301</v>
      </c>
    </row>
    <row r="58" spans="1:20" x14ac:dyDescent="0.25">
      <c r="A58" t="s">
        <v>64</v>
      </c>
      <c r="B58">
        <v>71047</v>
      </c>
      <c r="C58">
        <v>0</v>
      </c>
      <c r="D58">
        <v>0</v>
      </c>
      <c r="E58">
        <v>0.24980646614213101</v>
      </c>
      <c r="F58">
        <v>0</v>
      </c>
      <c r="G58">
        <v>0.43290395399945297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1</v>
      </c>
      <c r="Q58">
        <v>1</v>
      </c>
      <c r="R58">
        <v>1</v>
      </c>
      <c r="S58">
        <v>1.54851832814049</v>
      </c>
      <c r="T58">
        <v>-1.04890539585623</v>
      </c>
    </row>
    <row r="59" spans="1:20" x14ac:dyDescent="0.25">
      <c r="A59" t="s">
        <v>63</v>
      </c>
      <c r="B59">
        <v>71047</v>
      </c>
      <c r="C59">
        <v>0</v>
      </c>
      <c r="D59">
        <v>0</v>
      </c>
      <c r="E59">
        <v>0.361971652568018</v>
      </c>
      <c r="F59">
        <v>0</v>
      </c>
      <c r="G59">
        <v>0.48057405879876602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1</v>
      </c>
      <c r="P59">
        <v>1</v>
      </c>
      <c r="Q59">
        <v>1</v>
      </c>
      <c r="R59">
        <v>1</v>
      </c>
      <c r="S59">
        <v>1.8036938289643201</v>
      </c>
      <c r="T59">
        <v>-1.0797505238282801</v>
      </c>
    </row>
    <row r="60" spans="1:20" x14ac:dyDescent="0.25">
      <c r="A60" t="s">
        <v>62</v>
      </c>
      <c r="B60">
        <v>71047</v>
      </c>
      <c r="C60">
        <v>0</v>
      </c>
      <c r="D60">
        <v>0</v>
      </c>
      <c r="E60">
        <v>0.37720100778358001</v>
      </c>
      <c r="F60">
        <v>0</v>
      </c>
      <c r="G60">
        <v>0.48468929646368702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1</v>
      </c>
      <c r="Q60">
        <v>1</v>
      </c>
      <c r="R60">
        <v>1</v>
      </c>
      <c r="S60">
        <v>1.83126889717464</v>
      </c>
      <c r="T60">
        <v>-1.07686688160748</v>
      </c>
    </row>
    <row r="61" spans="1:20" x14ac:dyDescent="0.25">
      <c r="A61" t="s">
        <v>61</v>
      </c>
      <c r="B61">
        <v>71047</v>
      </c>
      <c r="C61">
        <v>0</v>
      </c>
      <c r="D61">
        <v>1</v>
      </c>
      <c r="E61">
        <v>1.4412994215096999E-2</v>
      </c>
      <c r="F61">
        <v>0</v>
      </c>
      <c r="G61">
        <v>0.11918665930964301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1</v>
      </c>
      <c r="S61">
        <v>0.37197297214402703</v>
      </c>
      <c r="T61">
        <v>-0.34314698371383301</v>
      </c>
    </row>
    <row r="62" spans="1:20" x14ac:dyDescent="0.25">
      <c r="A62" t="s">
        <v>60</v>
      </c>
      <c r="B62">
        <v>71047</v>
      </c>
      <c r="C62">
        <v>0</v>
      </c>
      <c r="D62">
        <v>1</v>
      </c>
      <c r="E62">
        <v>5.748307458443E-2</v>
      </c>
      <c r="F62">
        <v>0</v>
      </c>
      <c r="G62">
        <v>0.232764974401129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1</v>
      </c>
      <c r="R62">
        <v>1</v>
      </c>
      <c r="S62">
        <v>0.75577799778781596</v>
      </c>
      <c r="T62">
        <v>-0.64081184861895601</v>
      </c>
    </row>
    <row r="63" spans="1:20" x14ac:dyDescent="0.25">
      <c r="A63" t="s">
        <v>59</v>
      </c>
      <c r="B63">
        <v>71047</v>
      </c>
      <c r="C63">
        <v>0</v>
      </c>
      <c r="D63">
        <v>0</v>
      </c>
      <c r="E63">
        <v>0.18541247343308001</v>
      </c>
      <c r="F63">
        <v>0</v>
      </c>
      <c r="G63">
        <v>0.38863455070324099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1</v>
      </c>
      <c r="Q63">
        <v>1</v>
      </c>
      <c r="R63">
        <v>1</v>
      </c>
      <c r="S63">
        <v>1.3513161255427999</v>
      </c>
      <c r="T63">
        <v>-0.98049117867664504</v>
      </c>
    </row>
    <row r="64" spans="1:20" x14ac:dyDescent="0.25">
      <c r="A64" t="s">
        <v>58</v>
      </c>
      <c r="B64">
        <v>71047</v>
      </c>
      <c r="C64">
        <v>0</v>
      </c>
      <c r="D64">
        <v>0</v>
      </c>
      <c r="E64">
        <v>0.67642546483313903</v>
      </c>
      <c r="F64">
        <v>1</v>
      </c>
      <c r="G64">
        <v>0.467843067807587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2.0799546682558998</v>
      </c>
      <c r="T64">
        <v>-0.72710373858962196</v>
      </c>
    </row>
    <row r="65" spans="1:20" x14ac:dyDescent="0.25">
      <c r="A65" t="s">
        <v>57</v>
      </c>
      <c r="B65">
        <v>71047</v>
      </c>
      <c r="C65">
        <v>0</v>
      </c>
      <c r="D65">
        <v>1</v>
      </c>
      <c r="E65">
        <v>3.4033808605571002E-2</v>
      </c>
      <c r="F65">
        <v>0</v>
      </c>
      <c r="G65">
        <v>0.181317321877697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1</v>
      </c>
      <c r="S65">
        <v>0.57798577423866304</v>
      </c>
      <c r="T65">
        <v>-0.50991815702752097</v>
      </c>
    </row>
    <row r="66" spans="1:20" x14ac:dyDescent="0.25">
      <c r="A66" t="s">
        <v>56</v>
      </c>
      <c r="B66">
        <v>71047</v>
      </c>
      <c r="C66">
        <v>0</v>
      </c>
      <c r="D66">
        <v>1</v>
      </c>
      <c r="E66">
        <v>1.68902275958169E-2</v>
      </c>
      <c r="F66">
        <v>0</v>
      </c>
      <c r="G66">
        <v>0.128861093929307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1</v>
      </c>
      <c r="S66">
        <v>0.40347350938373899</v>
      </c>
      <c r="T66">
        <v>-0.36969305419210502</v>
      </c>
    </row>
    <row r="67" spans="1:20" x14ac:dyDescent="0.25">
      <c r="A67" t="s">
        <v>55</v>
      </c>
      <c r="B67">
        <v>71047</v>
      </c>
      <c r="C67">
        <v>0</v>
      </c>
      <c r="D67">
        <v>0</v>
      </c>
      <c r="E67">
        <v>0.19294269990288099</v>
      </c>
      <c r="F67">
        <v>0</v>
      </c>
      <c r="G67">
        <v>0.394611208935503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1</v>
      </c>
      <c r="Q67">
        <v>1</v>
      </c>
      <c r="R67">
        <v>1</v>
      </c>
      <c r="S67">
        <v>1.37677632670939</v>
      </c>
      <c r="T67">
        <v>-0.99089092690362801</v>
      </c>
    </row>
    <row r="68" spans="1:20" x14ac:dyDescent="0.25">
      <c r="A68" t="s">
        <v>54</v>
      </c>
      <c r="B68">
        <v>71047</v>
      </c>
      <c r="C68">
        <v>0</v>
      </c>
      <c r="D68">
        <v>0</v>
      </c>
      <c r="E68">
        <v>0.13878137007896199</v>
      </c>
      <c r="F68">
        <v>0</v>
      </c>
      <c r="G68">
        <v>0.34572067294828901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1</v>
      </c>
      <c r="Q68">
        <v>1</v>
      </c>
      <c r="R68">
        <v>1</v>
      </c>
      <c r="S68">
        <v>1.17594338892383</v>
      </c>
      <c r="T68">
        <v>-0.89838064876590495</v>
      </c>
    </row>
    <row r="69" spans="1:20" x14ac:dyDescent="0.25">
      <c r="A69" t="s">
        <v>53</v>
      </c>
      <c r="B69">
        <v>71047</v>
      </c>
      <c r="C69">
        <v>0</v>
      </c>
      <c r="D69">
        <v>1</v>
      </c>
      <c r="E69">
        <v>4.5871043112305901E-2</v>
      </c>
      <c r="F69">
        <v>0</v>
      </c>
      <c r="G69">
        <v>0.209206851111647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1</v>
      </c>
      <c r="S69">
        <v>0.67349159644724599</v>
      </c>
      <c r="T69">
        <v>-0.58174951022263399</v>
      </c>
    </row>
    <row r="70" spans="1:20" x14ac:dyDescent="0.25">
      <c r="A70" t="s">
        <v>52</v>
      </c>
      <c r="B70">
        <v>71047</v>
      </c>
      <c r="C70">
        <v>0</v>
      </c>
      <c r="D70">
        <v>0</v>
      </c>
      <c r="E70">
        <v>0.249834616521458</v>
      </c>
      <c r="F70">
        <v>0</v>
      </c>
      <c r="G70">
        <v>0.432920222304224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1</v>
      </c>
      <c r="Q70">
        <v>1</v>
      </c>
      <c r="R70">
        <v>1</v>
      </c>
      <c r="S70">
        <v>1.5485952834341301</v>
      </c>
      <c r="T70">
        <v>-1.0489260503912099</v>
      </c>
    </row>
    <row r="71" spans="1:20" x14ac:dyDescent="0.25">
      <c r="A71" t="s">
        <v>51</v>
      </c>
      <c r="B71">
        <v>71047</v>
      </c>
      <c r="C71">
        <v>0</v>
      </c>
      <c r="D71">
        <v>0</v>
      </c>
      <c r="E71">
        <v>4.3342294537418899</v>
      </c>
      <c r="F71">
        <v>5</v>
      </c>
      <c r="G71">
        <v>3.1370630694364601</v>
      </c>
      <c r="H71">
        <v>0</v>
      </c>
      <c r="I71">
        <v>0</v>
      </c>
      <c r="J71">
        <v>0</v>
      </c>
      <c r="K71">
        <v>0</v>
      </c>
      <c r="L71">
        <v>1</v>
      </c>
      <c r="M71">
        <v>5</v>
      </c>
      <c r="N71">
        <v>7</v>
      </c>
      <c r="O71">
        <v>9</v>
      </c>
      <c r="P71">
        <v>9</v>
      </c>
      <c r="Q71">
        <v>9</v>
      </c>
      <c r="R71">
        <v>9</v>
      </c>
      <c r="S71">
        <v>13.7454186620513</v>
      </c>
      <c r="T71">
        <v>-5.0769597545674996</v>
      </c>
    </row>
    <row r="72" spans="1:20" x14ac:dyDescent="0.25">
      <c r="A72" t="s">
        <v>50</v>
      </c>
      <c r="B72">
        <v>71047</v>
      </c>
      <c r="C72">
        <v>0</v>
      </c>
      <c r="D72">
        <v>1</v>
      </c>
      <c r="E72">
        <v>1.34558813180008E-2</v>
      </c>
      <c r="F72">
        <v>0</v>
      </c>
      <c r="G72">
        <v>0.115217218436325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1</v>
      </c>
      <c r="S72">
        <v>0.35910753662697698</v>
      </c>
      <c r="T72">
        <v>-0.332195773990975</v>
      </c>
    </row>
    <row r="73" spans="1:20" x14ac:dyDescent="0.25">
      <c r="A73" t="s">
        <v>49</v>
      </c>
      <c r="B73">
        <v>71047</v>
      </c>
      <c r="C73">
        <v>0</v>
      </c>
      <c r="D73">
        <v>1</v>
      </c>
      <c r="E73">
        <v>3.54554027615522E-2</v>
      </c>
      <c r="F73">
        <v>0</v>
      </c>
      <c r="G73">
        <v>0.18492917166078399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1</v>
      </c>
      <c r="S73">
        <v>0.59024291774390603</v>
      </c>
      <c r="T73">
        <v>-0.519332112220801</v>
      </c>
    </row>
    <row r="74" spans="1:20" x14ac:dyDescent="0.25">
      <c r="A74" t="s">
        <v>48</v>
      </c>
      <c r="B74">
        <v>71047</v>
      </c>
      <c r="C74">
        <v>0</v>
      </c>
      <c r="D74">
        <v>0</v>
      </c>
      <c r="E74">
        <v>0.56651230875336001</v>
      </c>
      <c r="F74">
        <v>1</v>
      </c>
      <c r="G74">
        <v>0.49555985447099499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2.0531918721663498</v>
      </c>
      <c r="T74">
        <v>-0.92016725465962501</v>
      </c>
    </row>
    <row r="75" spans="1:20" x14ac:dyDescent="0.25">
      <c r="A75" t="s">
        <v>47</v>
      </c>
      <c r="B75">
        <v>71047</v>
      </c>
      <c r="C75">
        <v>0</v>
      </c>
      <c r="D75">
        <v>0</v>
      </c>
      <c r="E75">
        <v>35.515532253297103</v>
      </c>
      <c r="F75">
        <v>0</v>
      </c>
      <c r="G75">
        <v>55.730881246197598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39.99</v>
      </c>
      <c r="O75">
        <v>149.99</v>
      </c>
      <c r="P75">
        <v>149.99</v>
      </c>
      <c r="Q75">
        <v>199.99</v>
      </c>
      <c r="R75">
        <v>199.99</v>
      </c>
      <c r="S75">
        <v>202.70817599188999</v>
      </c>
      <c r="T75">
        <v>-131.677111485296</v>
      </c>
    </row>
    <row r="76" spans="1:20" x14ac:dyDescent="0.25">
      <c r="A76" t="s">
        <v>46</v>
      </c>
      <c r="B76">
        <v>71047</v>
      </c>
      <c r="C76">
        <v>0</v>
      </c>
      <c r="D76">
        <v>1</v>
      </c>
      <c r="E76">
        <v>3.4033808605571002E-2</v>
      </c>
      <c r="F76">
        <v>0</v>
      </c>
      <c r="G76">
        <v>0.181317321877697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1</v>
      </c>
      <c r="S76">
        <v>0.57798577423866304</v>
      </c>
      <c r="T76">
        <v>-0.50991815702752097</v>
      </c>
    </row>
    <row r="77" spans="1:20" x14ac:dyDescent="0.25">
      <c r="A77" t="s">
        <v>45</v>
      </c>
      <c r="B77">
        <v>71047</v>
      </c>
      <c r="C77">
        <v>0</v>
      </c>
      <c r="D77">
        <v>0</v>
      </c>
      <c r="E77">
        <v>0.56300758652722804</v>
      </c>
      <c r="F77">
        <v>1</v>
      </c>
      <c r="G77">
        <v>0.49601764787988001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2.0510605301668701</v>
      </c>
      <c r="T77">
        <v>-0.92504535711241098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4"/>
  <sheetViews>
    <sheetView workbookViewId="0">
      <selection activeCell="E6" sqref="E6"/>
    </sheetView>
  </sheetViews>
  <sheetFormatPr defaultRowHeight="15" x14ac:dyDescent="0.25"/>
  <cols>
    <col min="2" max="2" width="64.5703125" style="1" bestFit="1" customWidth="1"/>
  </cols>
  <sheetData>
    <row r="1" spans="1:2" ht="15.75" thickBot="1" x14ac:dyDescent="0.3">
      <c r="B1" s="71" t="s">
        <v>166</v>
      </c>
    </row>
    <row r="4" spans="1:2" x14ac:dyDescent="0.25">
      <c r="B4" s="3" t="s">
        <v>18</v>
      </c>
    </row>
    <row r="5" spans="1:2" x14ac:dyDescent="0.25">
      <c r="B5" s="3" t="s">
        <v>17</v>
      </c>
    </row>
    <row r="6" spans="1:2" x14ac:dyDescent="0.25">
      <c r="B6" s="3" t="s">
        <v>44</v>
      </c>
    </row>
    <row r="7" spans="1:2" x14ac:dyDescent="0.25">
      <c r="B7" s="3" t="s">
        <v>43</v>
      </c>
    </row>
    <row r="8" spans="1:2" x14ac:dyDescent="0.25">
      <c r="B8" s="3" t="s">
        <v>42</v>
      </c>
    </row>
    <row r="9" spans="1:2" x14ac:dyDescent="0.25">
      <c r="B9" s="3" t="s">
        <v>41</v>
      </c>
    </row>
    <row r="10" spans="1:2" x14ac:dyDescent="0.25">
      <c r="B10" s="3" t="s">
        <v>40</v>
      </c>
    </row>
    <row r="11" spans="1:2" x14ac:dyDescent="0.25">
      <c r="B11" s="3" t="s">
        <v>39</v>
      </c>
    </row>
    <row r="12" spans="1:2" x14ac:dyDescent="0.25">
      <c r="B12" s="3" t="s">
        <v>38</v>
      </c>
    </row>
    <row r="13" spans="1:2" x14ac:dyDescent="0.25">
      <c r="B13" s="3" t="s">
        <v>37</v>
      </c>
    </row>
    <row r="14" spans="1:2" x14ac:dyDescent="0.25">
      <c r="B14" s="3" t="s">
        <v>36</v>
      </c>
    </row>
    <row r="15" spans="1:2" x14ac:dyDescent="0.25">
      <c r="B15" s="3" t="s">
        <v>35</v>
      </c>
    </row>
    <row r="16" spans="1:2" x14ac:dyDescent="0.25">
      <c r="A16" s="1"/>
      <c r="B16" s="3" t="s">
        <v>34</v>
      </c>
    </row>
    <row r="17" spans="2:2" x14ac:dyDescent="0.25">
      <c r="B17" s="3" t="s">
        <v>33</v>
      </c>
    </row>
    <row r="18" spans="2:2" x14ac:dyDescent="0.25">
      <c r="B18" s="3" t="s">
        <v>32</v>
      </c>
    </row>
    <row r="19" spans="2:2" x14ac:dyDescent="0.25">
      <c r="B19" s="3" t="s">
        <v>31</v>
      </c>
    </row>
    <row r="20" spans="2:2" x14ac:dyDescent="0.25">
      <c r="B20" s="3" t="s">
        <v>30</v>
      </c>
    </row>
    <row r="21" spans="2:2" x14ac:dyDescent="0.25">
      <c r="B21" s="3" t="s">
        <v>29</v>
      </c>
    </row>
    <row r="22" spans="2:2" x14ac:dyDescent="0.25">
      <c r="B22" s="3" t="s">
        <v>28</v>
      </c>
    </row>
    <row r="23" spans="2:2" x14ac:dyDescent="0.25">
      <c r="B23" s="3" t="s">
        <v>27</v>
      </c>
    </row>
    <row r="24" spans="2:2" x14ac:dyDescent="0.25">
      <c r="B24" s="3" t="s">
        <v>26</v>
      </c>
    </row>
    <row r="25" spans="2:2" x14ac:dyDescent="0.25">
      <c r="B25" s="3" t="s">
        <v>25</v>
      </c>
    </row>
    <row r="26" spans="2:2" x14ac:dyDescent="0.25">
      <c r="B26" s="3" t="s">
        <v>24</v>
      </c>
    </row>
    <row r="27" spans="2:2" x14ac:dyDescent="0.25">
      <c r="B27" s="3" t="s">
        <v>23</v>
      </c>
    </row>
    <row r="28" spans="2:2" x14ac:dyDescent="0.25">
      <c r="B28" s="3" t="s">
        <v>22</v>
      </c>
    </row>
    <row r="29" spans="2:2" x14ac:dyDescent="0.25">
      <c r="B29" s="3" t="s">
        <v>21</v>
      </c>
    </row>
    <row r="30" spans="2:2" x14ac:dyDescent="0.25">
      <c r="B30" s="3" t="s">
        <v>20</v>
      </c>
    </row>
    <row r="31" spans="2:2" x14ac:dyDescent="0.25">
      <c r="B31" s="4" t="s">
        <v>19</v>
      </c>
    </row>
    <row r="32" spans="2:2" x14ac:dyDescent="0.25">
      <c r="B32" s="5"/>
    </row>
    <row r="33" spans="2:2" x14ac:dyDescent="0.25">
      <c r="B33" s="5"/>
    </row>
    <row r="34" spans="2:2" x14ac:dyDescent="0.25">
      <c r="B34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U30"/>
  <sheetViews>
    <sheetView showGridLines="0" tabSelected="1" topLeftCell="A9" workbookViewId="0">
      <selection activeCell="B22" sqref="B22"/>
    </sheetView>
  </sheetViews>
  <sheetFormatPr defaultRowHeight="15" x14ac:dyDescent="0.25"/>
  <cols>
    <col min="1" max="1" width="7.42578125" customWidth="1"/>
    <col min="2" max="3" width="11.42578125" bestFit="1" customWidth="1"/>
    <col min="4" max="4" width="9.85546875" bestFit="1" customWidth="1"/>
    <col min="5" max="5" width="8.28515625" bestFit="1" customWidth="1"/>
    <col min="6" max="6" width="9.85546875" bestFit="1" customWidth="1"/>
    <col min="7" max="7" width="13.85546875" customWidth="1"/>
    <col min="8" max="8" width="12.85546875" customWidth="1"/>
    <col min="9" max="12" width="10.5703125" customWidth="1"/>
    <col min="17" max="17" width="14.7109375" bestFit="1" customWidth="1"/>
    <col min="18" max="19" width="8.5703125" bestFit="1" customWidth="1"/>
  </cols>
  <sheetData>
    <row r="1" spans="1:21" ht="15.75" thickBot="1" x14ac:dyDescent="0.3"/>
    <row r="2" spans="1:21" ht="15" customHeight="1" thickBot="1" x14ac:dyDescent="0.3">
      <c r="A2" s="54" t="s">
        <v>16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6"/>
    </row>
    <row r="3" spans="1:21" ht="36" x14ac:dyDescent="0.25">
      <c r="A3" s="28" t="s">
        <v>14</v>
      </c>
      <c r="B3" s="28" t="s">
        <v>13</v>
      </c>
      <c r="C3" s="28" t="s">
        <v>12</v>
      </c>
      <c r="D3" s="28" t="s">
        <v>11</v>
      </c>
      <c r="E3" s="28" t="s">
        <v>10</v>
      </c>
      <c r="F3" s="28" t="s">
        <v>9</v>
      </c>
      <c r="G3" s="28" t="s">
        <v>8</v>
      </c>
      <c r="H3" s="28" t="s">
        <v>7</v>
      </c>
      <c r="I3" s="28" t="s">
        <v>6</v>
      </c>
      <c r="J3" s="28" t="s">
        <v>5</v>
      </c>
      <c r="K3" s="28" t="s">
        <v>4</v>
      </c>
      <c r="L3" s="28" t="s">
        <v>0</v>
      </c>
      <c r="Q3" s="27" t="s">
        <v>3</v>
      </c>
      <c r="R3" s="27" t="s">
        <v>2</v>
      </c>
      <c r="S3" s="27" t="s">
        <v>1</v>
      </c>
    </row>
    <row r="4" spans="1:21" ht="1.5" customHeight="1" x14ac:dyDescent="0.25">
      <c r="A4" s="26">
        <v>0</v>
      </c>
      <c r="B4" s="26"/>
      <c r="C4" s="26"/>
      <c r="D4" s="26"/>
      <c r="E4" s="26"/>
      <c r="F4" s="26"/>
      <c r="G4" s="26"/>
      <c r="H4" s="26"/>
      <c r="I4" s="26">
        <v>0</v>
      </c>
      <c r="J4" s="25"/>
      <c r="K4" s="25"/>
      <c r="L4" s="25"/>
      <c r="Q4" s="2">
        <v>0</v>
      </c>
      <c r="R4" s="2">
        <v>0</v>
      </c>
      <c r="S4" s="2">
        <v>1</v>
      </c>
    </row>
    <row r="5" spans="1:21" x14ac:dyDescent="0.25">
      <c r="A5" s="19">
        <v>1</v>
      </c>
      <c r="B5" s="18">
        <v>0.62473441516908101</v>
      </c>
      <c r="C5" s="18">
        <v>0.91254033866184903</v>
      </c>
      <c r="D5" s="18">
        <v>2621</v>
      </c>
      <c r="E5" s="18">
        <v>1379</v>
      </c>
      <c r="F5" s="30">
        <v>4000</v>
      </c>
      <c r="G5" s="15">
        <f t="shared" ref="G5:G14" si="0">D5/F5</f>
        <v>0.65525</v>
      </c>
      <c r="H5" s="15">
        <f t="shared" ref="H5:H14" si="1">D5/$D$15</f>
        <v>0.13105</v>
      </c>
      <c r="I5" s="15">
        <f>H5</f>
        <v>0.13105</v>
      </c>
      <c r="J5" s="15">
        <f t="shared" ref="J5:J14" si="2">E5/$E$15</f>
        <v>6.8949999999999997E-2</v>
      </c>
      <c r="K5" s="15">
        <f>J5</f>
        <v>6.8949999999999997E-2</v>
      </c>
      <c r="L5" s="15">
        <f t="shared" ref="L5:L14" si="3">ABS(I5-K5)</f>
        <v>6.2100000000000002E-2</v>
      </c>
      <c r="Q5" s="14">
        <v>0.1</v>
      </c>
      <c r="R5" s="13">
        <f t="shared" ref="R5:R14" si="4">I5/Q5</f>
        <v>1.3105</v>
      </c>
      <c r="S5" s="2">
        <v>1</v>
      </c>
    </row>
    <row r="6" spans="1:21" x14ac:dyDescent="0.25">
      <c r="A6" s="19">
        <v>2</v>
      </c>
      <c r="B6" s="18">
        <v>0.58470717471432399</v>
      </c>
      <c r="C6" s="18">
        <v>0.62473375984891899</v>
      </c>
      <c r="D6" s="18">
        <v>2385</v>
      </c>
      <c r="E6" s="18">
        <v>1615</v>
      </c>
      <c r="F6" s="32">
        <v>4000</v>
      </c>
      <c r="G6" s="15">
        <f t="shared" si="0"/>
        <v>0.59624999999999995</v>
      </c>
      <c r="H6" s="15">
        <f t="shared" si="1"/>
        <v>0.11924999999999999</v>
      </c>
      <c r="I6" s="22">
        <f t="shared" ref="I6:I14" si="5">I5+H6</f>
        <v>0.25029999999999997</v>
      </c>
      <c r="J6" s="22">
        <f t="shared" si="2"/>
        <v>8.0750000000000002E-2</v>
      </c>
      <c r="K6" s="22">
        <f t="shared" ref="K6:K14" si="6">K5+J6</f>
        <v>0.1497</v>
      </c>
      <c r="L6" s="15">
        <f t="shared" si="3"/>
        <v>0.10059999999999997</v>
      </c>
      <c r="Q6" s="14">
        <v>0.2</v>
      </c>
      <c r="R6" s="13">
        <f t="shared" si="4"/>
        <v>1.2514999999999998</v>
      </c>
      <c r="S6" s="2">
        <v>1</v>
      </c>
    </row>
    <row r="7" spans="1:21" x14ac:dyDescent="0.25">
      <c r="A7" s="19">
        <v>3</v>
      </c>
      <c r="B7" s="18">
        <v>0.55384484177325999</v>
      </c>
      <c r="C7" s="18">
        <v>0.58470698015310296</v>
      </c>
      <c r="D7" s="18">
        <v>2277</v>
      </c>
      <c r="E7" s="18">
        <v>1723</v>
      </c>
      <c r="F7" s="30">
        <v>4000</v>
      </c>
      <c r="G7" s="15">
        <f t="shared" si="0"/>
        <v>0.56925000000000003</v>
      </c>
      <c r="H7" s="15">
        <f t="shared" si="1"/>
        <v>0.11385000000000001</v>
      </c>
      <c r="I7" s="15">
        <f t="shared" si="5"/>
        <v>0.36414999999999997</v>
      </c>
      <c r="J7" s="15">
        <f t="shared" si="2"/>
        <v>8.6150000000000004E-2</v>
      </c>
      <c r="K7" s="15">
        <f t="shared" si="6"/>
        <v>0.23585</v>
      </c>
      <c r="L7" s="15">
        <f t="shared" si="3"/>
        <v>0.12829999999999997</v>
      </c>
      <c r="Q7" s="14">
        <v>0.3</v>
      </c>
      <c r="R7" s="13">
        <f t="shared" si="4"/>
        <v>1.2138333333333333</v>
      </c>
      <c r="S7" s="2">
        <v>1</v>
      </c>
    </row>
    <row r="8" spans="1:21" x14ac:dyDescent="0.25">
      <c r="A8" s="19">
        <v>4</v>
      </c>
      <c r="B8" s="18">
        <v>0.52790234934421698</v>
      </c>
      <c r="C8" s="18">
        <v>0.55383964489839499</v>
      </c>
      <c r="D8" s="18">
        <v>2225</v>
      </c>
      <c r="E8" s="18">
        <v>1775</v>
      </c>
      <c r="F8" s="32">
        <v>4000</v>
      </c>
      <c r="G8" s="15">
        <f t="shared" si="0"/>
        <v>0.55625000000000002</v>
      </c>
      <c r="H8" s="15">
        <f t="shared" si="1"/>
        <v>0.11125</v>
      </c>
      <c r="I8" s="22">
        <f t="shared" si="5"/>
        <v>0.47539999999999999</v>
      </c>
      <c r="J8" s="22">
        <f t="shared" si="2"/>
        <v>8.8749999999999996E-2</v>
      </c>
      <c r="K8" s="22">
        <f t="shared" si="6"/>
        <v>0.3246</v>
      </c>
      <c r="L8" s="15">
        <f t="shared" si="3"/>
        <v>0.15079999999999999</v>
      </c>
      <c r="Q8" s="14">
        <v>0.4</v>
      </c>
      <c r="R8" s="13">
        <f t="shared" si="4"/>
        <v>1.1884999999999999</v>
      </c>
      <c r="S8" s="2">
        <v>1</v>
      </c>
    </row>
    <row r="9" spans="1:21" x14ac:dyDescent="0.25">
      <c r="A9" s="19">
        <v>5</v>
      </c>
      <c r="B9" s="18">
        <v>0.50262321333836502</v>
      </c>
      <c r="C9" s="18">
        <v>0.52789998495411405</v>
      </c>
      <c r="D9" s="18">
        <v>2149</v>
      </c>
      <c r="E9" s="18">
        <v>1851</v>
      </c>
      <c r="F9" s="32">
        <v>4000</v>
      </c>
      <c r="G9" s="15">
        <f>D9/F9</f>
        <v>0.53725000000000001</v>
      </c>
      <c r="H9" s="15">
        <f t="shared" si="1"/>
        <v>0.10745</v>
      </c>
      <c r="I9" s="22">
        <f t="shared" si="5"/>
        <v>0.58284999999999998</v>
      </c>
      <c r="J9" s="22">
        <f t="shared" si="2"/>
        <v>9.2549999999999993E-2</v>
      </c>
      <c r="K9" s="22">
        <f t="shared" si="6"/>
        <v>0.41715000000000002</v>
      </c>
      <c r="L9" s="15">
        <f t="shared" si="3"/>
        <v>0.16569999999999996</v>
      </c>
      <c r="Q9" s="14">
        <v>0.5</v>
      </c>
      <c r="R9" s="13">
        <f t="shared" si="4"/>
        <v>1.1657</v>
      </c>
      <c r="S9" s="2">
        <v>1</v>
      </c>
    </row>
    <row r="10" spans="1:21" x14ac:dyDescent="0.25">
      <c r="A10" s="19">
        <v>6</v>
      </c>
      <c r="B10" s="18">
        <v>0.47676057373714098</v>
      </c>
      <c r="C10" s="18">
        <v>0.502613468823357</v>
      </c>
      <c r="D10" s="18">
        <v>2025</v>
      </c>
      <c r="E10" s="18">
        <v>1975</v>
      </c>
      <c r="F10" s="31">
        <v>4000</v>
      </c>
      <c r="G10" s="15">
        <f>D10/F10</f>
        <v>0.50624999999999998</v>
      </c>
      <c r="H10" s="20">
        <f>D10/$D$15</f>
        <v>0.10125000000000001</v>
      </c>
      <c r="I10" s="20">
        <f>I9+H10</f>
        <v>0.68409999999999993</v>
      </c>
      <c r="J10" s="20">
        <f>E10/$E$15</f>
        <v>9.8750000000000004E-2</v>
      </c>
      <c r="K10" s="20">
        <f t="shared" si="6"/>
        <v>0.51590000000000003</v>
      </c>
      <c r="L10" s="20">
        <f>ABS(I10-K10)</f>
        <v>0.16819999999999991</v>
      </c>
      <c r="Q10" s="14">
        <v>0.6</v>
      </c>
      <c r="R10" s="13">
        <f t="shared" si="4"/>
        <v>1.1401666666666666</v>
      </c>
      <c r="S10" s="2">
        <v>1</v>
      </c>
    </row>
    <row r="11" spans="1:21" x14ac:dyDescent="0.25">
      <c r="A11" s="19">
        <v>7</v>
      </c>
      <c r="B11" s="18">
        <v>0.45036282847084202</v>
      </c>
      <c r="C11" s="18">
        <v>0.47675603458556298</v>
      </c>
      <c r="D11" s="18">
        <v>1868</v>
      </c>
      <c r="E11" s="18">
        <v>2132</v>
      </c>
      <c r="F11" s="30">
        <v>4000</v>
      </c>
      <c r="G11" s="15">
        <f t="shared" si="0"/>
        <v>0.46700000000000003</v>
      </c>
      <c r="H11" s="15">
        <f t="shared" si="1"/>
        <v>9.3399999999999997E-2</v>
      </c>
      <c r="I11" s="15">
        <f t="shared" si="5"/>
        <v>0.77749999999999997</v>
      </c>
      <c r="J11" s="15">
        <f t="shared" si="2"/>
        <v>0.1066</v>
      </c>
      <c r="K11" s="15">
        <f t="shared" si="6"/>
        <v>0.62250000000000005</v>
      </c>
      <c r="L11" s="15">
        <f t="shared" si="3"/>
        <v>0.15499999999999992</v>
      </c>
      <c r="Q11" s="14">
        <v>0.7</v>
      </c>
      <c r="R11" s="13">
        <f t="shared" si="4"/>
        <v>1.1107142857142858</v>
      </c>
      <c r="S11" s="2">
        <v>1</v>
      </c>
    </row>
    <row r="12" spans="1:21" x14ac:dyDescent="0.25">
      <c r="A12" s="19">
        <v>8</v>
      </c>
      <c r="B12" s="18">
        <v>0.417676544716581</v>
      </c>
      <c r="C12" s="18">
        <v>0.45035498557653802</v>
      </c>
      <c r="D12" s="18">
        <v>1738</v>
      </c>
      <c r="E12" s="18">
        <v>2262</v>
      </c>
      <c r="F12" s="30">
        <v>4000</v>
      </c>
      <c r="G12" s="15">
        <f t="shared" si="0"/>
        <v>0.4345</v>
      </c>
      <c r="H12" s="15">
        <f t="shared" si="1"/>
        <v>8.6900000000000005E-2</v>
      </c>
      <c r="I12" s="15">
        <f t="shared" si="5"/>
        <v>0.86439999999999995</v>
      </c>
      <c r="J12" s="15">
        <f t="shared" si="2"/>
        <v>0.11310000000000001</v>
      </c>
      <c r="K12" s="15">
        <f t="shared" si="6"/>
        <v>0.73560000000000003</v>
      </c>
      <c r="L12" s="15">
        <f t="shared" si="3"/>
        <v>0.12879999999999991</v>
      </c>
      <c r="Q12" s="14">
        <v>0.8</v>
      </c>
      <c r="R12" s="13">
        <f t="shared" si="4"/>
        <v>1.0804999999999998</v>
      </c>
      <c r="S12" s="2">
        <v>1</v>
      </c>
    </row>
    <row r="13" spans="1:21" x14ac:dyDescent="0.25">
      <c r="A13" s="19">
        <v>9</v>
      </c>
      <c r="B13" s="18">
        <v>0.37131521123451999</v>
      </c>
      <c r="C13" s="18">
        <v>0.41767341373318101</v>
      </c>
      <c r="D13" s="18">
        <v>1471</v>
      </c>
      <c r="E13" s="18">
        <v>2529</v>
      </c>
      <c r="F13" s="30">
        <v>4000</v>
      </c>
      <c r="G13" s="15">
        <f t="shared" si="0"/>
        <v>0.36775000000000002</v>
      </c>
      <c r="H13" s="15">
        <f t="shared" si="1"/>
        <v>7.3550000000000004E-2</v>
      </c>
      <c r="I13" s="15">
        <f t="shared" si="5"/>
        <v>0.93794999999999995</v>
      </c>
      <c r="J13" s="15">
        <f t="shared" si="2"/>
        <v>0.12645000000000001</v>
      </c>
      <c r="K13" s="15">
        <f t="shared" si="6"/>
        <v>0.86204999999999998</v>
      </c>
      <c r="L13" s="15">
        <f t="shared" si="3"/>
        <v>7.5899999999999967E-2</v>
      </c>
      <c r="Q13" s="14">
        <v>0.9</v>
      </c>
      <c r="R13" s="13">
        <f t="shared" si="4"/>
        <v>1.0421666666666667</v>
      </c>
      <c r="S13" s="2">
        <v>1</v>
      </c>
      <c r="U13" s="24"/>
    </row>
    <row r="14" spans="1:21" ht="15.75" thickBot="1" x14ac:dyDescent="0.3">
      <c r="A14" s="19">
        <v>10</v>
      </c>
      <c r="B14" s="18">
        <v>0.109889576471966</v>
      </c>
      <c r="C14" s="18">
        <v>0.371312626993897</v>
      </c>
      <c r="D14" s="18">
        <v>1241</v>
      </c>
      <c r="E14" s="18">
        <v>2759</v>
      </c>
      <c r="F14" s="30">
        <v>4000</v>
      </c>
      <c r="G14" s="15">
        <f t="shared" si="0"/>
        <v>0.31025000000000003</v>
      </c>
      <c r="H14" s="15">
        <f t="shared" si="1"/>
        <v>6.2050000000000001E-2</v>
      </c>
      <c r="I14" s="15">
        <f t="shared" si="5"/>
        <v>1</v>
      </c>
      <c r="J14" s="15">
        <f t="shared" si="2"/>
        <v>0.13794999999999999</v>
      </c>
      <c r="K14" s="16">
        <f t="shared" si="6"/>
        <v>1</v>
      </c>
      <c r="L14" s="15">
        <f t="shared" si="3"/>
        <v>0</v>
      </c>
      <c r="Q14" s="14">
        <v>1</v>
      </c>
      <c r="R14" s="13">
        <f t="shared" si="4"/>
        <v>1</v>
      </c>
      <c r="S14" s="12">
        <v>1</v>
      </c>
      <c r="U14" s="24"/>
    </row>
    <row r="15" spans="1:21" ht="15.75" thickBot="1" x14ac:dyDescent="0.3">
      <c r="A15" s="9"/>
      <c r="B15" s="11"/>
      <c r="C15" s="11"/>
      <c r="D15" s="10">
        <f>SUM(D5:D14)</f>
        <v>20000</v>
      </c>
      <c r="E15" s="10">
        <f>F15-D15</f>
        <v>20000</v>
      </c>
      <c r="F15" s="10">
        <f>SUM(F5:F14)</f>
        <v>40000</v>
      </c>
      <c r="G15" s="9"/>
      <c r="H15" s="9"/>
      <c r="I15" s="9"/>
      <c r="J15" s="8"/>
      <c r="K15" s="7" t="s">
        <v>0</v>
      </c>
      <c r="L15" s="29">
        <f>MAX(L5:L14)</f>
        <v>0.16819999999999991</v>
      </c>
      <c r="U15" s="24"/>
    </row>
    <row r="16" spans="1:21" ht="15.75" thickBot="1" x14ac:dyDescent="0.3">
      <c r="U16" s="24"/>
    </row>
    <row r="17" spans="1:21" ht="15" customHeight="1" thickBot="1" x14ac:dyDescent="0.3">
      <c r="A17" s="54" t="s">
        <v>15</v>
      </c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6"/>
      <c r="U17" s="24"/>
    </row>
    <row r="18" spans="1:21" ht="36" x14ac:dyDescent="0.25">
      <c r="A18" s="28" t="s">
        <v>14</v>
      </c>
      <c r="B18" s="28" t="s">
        <v>13</v>
      </c>
      <c r="C18" s="28" t="s">
        <v>12</v>
      </c>
      <c r="D18" s="28" t="s">
        <v>11</v>
      </c>
      <c r="E18" s="28" t="s">
        <v>10</v>
      </c>
      <c r="F18" s="28" t="s">
        <v>9</v>
      </c>
      <c r="G18" s="28" t="s">
        <v>8</v>
      </c>
      <c r="H18" s="28" t="s">
        <v>7</v>
      </c>
      <c r="I18" s="28" t="s">
        <v>6</v>
      </c>
      <c r="J18" s="28" t="s">
        <v>5</v>
      </c>
      <c r="K18" s="28" t="s">
        <v>4</v>
      </c>
      <c r="L18" s="28" t="s">
        <v>0</v>
      </c>
      <c r="Q18" s="27" t="s">
        <v>3</v>
      </c>
      <c r="R18" s="27" t="s">
        <v>2</v>
      </c>
      <c r="S18" s="27" t="s">
        <v>1</v>
      </c>
      <c r="U18" s="24"/>
    </row>
    <row r="19" spans="1:21" ht="1.5" customHeight="1" x14ac:dyDescent="0.25">
      <c r="A19" s="26">
        <v>0</v>
      </c>
      <c r="B19" s="26"/>
      <c r="C19" s="26"/>
      <c r="D19" s="26"/>
      <c r="E19" s="26"/>
      <c r="F19" s="26"/>
      <c r="G19" s="26"/>
      <c r="H19" s="26"/>
      <c r="I19" s="26">
        <v>0</v>
      </c>
      <c r="J19" s="25"/>
      <c r="K19" s="25"/>
      <c r="L19" s="25"/>
      <c r="Q19" s="2">
        <v>0</v>
      </c>
      <c r="R19" s="2"/>
      <c r="S19" s="2">
        <v>1</v>
      </c>
      <c r="U19" s="24"/>
    </row>
    <row r="20" spans="1:21" x14ac:dyDescent="0.25">
      <c r="A20" s="19">
        <v>1</v>
      </c>
      <c r="B20" s="18">
        <v>0.60741475893623398</v>
      </c>
      <c r="C20" s="18">
        <v>0.86801711032106998</v>
      </c>
      <c r="D20" s="18">
        <v>99</v>
      </c>
      <c r="E20" s="17">
        <v>3006</v>
      </c>
      <c r="F20" s="9">
        <v>3105</v>
      </c>
      <c r="G20" s="15">
        <f t="shared" ref="G20:G29" si="7">D20/F20</f>
        <v>3.1884057971014491E-2</v>
      </c>
      <c r="H20" s="15">
        <f t="shared" ref="H20:H29" si="8">D20/$D$30</f>
        <v>0.1625615763546798</v>
      </c>
      <c r="I20" s="15">
        <f>H20</f>
        <v>0.1625615763546798</v>
      </c>
      <c r="J20" s="15">
        <f t="shared" ref="J20:J29" si="9">E20/$E$30</f>
        <v>9.8758131283264342E-2</v>
      </c>
      <c r="K20" s="15">
        <f>J20</f>
        <v>9.8758131283264342E-2</v>
      </c>
      <c r="L20" s="15">
        <f t="shared" ref="L20:L29" si="10">ABS(I20-K20)</f>
        <v>6.3803445071415457E-2</v>
      </c>
      <c r="P20" s="14"/>
      <c r="Q20" s="14">
        <v>0.1</v>
      </c>
      <c r="R20" s="13">
        <f t="shared" ref="R20:R29" si="11">I20/Q20</f>
        <v>1.6256157635467978</v>
      </c>
      <c r="S20" s="2">
        <v>1</v>
      </c>
      <c r="U20" s="24"/>
    </row>
    <row r="21" spans="1:21" x14ac:dyDescent="0.25">
      <c r="A21" s="19">
        <v>2</v>
      </c>
      <c r="B21" s="18">
        <v>0.56535039030716805</v>
      </c>
      <c r="C21" s="18">
        <v>0.60741455947605005</v>
      </c>
      <c r="D21" s="18">
        <v>79</v>
      </c>
      <c r="E21" s="17">
        <v>3026</v>
      </c>
      <c r="F21" s="23">
        <v>3105</v>
      </c>
      <c r="G21" s="15">
        <f t="shared" si="7"/>
        <v>2.5442834138486314E-2</v>
      </c>
      <c r="H21" s="15">
        <f t="shared" si="8"/>
        <v>0.1297208538587849</v>
      </c>
      <c r="I21" s="22">
        <f t="shared" ref="I21:I29" si="12">I20+H21</f>
        <v>0.29228243021346467</v>
      </c>
      <c r="J21" s="22">
        <f t="shared" si="9"/>
        <v>9.9415204678362568E-2</v>
      </c>
      <c r="K21" s="22">
        <f t="shared" ref="K21:K29" si="13">K20+J21</f>
        <v>0.1981733359616269</v>
      </c>
      <c r="L21" s="15">
        <f t="shared" si="10"/>
        <v>9.4109094251837777E-2</v>
      </c>
      <c r="P21" s="14"/>
      <c r="Q21" s="14">
        <v>0.2</v>
      </c>
      <c r="R21" s="13">
        <f t="shared" si="11"/>
        <v>1.4614121510673233</v>
      </c>
      <c r="S21" s="2">
        <v>1</v>
      </c>
    </row>
    <row r="22" spans="1:21" x14ac:dyDescent="0.25">
      <c r="A22" s="19">
        <v>3</v>
      </c>
      <c r="B22" s="18">
        <v>0.53398792058001598</v>
      </c>
      <c r="C22" s="18">
        <v>0.56534414140676403</v>
      </c>
      <c r="D22" s="18">
        <v>91</v>
      </c>
      <c r="E22" s="17">
        <v>3013</v>
      </c>
      <c r="F22" s="9">
        <v>3104</v>
      </c>
      <c r="G22" s="15">
        <f t="shared" si="7"/>
        <v>2.931701030927835E-2</v>
      </c>
      <c r="H22" s="15">
        <f t="shared" si="8"/>
        <v>0.14942528735632185</v>
      </c>
      <c r="I22" s="15">
        <f t="shared" si="12"/>
        <v>0.44170771756978655</v>
      </c>
      <c r="J22" s="15">
        <f t="shared" si="9"/>
        <v>9.8988106971548723E-2</v>
      </c>
      <c r="K22" s="15">
        <f t="shared" si="13"/>
        <v>0.29716144293317559</v>
      </c>
      <c r="L22" s="15">
        <f t="shared" si="10"/>
        <v>0.14454627463661096</v>
      </c>
      <c r="P22" s="14"/>
      <c r="Q22" s="14">
        <v>0.3</v>
      </c>
      <c r="R22" s="13">
        <f t="shared" si="11"/>
        <v>1.4723590585659552</v>
      </c>
      <c r="S22" s="2">
        <v>1</v>
      </c>
    </row>
    <row r="23" spans="1:21" x14ac:dyDescent="0.25">
      <c r="A23" s="19">
        <v>4</v>
      </c>
      <c r="B23" s="18">
        <v>0.50611892809256098</v>
      </c>
      <c r="C23" s="18">
        <v>0.53398374598772502</v>
      </c>
      <c r="D23" s="18">
        <v>75</v>
      </c>
      <c r="E23" s="17">
        <v>3030</v>
      </c>
      <c r="F23" s="23">
        <v>3105</v>
      </c>
      <c r="G23" s="15">
        <f t="shared" si="7"/>
        <v>2.4154589371980676E-2</v>
      </c>
      <c r="H23" s="15">
        <f t="shared" si="8"/>
        <v>0.12315270935960591</v>
      </c>
      <c r="I23" s="22">
        <f t="shared" si="12"/>
        <v>0.56486042692939242</v>
      </c>
      <c r="J23" s="22">
        <f t="shared" si="9"/>
        <v>9.9546619357382224E-2</v>
      </c>
      <c r="K23" s="22">
        <f t="shared" si="13"/>
        <v>0.39670806229055783</v>
      </c>
      <c r="L23" s="15">
        <f t="shared" si="10"/>
        <v>0.16815236463883459</v>
      </c>
      <c r="P23" s="14"/>
      <c r="Q23" s="14">
        <v>0.4</v>
      </c>
      <c r="R23" s="13">
        <f t="shared" si="11"/>
        <v>1.4121510673234809</v>
      </c>
      <c r="S23" s="2">
        <v>1</v>
      </c>
    </row>
    <row r="24" spans="1:21" x14ac:dyDescent="0.25">
      <c r="A24" s="19">
        <v>5</v>
      </c>
      <c r="B24" s="18">
        <v>0.48129552171016998</v>
      </c>
      <c r="C24" s="18">
        <v>0.50611701163353595</v>
      </c>
      <c r="D24" s="18">
        <v>67</v>
      </c>
      <c r="E24" s="17">
        <v>3038</v>
      </c>
      <c r="F24" s="21">
        <v>3105</v>
      </c>
      <c r="G24" s="15">
        <f t="shared" si="7"/>
        <v>2.1578099838969404E-2</v>
      </c>
      <c r="H24" s="20">
        <f t="shared" si="8"/>
        <v>0.11001642036124795</v>
      </c>
      <c r="I24" s="20">
        <f t="shared" si="12"/>
        <v>0.67487684729064035</v>
      </c>
      <c r="J24" s="20">
        <f t="shared" si="9"/>
        <v>9.9809448715421509E-2</v>
      </c>
      <c r="K24" s="20">
        <f t="shared" si="13"/>
        <v>0.49651751100597935</v>
      </c>
      <c r="L24" s="20">
        <f t="shared" si="10"/>
        <v>0.178359336284661</v>
      </c>
      <c r="P24" s="14"/>
      <c r="Q24" s="14">
        <v>0.5</v>
      </c>
      <c r="R24" s="13">
        <f t="shared" si="11"/>
        <v>1.3497536945812807</v>
      </c>
      <c r="S24" s="2">
        <v>1</v>
      </c>
    </row>
    <row r="25" spans="1:21" x14ac:dyDescent="0.25">
      <c r="A25" s="19">
        <v>6</v>
      </c>
      <c r="B25" s="18">
        <v>0.45587677345241601</v>
      </c>
      <c r="C25" s="18">
        <v>0.48129144255961698</v>
      </c>
      <c r="D25" s="18">
        <v>46</v>
      </c>
      <c r="E25" s="17">
        <v>3058</v>
      </c>
      <c r="F25" s="9">
        <v>3104</v>
      </c>
      <c r="G25" s="15">
        <f t="shared" si="7"/>
        <v>1.4819587628865979E-2</v>
      </c>
      <c r="H25" s="15">
        <f t="shared" si="8"/>
        <v>7.5533661740558297E-2</v>
      </c>
      <c r="I25" s="15">
        <f t="shared" si="12"/>
        <v>0.75041050903119866</v>
      </c>
      <c r="J25" s="15">
        <f t="shared" si="9"/>
        <v>0.10046652211051975</v>
      </c>
      <c r="K25" s="15">
        <f t="shared" si="13"/>
        <v>0.59698403311649906</v>
      </c>
      <c r="L25" s="15">
        <f t="shared" si="10"/>
        <v>0.1534264759146996</v>
      </c>
      <c r="P25" s="14"/>
      <c r="Q25" s="14">
        <v>0.6</v>
      </c>
      <c r="R25" s="13">
        <f t="shared" si="11"/>
        <v>1.2506841817186645</v>
      </c>
      <c r="S25" s="2">
        <v>1</v>
      </c>
    </row>
    <row r="26" spans="1:21" x14ac:dyDescent="0.25">
      <c r="A26" s="19">
        <v>7</v>
      </c>
      <c r="B26" s="18">
        <v>0.43002400714213201</v>
      </c>
      <c r="C26" s="18">
        <v>0.45587081020312897</v>
      </c>
      <c r="D26" s="18">
        <v>54</v>
      </c>
      <c r="E26" s="17">
        <v>3051</v>
      </c>
      <c r="F26" s="9">
        <v>3105</v>
      </c>
      <c r="G26" s="15">
        <f t="shared" si="7"/>
        <v>1.7391304347826087E-2</v>
      </c>
      <c r="H26" s="15">
        <f t="shared" si="8"/>
        <v>8.8669950738916259E-2</v>
      </c>
      <c r="I26" s="15">
        <f t="shared" si="12"/>
        <v>0.83908045977011492</v>
      </c>
      <c r="J26" s="15">
        <f t="shared" si="9"/>
        <v>0.10023654642223537</v>
      </c>
      <c r="K26" s="15">
        <f t="shared" si="13"/>
        <v>0.6972205795387344</v>
      </c>
      <c r="L26" s="15">
        <f t="shared" si="10"/>
        <v>0.14185988023138052</v>
      </c>
      <c r="P26" s="14"/>
      <c r="Q26" s="14">
        <v>0.7</v>
      </c>
      <c r="R26" s="13">
        <f t="shared" si="11"/>
        <v>1.1986863711001643</v>
      </c>
      <c r="S26" s="2">
        <v>1</v>
      </c>
    </row>
    <row r="27" spans="1:21" x14ac:dyDescent="0.25">
      <c r="A27" s="19">
        <v>8</v>
      </c>
      <c r="B27" s="18">
        <v>0.39842888029371698</v>
      </c>
      <c r="C27" s="18">
        <v>0.43001541350082501</v>
      </c>
      <c r="D27" s="18">
        <v>45</v>
      </c>
      <c r="E27" s="17">
        <v>3059</v>
      </c>
      <c r="F27" s="9">
        <v>3104</v>
      </c>
      <c r="G27" s="15">
        <f t="shared" si="7"/>
        <v>1.4497422680412372E-2</v>
      </c>
      <c r="H27" s="15">
        <f t="shared" si="8"/>
        <v>7.3891625615763554E-2</v>
      </c>
      <c r="I27" s="15">
        <f t="shared" si="12"/>
        <v>0.91297208538587848</v>
      </c>
      <c r="J27" s="15">
        <f t="shared" si="9"/>
        <v>0.10049937578027465</v>
      </c>
      <c r="K27" s="15">
        <f t="shared" si="13"/>
        <v>0.79771995531900908</v>
      </c>
      <c r="L27" s="15">
        <f t="shared" si="10"/>
        <v>0.11525213006686941</v>
      </c>
      <c r="P27" s="14"/>
      <c r="Q27" s="14">
        <v>0.8</v>
      </c>
      <c r="R27" s="13">
        <f t="shared" si="11"/>
        <v>1.1412151067323479</v>
      </c>
      <c r="S27" s="2">
        <v>1</v>
      </c>
    </row>
    <row r="28" spans="1:21" x14ac:dyDescent="0.25">
      <c r="A28" s="19">
        <v>9</v>
      </c>
      <c r="B28" s="18">
        <v>0.35275911425726902</v>
      </c>
      <c r="C28" s="18">
        <v>0.39842839973546401</v>
      </c>
      <c r="D28" s="18">
        <v>31</v>
      </c>
      <c r="E28" s="17">
        <v>3074</v>
      </c>
      <c r="F28" s="9">
        <v>3105</v>
      </c>
      <c r="G28" s="15">
        <f t="shared" si="7"/>
        <v>9.9838969404186795E-3</v>
      </c>
      <c r="H28" s="15">
        <f t="shared" si="8"/>
        <v>5.090311986863711E-2</v>
      </c>
      <c r="I28" s="15">
        <f t="shared" si="12"/>
        <v>0.96387520525451564</v>
      </c>
      <c r="J28" s="15">
        <f t="shared" si="9"/>
        <v>0.10099218082659833</v>
      </c>
      <c r="K28" s="15">
        <f t="shared" si="13"/>
        <v>0.89871213614560741</v>
      </c>
      <c r="L28" s="15">
        <f t="shared" si="10"/>
        <v>6.5163069108908234E-2</v>
      </c>
      <c r="P28" s="14"/>
      <c r="Q28" s="14">
        <v>0.9</v>
      </c>
      <c r="R28" s="13">
        <f t="shared" si="11"/>
        <v>1.0709724502827951</v>
      </c>
      <c r="S28" s="2">
        <v>1</v>
      </c>
    </row>
    <row r="29" spans="1:21" ht="15.75" thickBot="1" x14ac:dyDescent="0.3">
      <c r="A29" s="19">
        <v>10</v>
      </c>
      <c r="B29" s="18">
        <v>0.118667997315115</v>
      </c>
      <c r="C29" s="18">
        <v>0.35273777556343799</v>
      </c>
      <c r="D29" s="18">
        <v>22</v>
      </c>
      <c r="E29" s="17">
        <v>3083</v>
      </c>
      <c r="F29" s="9">
        <v>3105</v>
      </c>
      <c r="G29" s="15">
        <f t="shared" si="7"/>
        <v>7.0853462157809983E-3</v>
      </c>
      <c r="H29" s="15">
        <f t="shared" si="8"/>
        <v>3.6124794745484398E-2</v>
      </c>
      <c r="I29" s="15">
        <f t="shared" si="12"/>
        <v>1</v>
      </c>
      <c r="J29" s="15">
        <f t="shared" si="9"/>
        <v>0.10128786385439253</v>
      </c>
      <c r="K29" s="16">
        <f t="shared" si="13"/>
        <v>1</v>
      </c>
      <c r="L29" s="15">
        <f t="shared" si="10"/>
        <v>0</v>
      </c>
      <c r="P29" s="14"/>
      <c r="Q29" s="14">
        <v>1</v>
      </c>
      <c r="R29" s="13">
        <f t="shared" si="11"/>
        <v>1</v>
      </c>
      <c r="S29" s="12">
        <v>1</v>
      </c>
    </row>
    <row r="30" spans="1:21" ht="15.75" thickBot="1" x14ac:dyDescent="0.3">
      <c r="A30" s="9"/>
      <c r="B30" s="11"/>
      <c r="C30" s="11"/>
      <c r="D30" s="10">
        <f>SUM(D20:D29)</f>
        <v>609</v>
      </c>
      <c r="E30" s="10">
        <f>F30-D30</f>
        <v>30438</v>
      </c>
      <c r="F30" s="10">
        <f>SUM(F20:F29)</f>
        <v>31047</v>
      </c>
      <c r="G30" s="9"/>
      <c r="H30" s="9"/>
      <c r="I30" s="9"/>
      <c r="J30" s="8"/>
      <c r="K30" s="7" t="s">
        <v>0</v>
      </c>
      <c r="L30" s="6">
        <f>MAX(L20:L29)</f>
        <v>0.178359336284661</v>
      </c>
    </row>
  </sheetData>
  <mergeCells count="2">
    <mergeCell ref="A2:L2"/>
    <mergeCell ref="A17:L17"/>
  </mergeCells>
  <conditionalFormatting sqref="G5:G14">
    <cfRule type="dataBar" priority="3">
      <dataBar>
        <cfvo type="min"/>
        <cfvo type="max"/>
        <color rgb="FFFFFF00"/>
      </dataBar>
    </cfRule>
    <cfRule type="dataBar" priority="4">
      <dataBar>
        <cfvo type="min"/>
        <cfvo type="max"/>
        <color rgb="FFFFB628"/>
      </dataBar>
    </cfRule>
  </conditionalFormatting>
  <conditionalFormatting sqref="G20:G29">
    <cfRule type="dataBar" priority="1">
      <dataBar>
        <cfvo type="min"/>
        <cfvo type="max"/>
        <color rgb="FFFFFF00"/>
      </dataBar>
    </cfRule>
    <cfRule type="dataBar" priority="2">
      <dataBar>
        <cfvo type="min"/>
        <cfvo type="max"/>
        <color rgb="FF008AEF"/>
      </dataBar>
    </cfRule>
  </conditionalFormatting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C2FB3-5590-44B7-AC41-221148626A62}">
  <dimension ref="B1:J22"/>
  <sheetViews>
    <sheetView workbookViewId="0">
      <selection activeCell="D14" sqref="D14"/>
    </sheetView>
  </sheetViews>
  <sheetFormatPr defaultRowHeight="15" x14ac:dyDescent="0.25"/>
  <cols>
    <col min="3" max="3" width="18.85546875" bestFit="1" customWidth="1"/>
    <col min="4" max="4" width="60.85546875" bestFit="1" customWidth="1"/>
    <col min="5" max="5" width="8.5703125" customWidth="1"/>
    <col min="6" max="6" width="16.42578125" customWidth="1"/>
    <col min="7" max="7" width="18.85546875" bestFit="1" customWidth="1"/>
    <col min="8" max="8" width="10.85546875" bestFit="1" customWidth="1"/>
    <col min="9" max="9" width="18.85546875" bestFit="1" customWidth="1"/>
    <col min="10" max="10" width="11.7109375" bestFit="1" customWidth="1"/>
  </cols>
  <sheetData>
    <row r="1" spans="2:10" ht="15.75" thickBot="1" x14ac:dyDescent="0.3">
      <c r="B1" s="61" t="s">
        <v>165</v>
      </c>
      <c r="C1" s="62"/>
      <c r="D1" s="63"/>
      <c r="F1" s="64" t="s">
        <v>144</v>
      </c>
      <c r="G1" s="65"/>
      <c r="H1" s="65"/>
      <c r="I1" s="65"/>
      <c r="J1" s="66"/>
    </row>
    <row r="2" spans="2:10" ht="15.75" thickBot="1" x14ac:dyDescent="0.3"/>
    <row r="3" spans="2:10" x14ac:dyDescent="0.25">
      <c r="F3" s="67" t="s">
        <v>150</v>
      </c>
      <c r="H3" s="50" t="s">
        <v>151</v>
      </c>
      <c r="I3" s="34" t="s">
        <v>142</v>
      </c>
      <c r="J3" s="35" t="s">
        <v>143</v>
      </c>
    </row>
    <row r="4" spans="2:10" x14ac:dyDescent="0.25">
      <c r="B4" s="57" t="s">
        <v>156</v>
      </c>
      <c r="C4" s="57" t="s">
        <v>145</v>
      </c>
      <c r="D4" s="42" t="s">
        <v>146</v>
      </c>
      <c r="F4" s="68"/>
      <c r="H4" s="36" t="s">
        <v>140</v>
      </c>
      <c r="I4" s="33">
        <v>9223</v>
      </c>
      <c r="J4" s="37">
        <v>10677</v>
      </c>
    </row>
    <row r="5" spans="2:10" ht="15.75" thickBot="1" x14ac:dyDescent="0.3">
      <c r="B5" s="57"/>
      <c r="C5" s="57"/>
      <c r="D5" s="42" t="s">
        <v>147</v>
      </c>
      <c r="F5" s="69"/>
      <c r="H5" s="38" t="s">
        <v>141</v>
      </c>
      <c r="I5" s="39">
        <v>6330</v>
      </c>
      <c r="J5" s="40">
        <v>13670</v>
      </c>
    </row>
    <row r="7" spans="2:10" ht="15.75" thickBot="1" x14ac:dyDescent="0.3">
      <c r="B7" s="70" t="s">
        <v>157</v>
      </c>
      <c r="C7" s="57" t="s">
        <v>158</v>
      </c>
      <c r="D7" s="42" t="s">
        <v>159</v>
      </c>
    </row>
    <row r="8" spans="2:10" x14ac:dyDescent="0.25">
      <c r="B8" s="70"/>
      <c r="C8" s="57"/>
      <c r="D8" s="41" t="s">
        <v>160</v>
      </c>
      <c r="H8" s="58" t="s">
        <v>148</v>
      </c>
      <c r="I8" s="45" t="s">
        <v>149</v>
      </c>
      <c r="J8" s="46">
        <f>SUM(I4+J5)/SUM(I4:J5)</f>
        <v>0.57375939849624058</v>
      </c>
    </row>
    <row r="9" spans="2:10" x14ac:dyDescent="0.25">
      <c r="H9" s="59"/>
      <c r="I9" s="44" t="s">
        <v>154</v>
      </c>
      <c r="J9" s="47">
        <f>I4/SUM(I4:J4)</f>
        <v>0.46346733668341711</v>
      </c>
    </row>
    <row r="10" spans="2:10" ht="15.75" thickBot="1" x14ac:dyDescent="0.3">
      <c r="B10" s="70" t="s">
        <v>161</v>
      </c>
      <c r="C10" s="57" t="s">
        <v>162</v>
      </c>
      <c r="D10" s="41" t="s">
        <v>163</v>
      </c>
      <c r="H10" s="60"/>
      <c r="I10" s="48" t="s">
        <v>155</v>
      </c>
      <c r="J10" s="49">
        <f>J5/SUM(I5:J5)</f>
        <v>0.6835</v>
      </c>
    </row>
    <row r="11" spans="2:10" x14ac:dyDescent="0.25">
      <c r="B11" s="70"/>
      <c r="C11" s="57"/>
      <c r="D11" s="41" t="s">
        <v>164</v>
      </c>
    </row>
    <row r="13" spans="2:10" ht="15.75" thickBot="1" x14ac:dyDescent="0.3"/>
    <row r="14" spans="2:10" x14ac:dyDescent="0.25">
      <c r="F14" s="67" t="s">
        <v>153</v>
      </c>
      <c r="H14" s="50" t="s">
        <v>152</v>
      </c>
      <c r="I14" s="34" t="s">
        <v>142</v>
      </c>
      <c r="J14" s="35" t="s">
        <v>143</v>
      </c>
    </row>
    <row r="15" spans="2:10" x14ac:dyDescent="0.25">
      <c r="F15" s="68"/>
      <c r="H15" s="36" t="s">
        <v>140</v>
      </c>
      <c r="I15" s="33">
        <v>336</v>
      </c>
      <c r="J15" s="37">
        <v>273</v>
      </c>
    </row>
    <row r="16" spans="2:10" ht="15.75" thickBot="1" x14ac:dyDescent="0.3">
      <c r="F16" s="69"/>
      <c r="H16" s="38" t="s">
        <v>141</v>
      </c>
      <c r="I16" s="39">
        <v>11633</v>
      </c>
      <c r="J16" s="40">
        <v>18805</v>
      </c>
    </row>
    <row r="18" spans="7:10" ht="15.75" thickBot="1" x14ac:dyDescent="0.3"/>
    <row r="19" spans="7:10" x14ac:dyDescent="0.25">
      <c r="H19" s="58" t="s">
        <v>148</v>
      </c>
      <c r="I19" s="45" t="s">
        <v>149</v>
      </c>
      <c r="J19" s="51">
        <f>SUM(I15+J16)/SUM(I15:J16)</f>
        <v>0.61651689374174634</v>
      </c>
    </row>
    <row r="20" spans="7:10" x14ac:dyDescent="0.25">
      <c r="H20" s="59"/>
      <c r="I20" s="44" t="s">
        <v>154</v>
      </c>
      <c r="J20" s="52">
        <f>I15/SUM(I15:J15)</f>
        <v>0.55172413793103448</v>
      </c>
    </row>
    <row r="21" spans="7:10" ht="15.75" thickBot="1" x14ac:dyDescent="0.3">
      <c r="H21" s="60"/>
      <c r="I21" s="48" t="s">
        <v>155</v>
      </c>
      <c r="J21" s="53">
        <f>J16/SUM(I16:J16)</f>
        <v>0.61781325974111312</v>
      </c>
    </row>
    <row r="22" spans="7:10" x14ac:dyDescent="0.25">
      <c r="G22" s="43"/>
      <c r="H22" s="43"/>
    </row>
  </sheetData>
  <mergeCells count="12">
    <mergeCell ref="H19:H21"/>
    <mergeCell ref="F3:F5"/>
    <mergeCell ref="F14:F16"/>
    <mergeCell ref="B4:B5"/>
    <mergeCell ref="B7:B8"/>
    <mergeCell ref="B10:B11"/>
    <mergeCell ref="C4:C5"/>
    <mergeCell ref="C7:C8"/>
    <mergeCell ref="C10:C11"/>
    <mergeCell ref="H8:H10"/>
    <mergeCell ref="B1:D1"/>
    <mergeCell ref="F1:J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diag_stats_logit_1</vt:lpstr>
      <vt:lpstr>Fit_3</vt:lpstr>
      <vt:lpstr>FINAL OUTPUT - DEV &amp; VAL SAMPLE</vt:lpstr>
      <vt:lpstr>Accuracy of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</dc:creator>
  <cp:lastModifiedBy>AnjaliDogra</cp:lastModifiedBy>
  <dcterms:created xsi:type="dcterms:W3CDTF">2018-03-24T04:51:18Z</dcterms:created>
  <dcterms:modified xsi:type="dcterms:W3CDTF">2018-04-01T11:21:02Z</dcterms:modified>
</cp:coreProperties>
</file>