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BBA7908-6D0A-4B82-8862-94A563F54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Page" sheetId="20" r:id="rId1"/>
    <sheet name="Reference" sheetId="1" r:id="rId2"/>
    <sheet name="Price" sheetId="21" r:id="rId3"/>
    <sheet name="Mathematical Funtion" sheetId="2" r:id="rId4"/>
    <sheet name="Logical Funtion" sheetId="3" r:id="rId5"/>
    <sheet name="Index" sheetId="4" r:id="rId6"/>
    <sheet name="Match" sheetId="5" r:id="rId7"/>
    <sheet name="Index&amp;Match" sheetId="6" r:id="rId8"/>
    <sheet name="VLookUp" sheetId="7" r:id="rId9"/>
    <sheet name="Sheet1" sheetId="24" r:id="rId10"/>
    <sheet name="HLookUp" sheetId="8" r:id="rId11"/>
    <sheet name="XLookUp" sheetId="9" r:id="rId12"/>
  </sheets>
  <definedNames>
    <definedName name="Car_Price">Price!$B$1</definedName>
    <definedName name="Filter_Table">#REF!</definedName>
    <definedName name="PH_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9" roundtripDataChecksum="qhb0X9cdoUBfFPyf1uEne1kKxNHMdju6deeApcOLCoc="/>
    </ext>
  </extLst>
</workbook>
</file>

<file path=xl/calcChain.xml><?xml version="1.0" encoding="utf-8"?>
<calcChain xmlns="http://schemas.openxmlformats.org/spreadsheetml/2006/main">
  <c r="G5" i="8" l="1"/>
  <c r="G6" i="8"/>
  <c r="G7" i="8"/>
  <c r="G8" i="8"/>
  <c r="G9" i="8"/>
  <c r="G10" i="8"/>
  <c r="G11" i="8"/>
  <c r="G12" i="8"/>
  <c r="G13" i="8"/>
  <c r="G4" i="8"/>
  <c r="H31" i="3"/>
  <c r="H32" i="3"/>
  <c r="H33" i="3"/>
  <c r="H34" i="3"/>
  <c r="H35" i="3"/>
  <c r="H36" i="3"/>
  <c r="H37" i="3"/>
  <c r="H38" i="3"/>
  <c r="H39" i="3"/>
  <c r="H30" i="3"/>
  <c r="D64" i="7"/>
  <c r="D65" i="7"/>
  <c r="D66" i="7"/>
  <c r="D67" i="7"/>
  <c r="D68" i="7"/>
  <c r="D69" i="7"/>
  <c r="C56" i="7"/>
  <c r="D56" i="7"/>
  <c r="E56" i="7"/>
  <c r="H42" i="7" a="1"/>
  <c r="H42" i="7" s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5" i="7"/>
  <c r="H5" i="5"/>
  <c r="F119" i="3"/>
  <c r="F120" i="3"/>
  <c r="F121" i="3"/>
  <c r="G110" i="3"/>
  <c r="G111" i="3"/>
  <c r="G112" i="3"/>
  <c r="G113" i="3"/>
  <c r="G109" i="3"/>
  <c r="F97" i="3"/>
  <c r="F98" i="3"/>
  <c r="F99" i="3"/>
  <c r="F100" i="3"/>
  <c r="F96" i="3"/>
  <c r="G52" i="3"/>
  <c r="G53" i="3"/>
  <c r="G54" i="3"/>
  <c r="G55" i="3"/>
  <c r="G56" i="3"/>
  <c r="G57" i="3"/>
  <c r="G58" i="3"/>
  <c r="G59" i="3"/>
  <c r="G60" i="3"/>
  <c r="G61" i="3"/>
  <c r="F52" i="3"/>
  <c r="F53" i="3"/>
  <c r="F54" i="3"/>
  <c r="F55" i="3"/>
  <c r="F56" i="3"/>
  <c r="F57" i="3"/>
  <c r="F58" i="3"/>
  <c r="F59" i="3"/>
  <c r="F60" i="3"/>
  <c r="F61" i="3"/>
  <c r="E52" i="3" a="1"/>
  <c r="E52" i="3" s="1"/>
  <c r="E53" i="3" a="1"/>
  <c r="E53" i="3" s="1"/>
  <c r="E54" i="3" a="1"/>
  <c r="E54" i="3"/>
  <c r="E55" i="3" a="1"/>
  <c r="E55" i="3"/>
  <c r="E56" i="3" a="1"/>
  <c r="E56" i="3" s="1"/>
  <c r="E57" i="3" a="1"/>
  <c r="E57" i="3" s="1"/>
  <c r="E58" i="3" a="1"/>
  <c r="E58" i="3" s="1"/>
  <c r="E59" i="3" a="1"/>
  <c r="E59" i="3" s="1"/>
  <c r="E60" i="3" a="1"/>
  <c r="E60" i="3"/>
  <c r="E61" i="3" a="1"/>
  <c r="E61" i="3"/>
  <c r="G76" i="3"/>
  <c r="G77" i="3"/>
  <c r="G78" i="3"/>
  <c r="G79" i="3"/>
  <c r="G80" i="3"/>
  <c r="G81" i="3"/>
  <c r="G82" i="3"/>
  <c r="G83" i="3"/>
  <c r="G84" i="3"/>
  <c r="G75" i="3"/>
  <c r="F76" i="3"/>
  <c r="F77" i="3"/>
  <c r="F78" i="3"/>
  <c r="F79" i="3"/>
  <c r="F80" i="3"/>
  <c r="F81" i="3"/>
  <c r="F82" i="3"/>
  <c r="F83" i="3"/>
  <c r="F84" i="3"/>
  <c r="F75" i="3"/>
  <c r="E76" i="3"/>
  <c r="E77" i="3"/>
  <c r="E78" i="3"/>
  <c r="E79" i="3"/>
  <c r="E80" i="3"/>
  <c r="E81" i="3"/>
  <c r="E82" i="3"/>
  <c r="E83" i="3"/>
  <c r="E84" i="3"/>
  <c r="E75" i="3"/>
  <c r="G30" i="3" a="1"/>
  <c r="G30" i="3" s="1"/>
  <c r="G31" i="3" a="1"/>
  <c r="G31" i="3" s="1"/>
  <c r="G32" i="3" a="1"/>
  <c r="G32" i="3" s="1"/>
  <c r="G33" i="3" a="1"/>
  <c r="G33" i="3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F30" i="3" a="1"/>
  <c r="F30" i="3" s="1"/>
  <c r="F31" i="3" a="1"/>
  <c r="F31" i="3"/>
  <c r="F32" i="3" a="1"/>
  <c r="F32" i="3" s="1"/>
  <c r="F33" i="3" a="1"/>
  <c r="F33" i="3" s="1"/>
  <c r="F34" i="3" a="1"/>
  <c r="F34" i="3" s="1"/>
  <c r="F35" i="3" a="1"/>
  <c r="F35" i="3"/>
  <c r="F36" i="3" a="1"/>
  <c r="F36" i="3" s="1"/>
  <c r="F37" i="3" a="1"/>
  <c r="F37" i="3"/>
  <c r="F38" i="3" a="1"/>
  <c r="F38" i="3" s="1"/>
  <c r="F39" i="3" a="1"/>
  <c r="F39" i="3" s="1"/>
  <c r="I8" i="3"/>
  <c r="I9" i="3"/>
  <c r="I10" i="3"/>
  <c r="I11" i="3"/>
  <c r="I12" i="3"/>
  <c r="I13" i="3"/>
  <c r="I14" i="3"/>
  <c r="I15" i="3"/>
  <c r="I16" i="3"/>
  <c r="I7" i="3"/>
  <c r="H8" i="3"/>
  <c r="H9" i="3"/>
  <c r="H10" i="3"/>
  <c r="H11" i="3"/>
  <c r="H12" i="3"/>
  <c r="H13" i="3"/>
  <c r="H14" i="3"/>
  <c r="H15" i="3"/>
  <c r="H16" i="3"/>
  <c r="H7" i="3"/>
  <c r="F36" i="2"/>
  <c r="F35" i="2"/>
  <c r="J43" i="2" a="1"/>
  <c r="J43" i="2" s="1"/>
  <c r="C32" i="1"/>
  <c r="C33" i="1"/>
  <c r="D33" i="1"/>
  <c r="E33" i="1"/>
  <c r="F33" i="1"/>
  <c r="G33" i="1"/>
  <c r="H33" i="1"/>
  <c r="I33" i="1"/>
  <c r="J33" i="1"/>
  <c r="K33" i="1"/>
  <c r="L33" i="1"/>
  <c r="M33" i="1"/>
  <c r="N33" i="1"/>
  <c r="C34" i="1"/>
  <c r="D34" i="1"/>
  <c r="E34" i="1"/>
  <c r="F34" i="1"/>
  <c r="G34" i="1"/>
  <c r="H34" i="1"/>
  <c r="I34" i="1"/>
  <c r="J34" i="1"/>
  <c r="K34" i="1"/>
  <c r="L34" i="1"/>
  <c r="M34" i="1"/>
  <c r="N34" i="1"/>
  <c r="E32" i="1"/>
  <c r="D32" i="1"/>
  <c r="F32" i="1"/>
  <c r="G32" i="1"/>
  <c r="H32" i="1"/>
  <c r="I32" i="1"/>
  <c r="J32" i="1"/>
  <c r="K32" i="1"/>
  <c r="L32" i="1"/>
  <c r="M32" i="1"/>
  <c r="N32" i="1"/>
  <c r="F13" i="8"/>
  <c r="F12" i="8"/>
  <c r="F11" i="8"/>
  <c r="F10" i="8"/>
  <c r="F9" i="8"/>
  <c r="F8" i="8"/>
  <c r="F7" i="8"/>
  <c r="F6" i="8"/>
  <c r="F5" i="8"/>
  <c r="F4" i="8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G20" i="1"/>
  <c r="G18" i="1"/>
  <c r="F56" i="7" l="1"/>
  <c r="B5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<sst xmlns="http://schemas.openxmlformats.org/spreadsheetml/2006/main" count="586" uniqueCount="323">
  <si>
    <t xml:space="preserve">Relative Reference,    Absolute Reference,    Mixed Reference </t>
  </si>
  <si>
    <t>Units sold</t>
  </si>
  <si>
    <t xml:space="preserve">Gross Revenue </t>
  </si>
  <si>
    <t>Month</t>
  </si>
  <si>
    <t>Cars</t>
  </si>
  <si>
    <t>Motorcycles</t>
  </si>
  <si>
    <t xml:space="preserve">Bicycles </t>
  </si>
  <si>
    <t>Unit Price</t>
  </si>
  <si>
    <t>Exercise</t>
  </si>
  <si>
    <t>SumIfs</t>
  </si>
  <si>
    <t>A-class. All Model Years</t>
  </si>
  <si>
    <t>E-class. All Model Years</t>
  </si>
  <si>
    <t>Total:</t>
  </si>
  <si>
    <t>Mercedes Inventory</t>
  </si>
  <si>
    <t>A-class. 2022 Model</t>
  </si>
  <si>
    <t>E-class. 2022 Model</t>
  </si>
  <si>
    <t>Marque</t>
  </si>
  <si>
    <t>Class</t>
  </si>
  <si>
    <t>Model Year</t>
  </si>
  <si>
    <t>Model</t>
  </si>
  <si>
    <t>OTRP</t>
  </si>
  <si>
    <t>Inventory</t>
  </si>
  <si>
    <t>Value</t>
  </si>
  <si>
    <t xml:space="preserve">Mercedes </t>
  </si>
  <si>
    <t>E-class</t>
  </si>
  <si>
    <t>A-class</t>
  </si>
  <si>
    <t>A-class. 2021 Model</t>
  </si>
  <si>
    <t>M-class. 2021 Model</t>
  </si>
  <si>
    <t>M-class</t>
  </si>
  <si>
    <t>S-class</t>
  </si>
  <si>
    <t>AverageIfs</t>
  </si>
  <si>
    <t>M-class. All Model Years</t>
  </si>
  <si>
    <t xml:space="preserve">S-class. 2022 Model </t>
  </si>
  <si>
    <t>CountIfs</t>
  </si>
  <si>
    <t>A-class. 2022 Model Years</t>
  </si>
  <si>
    <t xml:space="preserve">S-class. 2021 Model </t>
  </si>
  <si>
    <t>E-class. 2021 Model Years</t>
  </si>
  <si>
    <t xml:space="preserve">A-class. 2022 Model </t>
  </si>
  <si>
    <t>IF FUNCTION</t>
  </si>
  <si>
    <t>PRODUCT</t>
  </si>
  <si>
    <t>ITEM CODE</t>
  </si>
  <si>
    <t>CAPITAL</t>
  </si>
  <si>
    <t>PRICE</t>
  </si>
  <si>
    <t>STOCK</t>
  </si>
  <si>
    <t>PROFIT/LOSS</t>
  </si>
  <si>
    <t>STOCK STATUS</t>
  </si>
  <si>
    <t>CHEAP/EXPENSIVE</t>
  </si>
  <si>
    <t>Item 1</t>
  </si>
  <si>
    <t>C</t>
  </si>
  <si>
    <t>Item 2</t>
  </si>
  <si>
    <t>B</t>
  </si>
  <si>
    <t>Item 3</t>
  </si>
  <si>
    <t>A</t>
  </si>
  <si>
    <t>Item 4</t>
  </si>
  <si>
    <t>Item 5</t>
  </si>
  <si>
    <t>Item 6</t>
  </si>
  <si>
    <t>Item 7</t>
  </si>
  <si>
    <t>Item 8</t>
  </si>
  <si>
    <t>Item 9</t>
  </si>
  <si>
    <t>Item 10</t>
  </si>
  <si>
    <t>Instruction:</t>
  </si>
  <si>
    <t>If the selling price &gt; capital, then profit. If the selling price &lt;= capital, then loss.</t>
  </si>
  <si>
    <t>If the stock is below 60 pcs, should restock. If the stock is equal to or above 60, then the stock is safe.</t>
  </si>
  <si>
    <t>CHEAP &lt;</t>
  </si>
  <si>
    <t>CHEAP</t>
  </si>
  <si>
    <t>EXPENSIVE &gt;=</t>
  </si>
  <si>
    <t>EXPENSIVE</t>
  </si>
  <si>
    <t>Nested IF</t>
  </si>
  <si>
    <t>Customer Name</t>
  </si>
  <si>
    <t xml:space="preserve">Total Spending </t>
  </si>
  <si>
    <t>Address</t>
  </si>
  <si>
    <t>Customer Status</t>
  </si>
  <si>
    <t>Duration Post</t>
  </si>
  <si>
    <t>Ahmad Faizal</t>
  </si>
  <si>
    <t>BDG</t>
  </si>
  <si>
    <t>JKT</t>
  </si>
  <si>
    <t>1 Day</t>
  </si>
  <si>
    <t>Nur Aisyah</t>
  </si>
  <si>
    <t>2 Day</t>
  </si>
  <si>
    <t>Muhammad Hafiz</t>
  </si>
  <si>
    <t>SBY</t>
  </si>
  <si>
    <t>3 Day</t>
  </si>
  <si>
    <t>Siti Nurhaliza</t>
  </si>
  <si>
    <t>Mohd Zulkifli</t>
  </si>
  <si>
    <t>Fatimah Zahra</t>
  </si>
  <si>
    <t>Syafiq Ikmal</t>
  </si>
  <si>
    <t>Aina Sofiya</t>
  </si>
  <si>
    <t>Amirul Hadi</t>
  </si>
  <si>
    <t>Farah Nadiah</t>
  </si>
  <si>
    <t>Indicator:</t>
  </si>
  <si>
    <t>If spending is below 2 million, then the customer status is Silver</t>
  </si>
  <si>
    <t>If spending is between 2-5 million, then the customer status is Gold</t>
  </si>
  <si>
    <t>If spending is above 5 million, then the customer status is Platinum</t>
  </si>
  <si>
    <t>IF LEFT MID RIGHT</t>
  </si>
  <si>
    <t>Left</t>
  </si>
  <si>
    <t>Mid</t>
  </si>
  <si>
    <t>Right</t>
  </si>
  <si>
    <t>Employee Name</t>
  </si>
  <si>
    <t>Employee ID</t>
  </si>
  <si>
    <t>Division</t>
  </si>
  <si>
    <t>Benefit</t>
  </si>
  <si>
    <t>Gender</t>
  </si>
  <si>
    <t>Division Code</t>
  </si>
  <si>
    <t>Department</t>
  </si>
  <si>
    <t>SA2018P</t>
  </si>
  <si>
    <t>SA</t>
  </si>
  <si>
    <t>Sales</t>
  </si>
  <si>
    <t>SA2019P</t>
  </si>
  <si>
    <t>MK</t>
  </si>
  <si>
    <t>Marketing</t>
  </si>
  <si>
    <t>MK2020L</t>
  </si>
  <si>
    <t>AD</t>
  </si>
  <si>
    <t>Admin</t>
  </si>
  <si>
    <t>AD2019P</t>
  </si>
  <si>
    <t>Gender Code</t>
  </si>
  <si>
    <t>MK2017P</t>
  </si>
  <si>
    <t>L</t>
  </si>
  <si>
    <t>Male</t>
  </si>
  <si>
    <t>SA2020P</t>
  </si>
  <si>
    <t>P</t>
  </si>
  <si>
    <t>Female</t>
  </si>
  <si>
    <t>MK2019P</t>
  </si>
  <si>
    <t>AD2019L</t>
  </si>
  <si>
    <t>Information:</t>
  </si>
  <si>
    <t>Division refers to the first 2 letters in the Employee ID</t>
  </si>
  <si>
    <t>The entry year refers to the 4 characters in the middle, starting from the third character.</t>
  </si>
  <si>
    <t>Gender refers to the last character in the Employee ID.</t>
  </si>
  <si>
    <t>AND function. If your logical test contains the AND function, Microsoft Excel returns TRUE if all the conditions are met; otherwise it returns FALSE.</t>
  </si>
  <si>
    <t>OR function. In case you use the OR function in the logical test, Excel returns TRUE if any of the conditions is met; FALSE otherwise.</t>
  </si>
  <si>
    <t>NAME</t>
  </si>
  <si>
    <t>Exam</t>
  </si>
  <si>
    <t>Assignment</t>
  </si>
  <si>
    <t>PASS/FAIL</t>
  </si>
  <si>
    <t>Abdul</t>
  </si>
  <si>
    <t>Ahmad</t>
  </si>
  <si>
    <t>Ah chong</t>
  </si>
  <si>
    <t>Siti</t>
  </si>
  <si>
    <t>Raymond</t>
  </si>
  <si>
    <t>Raj</t>
  </si>
  <si>
    <t>Years of Service</t>
  </si>
  <si>
    <t>Performance Rating</t>
  </si>
  <si>
    <t>Bonus (Yes/No)</t>
  </si>
  <si>
    <t>John</t>
  </si>
  <si>
    <t>Sarah</t>
  </si>
  <si>
    <t>Mark</t>
  </si>
  <si>
    <t>Product Name</t>
  </si>
  <si>
    <t>Small</t>
  </si>
  <si>
    <t>Medium</t>
  </si>
  <si>
    <t>Large</t>
  </si>
  <si>
    <t>Jumbo</t>
  </si>
  <si>
    <t>Latte</t>
  </si>
  <si>
    <t>Menu</t>
  </si>
  <si>
    <t>Americano</t>
  </si>
  <si>
    <t>Cappucino</t>
  </si>
  <si>
    <t>Size</t>
  </si>
  <si>
    <t>Price</t>
  </si>
  <si>
    <t>Grean Tea Latte</t>
  </si>
  <si>
    <t>Lemon Tea</t>
  </si>
  <si>
    <t>Raspberry Latte</t>
  </si>
  <si>
    <t>ID</t>
  </si>
  <si>
    <t>First Name</t>
  </si>
  <si>
    <t>Last Name</t>
  </si>
  <si>
    <t>Salary</t>
  </si>
  <si>
    <t>Mia</t>
  </si>
  <si>
    <t>Emily</t>
  </si>
  <si>
    <t>Smith</t>
  </si>
  <si>
    <t>Row Num</t>
  </si>
  <si>
    <t>James</t>
  </si>
  <si>
    <t>Anderson</t>
  </si>
  <si>
    <t>Clark</t>
  </si>
  <si>
    <t>Lewis</t>
  </si>
  <si>
    <t>Jessica</t>
  </si>
  <si>
    <t>Walker</t>
  </si>
  <si>
    <t>MATCH</t>
  </si>
  <si>
    <t>Reed</t>
  </si>
  <si>
    <t>1) Lookup Value</t>
  </si>
  <si>
    <t>Richard</t>
  </si>
  <si>
    <t>Lopez</t>
  </si>
  <si>
    <t>2) Lookup Array</t>
  </si>
  <si>
    <t>3) Match Type</t>
  </si>
  <si>
    <t>Planet</t>
  </si>
  <si>
    <t>Diameter (km)</t>
  </si>
  <si>
    <t>Satellites</t>
  </si>
  <si>
    <t>Name</t>
  </si>
  <si>
    <t>Earth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</si>
  <si>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</si>
  <si>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</si>
  <si>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</si>
  <si>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</si>
  <si>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</si>
  <si>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</si>
  <si>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</si>
  <si>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</si>
  <si>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Output Table</t>
  </si>
  <si>
    <t>Compare Document</t>
  </si>
  <si>
    <t xml:space="preserve">Input Table </t>
  </si>
  <si>
    <t>Email</t>
  </si>
  <si>
    <t>Attendance</t>
  </si>
  <si>
    <t>Carolyn Torres</t>
  </si>
  <si>
    <t>Anna White</t>
  </si>
  <si>
    <t>annawhite@gmail.com</t>
  </si>
  <si>
    <t>Attend</t>
  </si>
  <si>
    <t>1. You need a lookup value</t>
  </si>
  <si>
    <t>Christine Walker</t>
  </si>
  <si>
    <t>Brenda Harris</t>
  </si>
  <si>
    <t>brenda5@yahoo.com</t>
  </si>
  <si>
    <t>2. Vertical data only</t>
  </si>
  <si>
    <t>Evelyn Mitchell</t>
  </si>
  <si>
    <t>Christina Rivera</t>
  </si>
  <si>
    <t>christinarivera@gmail.com</t>
  </si>
  <si>
    <t>3. Lookup array must be on the left from data that you want to retrieve</t>
  </si>
  <si>
    <t>Katherine Lewis</t>
  </si>
  <si>
    <t>Diane Green</t>
  </si>
  <si>
    <t>dgreen@cross.co.ca</t>
  </si>
  <si>
    <t>Lauren Carter</t>
  </si>
  <si>
    <t>Janet Nguyen</t>
  </si>
  <si>
    <t>jnguyen@gmail.com</t>
  </si>
  <si>
    <t>Joan Campbell</t>
  </si>
  <si>
    <t>joaniecampbell@gmail.com</t>
  </si>
  <si>
    <t>Joyce Nelson</t>
  </si>
  <si>
    <t>joyce12@gmail.com</t>
  </si>
  <si>
    <t>Julie Adams</t>
  </si>
  <si>
    <t>jadams@bookworm.co.br</t>
  </si>
  <si>
    <t>Debra King</t>
  </si>
  <si>
    <t>dking@abc.com</t>
  </si>
  <si>
    <t>Emma Young</t>
  </si>
  <si>
    <t>eyoung@abc.co.uk</t>
  </si>
  <si>
    <t>Heather Flores</t>
  </si>
  <si>
    <t>hflores123@yahoo.com</t>
  </si>
  <si>
    <t>Kelly Hall</t>
  </si>
  <si>
    <t>khall@nextlevel.co.hk</t>
  </si>
  <si>
    <t>Rachel Scott</t>
  </si>
  <si>
    <t>rscott@systems.co.au</t>
  </si>
  <si>
    <t>Maria Hill</t>
  </si>
  <si>
    <t>Virginia Wright</t>
  </si>
  <si>
    <t>vwright@amazing.co.us</t>
  </si>
  <si>
    <t>Ruth Ramirez</t>
  </si>
  <si>
    <t>Samantha Robinson</t>
  </si>
  <si>
    <t>Victoria Baker</t>
  </si>
  <si>
    <t>Angela Thompson</t>
  </si>
  <si>
    <t>Catherine Allen</t>
  </si>
  <si>
    <t>Nicole Clark</t>
  </si>
  <si>
    <t>Pamela Sanchez</t>
  </si>
  <si>
    <t>Enquiry System</t>
  </si>
  <si>
    <t>CODE</t>
  </si>
  <si>
    <t>ITEM</t>
  </si>
  <si>
    <t>NO. STOCK</t>
  </si>
  <si>
    <t>A12</t>
  </si>
  <si>
    <t>Laptop</t>
  </si>
  <si>
    <t>A45</t>
  </si>
  <si>
    <t>Pen</t>
  </si>
  <si>
    <t>Code</t>
  </si>
  <si>
    <t>A34</t>
  </si>
  <si>
    <t>Notebook</t>
  </si>
  <si>
    <t>Item</t>
  </si>
  <si>
    <t>A19</t>
  </si>
  <si>
    <t>Phone charger</t>
  </si>
  <si>
    <t>A18</t>
  </si>
  <si>
    <t>Water bottle</t>
  </si>
  <si>
    <t>No. Stock</t>
  </si>
  <si>
    <t>A24</t>
  </si>
  <si>
    <t>Backpack</t>
  </si>
  <si>
    <t>Jan</t>
  </si>
  <si>
    <t>Feb</t>
  </si>
  <si>
    <t>March</t>
  </si>
  <si>
    <t>Product A</t>
  </si>
  <si>
    <t>Product B</t>
  </si>
  <si>
    <t>Product C</t>
  </si>
  <si>
    <t>Product D</t>
  </si>
  <si>
    <t>Order Date</t>
  </si>
  <si>
    <t>Order No</t>
  </si>
  <si>
    <t>Location</t>
  </si>
  <si>
    <t>Duration</t>
  </si>
  <si>
    <t>City</t>
  </si>
  <si>
    <t>Jakarta</t>
  </si>
  <si>
    <t>Skudai</t>
  </si>
  <si>
    <t>Seremban</t>
  </si>
  <si>
    <t>Kajang</t>
  </si>
  <si>
    <t>1 Hari</t>
  </si>
  <si>
    <t>2 Hari</t>
  </si>
  <si>
    <t>3 Hari</t>
  </si>
  <si>
    <t>Latest Department</t>
  </si>
  <si>
    <t>Reward</t>
  </si>
  <si>
    <t>Report Year</t>
  </si>
  <si>
    <t>Alex</t>
  </si>
  <si>
    <t>Jelena</t>
  </si>
  <si>
    <t>Haaland</t>
  </si>
  <si>
    <t>Bruce</t>
  </si>
  <si>
    <t>HR</t>
  </si>
  <si>
    <t>50 Points</t>
  </si>
  <si>
    <t>100 Points</t>
  </si>
  <si>
    <t>150 Points</t>
  </si>
  <si>
    <t>200 Points</t>
  </si>
  <si>
    <t>D</t>
  </si>
  <si>
    <t>Car Price</t>
  </si>
  <si>
    <t>Fakhrul</t>
  </si>
  <si>
    <t>If you enter in or before 2019, then the benefits are complete. Otherwise, Incomplete</t>
  </si>
  <si>
    <t>SA2018L</t>
  </si>
  <si>
    <t>Koko</t>
  </si>
  <si>
    <t>Student</t>
  </si>
  <si>
    <t>Score</t>
  </si>
  <si>
    <t>Grade</t>
  </si>
  <si>
    <t>Anton</t>
  </si>
  <si>
    <t>Angelino</t>
  </si>
  <si>
    <t>Joses</t>
  </si>
  <si>
    <t>F</t>
  </si>
  <si>
    <t>E</t>
  </si>
  <si>
    <t>NA</t>
  </si>
  <si>
    <t>IF AND OR</t>
  </si>
  <si>
    <t>AND &amp; OR</t>
  </si>
  <si>
    <t>month</t>
  </si>
  <si>
    <t>Unit Sold</t>
  </si>
  <si>
    <t>Gross Rev</t>
  </si>
  <si>
    <t>Motor Price</t>
  </si>
  <si>
    <t>Bicycle Price</t>
  </si>
  <si>
    <t xml:space="preserve">    </t>
  </si>
  <si>
    <t>Branch</t>
  </si>
  <si>
    <t>Kulai,Johor</t>
  </si>
  <si>
    <t>Pasir Gudang,Johor</t>
  </si>
  <si>
    <t>Bangi,Selangor</t>
  </si>
  <si>
    <t>Johor,Segamat</t>
  </si>
  <si>
    <t>SA2020L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</si>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</sst>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[$£-809]#,##0.00"/>
    <numFmt numFmtId="167" formatCode="&quot;£&quot;#,##0.00"/>
    <numFmt numFmtId="168" formatCode="_(* #,##0_);_(* \(#,##0\);_(* &quot;-&quot;??_);_(@_)"/>
    <numFmt numFmtId="169" formatCode="&quot;$&quot;#,##0"/>
    <numFmt numFmtId="170" formatCode="[$-14409]dd/mm/yyyy"/>
    <numFmt numFmtId="171" formatCode="&quot;RM&quot;#,##0.00"/>
    <numFmt numFmtId="172" formatCode="[$-409]d\-mmm\-yyyy"/>
  </numFmts>
  <fonts count="2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4"/>
      <color rgb="FF0E2841"/>
      <name val="Aptos Narrow"/>
      <family val="2"/>
    </font>
    <font>
      <sz val="11"/>
      <name val="Aptos Narrow"/>
      <family val="2"/>
    </font>
    <font>
      <sz val="11"/>
      <color theme="4"/>
      <name val="Aptos Narrow"/>
      <family val="2"/>
    </font>
    <font>
      <b/>
      <sz val="20"/>
      <color theme="1"/>
      <name val="Aptos Narrow"/>
      <family val="2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4"/>
      <color theme="1"/>
      <name val="Aptos Narrow"/>
      <family val="2"/>
    </font>
    <font>
      <b/>
      <sz val="18"/>
      <color theme="1"/>
      <name val="Aptos Narrow"/>
      <family val="2"/>
    </font>
    <font>
      <b/>
      <u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sz val="11"/>
      <color rgb="FF9C0006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ptos Narrow"/>
      <family val="2"/>
    </font>
    <font>
      <b/>
      <sz val="10"/>
      <color rgb="FF374151"/>
      <name val="Quattrocento Sans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45B0E1"/>
        <bgColor rgb="FF45B0E1"/>
      </patternFill>
    </fill>
    <fill>
      <patternFill patternType="solid">
        <fgColor rgb="FF83CAEB"/>
        <bgColor rgb="FF83CAEB"/>
      </patternFill>
    </fill>
    <fill>
      <patternFill patternType="solid">
        <fgColor rgb="FF60CBF3"/>
        <bgColor rgb="FF60CBF3"/>
      </patternFill>
    </fill>
    <fill>
      <patternFill patternType="solid">
        <fgColor rgb="FFFFC7CE"/>
        <bgColor rgb="FFFFC7CE"/>
      </patternFill>
    </fill>
    <fill>
      <patternFill patternType="solid">
        <fgColor rgb="FF71A9E0"/>
        <bgColor rgb="FF71A9E0"/>
      </patternFill>
    </fill>
    <fill>
      <patternFill patternType="solid">
        <fgColor rgb="FFF6C6AC"/>
        <bgColor rgb="FFF6C6AC"/>
      </patternFill>
    </fill>
    <fill>
      <patternFill patternType="solid">
        <fgColor rgb="FFB3E5A1"/>
        <bgColor rgb="FFB3E5A1"/>
      </patternFill>
    </fill>
    <fill>
      <patternFill patternType="solid">
        <fgColor rgb="FFC1E4F5"/>
        <bgColor rgb="FFC1E4F5"/>
      </patternFill>
    </fill>
    <fill>
      <patternFill patternType="solid">
        <fgColor rgb="FFD8D8D8"/>
        <bgColor rgb="FFD8D8D8"/>
      </patternFill>
    </fill>
    <fill>
      <patternFill patternType="solid">
        <fgColor rgb="FFC1F0C8"/>
        <bgColor rgb="FFC1F0C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6"/>
  </cellStyleXfs>
  <cellXfs count="112">
    <xf numFmtId="0" fontId="0" fillId="0" borderId="0" xfId="0"/>
    <xf numFmtId="0" fontId="11" fillId="2" borderId="2" xfId="0" applyFont="1" applyFill="1" applyBorder="1"/>
    <xf numFmtId="0" fontId="1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166" fontId="15" fillId="0" borderId="4" xfId="0" applyNumberFormat="1" applyFont="1" applyBorder="1" applyAlignment="1">
      <alignment horizontal="center" vertical="center"/>
    </xf>
    <xf numFmtId="4" fontId="11" fillId="2" borderId="2" xfId="0" applyNumberFormat="1" applyFont="1" applyFill="1" applyBorder="1"/>
    <xf numFmtId="0" fontId="15" fillId="0" borderId="4" xfId="0" applyFont="1" applyBorder="1" applyAlignment="1">
      <alignment horizontal="center" vertical="center"/>
    </xf>
    <xf numFmtId="0" fontId="13" fillId="0" borderId="0" xfId="0" applyFont="1"/>
    <xf numFmtId="167" fontId="15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0" fontId="14" fillId="5" borderId="2" xfId="0" applyFont="1" applyFill="1" applyBorder="1"/>
    <xf numFmtId="0" fontId="14" fillId="6" borderId="4" xfId="0" applyFont="1" applyFill="1" applyBorder="1" applyAlignment="1">
      <alignment horizontal="center"/>
    </xf>
    <xf numFmtId="0" fontId="15" fillId="0" borderId="4" xfId="0" applyFont="1" applyBorder="1"/>
    <xf numFmtId="168" fontId="15" fillId="0" borderId="4" xfId="0" applyNumberFormat="1" applyFont="1" applyBorder="1"/>
    <xf numFmtId="0" fontId="18" fillId="0" borderId="0" xfId="0" applyFont="1" applyAlignment="1">
      <alignment horizontal="left"/>
    </xf>
    <xf numFmtId="0" fontId="15" fillId="7" borderId="2" xfId="0" applyFont="1" applyFill="1" applyBorder="1"/>
    <xf numFmtId="0" fontId="15" fillId="0" borderId="0" xfId="0" applyFont="1" applyAlignment="1">
      <alignment horizontal="left"/>
    </xf>
    <xf numFmtId="0" fontId="19" fillId="0" borderId="0" xfId="0" applyFont="1"/>
    <xf numFmtId="0" fontId="14" fillId="6" borderId="2" xfId="0" applyFont="1" applyFill="1" applyBorder="1"/>
    <xf numFmtId="0" fontId="15" fillId="0" borderId="0" xfId="0" applyFont="1"/>
    <xf numFmtId="0" fontId="14" fillId="6" borderId="4" xfId="0" applyFont="1" applyFill="1" applyBorder="1" applyAlignment="1">
      <alignment horizontal="center" vertical="center" wrapText="1"/>
    </xf>
    <xf numFmtId="0" fontId="19" fillId="0" borderId="4" xfId="0" applyFont="1" applyBorder="1"/>
    <xf numFmtId="0" fontId="20" fillId="0" borderId="0" xfId="0" applyFont="1" applyAlignment="1">
      <alignment horizontal="left" vertical="center"/>
    </xf>
    <xf numFmtId="11" fontId="15" fillId="0" borderId="0" xfId="0" applyNumberFormat="1" applyFont="1"/>
    <xf numFmtId="168" fontId="19" fillId="0" borderId="0" xfId="0" applyNumberFormat="1" applyFont="1"/>
    <xf numFmtId="0" fontId="21" fillId="8" borderId="2" xfId="0" applyFont="1" applyFill="1" applyBorder="1"/>
    <xf numFmtId="0" fontId="15" fillId="4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1" fontId="15" fillId="0" borderId="0" xfId="0" applyNumberFormat="1" applyFont="1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4" xfId="0" applyFont="1" applyBorder="1"/>
    <xf numFmtId="0" fontId="14" fillId="10" borderId="4" xfId="0" applyFont="1" applyFill="1" applyBorder="1" applyAlignment="1">
      <alignment horizontal="center"/>
    </xf>
    <xf numFmtId="0" fontId="14" fillId="11" borderId="4" xfId="0" applyFont="1" applyFill="1" applyBorder="1"/>
    <xf numFmtId="0" fontId="14" fillId="0" borderId="0" xfId="0" applyFont="1"/>
    <xf numFmtId="169" fontId="15" fillId="0" borderId="0" xfId="0" applyNumberFormat="1" applyFont="1"/>
    <xf numFmtId="0" fontId="15" fillId="13" borderId="2" xfId="0" applyFont="1" applyFill="1" applyBorder="1"/>
    <xf numFmtId="169" fontId="24" fillId="0" borderId="0" xfId="0" applyNumberFormat="1" applyFont="1"/>
    <xf numFmtId="0" fontId="15" fillId="12" borderId="15" xfId="0" applyFont="1" applyFill="1" applyBorder="1"/>
    <xf numFmtId="0" fontId="15" fillId="12" borderId="15" xfId="0" applyFont="1" applyFill="1" applyBorder="1" applyAlignment="1">
      <alignment horizontal="center"/>
    </xf>
    <xf numFmtId="0" fontId="15" fillId="14" borderId="15" xfId="0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Border="1"/>
    <xf numFmtId="3" fontId="15" fillId="0" borderId="15" xfId="0" applyNumberFormat="1" applyFont="1" applyBorder="1" applyAlignment="1">
      <alignment horizontal="center"/>
    </xf>
    <xf numFmtId="170" fontId="14" fillId="6" borderId="4" xfId="0" applyNumberFormat="1" applyFont="1" applyFill="1" applyBorder="1" applyAlignment="1">
      <alignment horizontal="center"/>
    </xf>
    <xf numFmtId="170" fontId="15" fillId="0" borderId="4" xfId="0" applyNumberFormat="1" applyFont="1" applyBorder="1"/>
    <xf numFmtId="0" fontId="14" fillId="6" borderId="2" xfId="0" applyFont="1" applyFill="1" applyBorder="1" applyAlignment="1">
      <alignment horizontal="left" vertical="center"/>
    </xf>
    <xf numFmtId="171" fontId="14" fillId="6" borderId="4" xfId="0" applyNumberFormat="1" applyFont="1" applyFill="1" applyBorder="1" applyAlignment="1">
      <alignment horizontal="center"/>
    </xf>
    <xf numFmtId="171" fontId="23" fillId="0" borderId="4" xfId="0" applyNumberFormat="1" applyFont="1" applyBorder="1"/>
    <xf numFmtId="171" fontId="15" fillId="0" borderId="4" xfId="0" applyNumberFormat="1" applyFont="1" applyBorder="1"/>
    <xf numFmtId="0" fontId="14" fillId="7" borderId="4" xfId="0" applyFont="1" applyFill="1" applyBorder="1"/>
    <xf numFmtId="171" fontId="15" fillId="0" borderId="0" xfId="0" applyNumberFormat="1" applyFont="1"/>
    <xf numFmtId="0" fontId="14" fillId="5" borderId="4" xfId="0" applyFont="1" applyFill="1" applyBorder="1"/>
    <xf numFmtId="0" fontId="14" fillId="5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4" xfId="0" applyFont="1" applyFill="1" applyBorder="1"/>
    <xf numFmtId="172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25" fillId="6" borderId="4" xfId="0" applyFont="1" applyFill="1" applyBorder="1" applyAlignment="1">
      <alignment horizontal="center" vertical="center"/>
    </xf>
    <xf numFmtId="0" fontId="0" fillId="15" borderId="0" xfId="0" applyFill="1"/>
    <xf numFmtId="9" fontId="0" fillId="0" borderId="0" xfId="0" applyNumberFormat="1"/>
    <xf numFmtId="0" fontId="8" fillId="0" borderId="0" xfId="0" applyFont="1"/>
    <xf numFmtId="0" fontId="15" fillId="4" borderId="16" xfId="0" applyFont="1" applyFill="1" applyBorder="1" applyAlignment="1">
      <alignment horizontal="center"/>
    </xf>
    <xf numFmtId="1" fontId="0" fillId="0" borderId="0" xfId="0" applyNumberFormat="1"/>
    <xf numFmtId="15" fontId="0" fillId="0" borderId="0" xfId="0" applyNumberFormat="1"/>
    <xf numFmtId="0" fontId="7" fillId="0" borderId="0" xfId="0" applyFont="1"/>
    <xf numFmtId="0" fontId="22" fillId="16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left"/>
    </xf>
    <xf numFmtId="0" fontId="14" fillId="12" borderId="14" xfId="0" applyFont="1" applyFill="1" applyBorder="1"/>
    <xf numFmtId="0" fontId="0" fillId="0" borderId="19" xfId="0" applyBorder="1"/>
    <xf numFmtId="0" fontId="14" fillId="7" borderId="14" xfId="0" applyFont="1" applyFill="1" applyBorder="1"/>
    <xf numFmtId="0" fontId="15" fillId="0" borderId="18" xfId="0" applyFont="1" applyBorder="1"/>
    <xf numFmtId="0" fontId="6" fillId="0" borderId="0" xfId="0" applyFont="1"/>
    <xf numFmtId="166" fontId="0" fillId="0" borderId="0" xfId="0" applyNumberFormat="1"/>
    <xf numFmtId="0" fontId="5" fillId="0" borderId="0" xfId="0" applyFont="1"/>
    <xf numFmtId="0" fontId="4" fillId="0" borderId="0" xfId="0" applyFont="1"/>
    <xf numFmtId="0" fontId="14" fillId="6" borderId="17" xfId="0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/>
    </xf>
    <xf numFmtId="0" fontId="15" fillId="0" borderId="19" xfId="0" applyFont="1" applyBorder="1"/>
    <xf numFmtId="168" fontId="15" fillId="17" borderId="4" xfId="0" applyNumberFormat="1" applyFont="1" applyFill="1" applyBorder="1"/>
    <xf numFmtId="0" fontId="3" fillId="0" borderId="0" xfId="0" applyFont="1"/>
    <xf numFmtId="0" fontId="2" fillId="0" borderId="0" xfId="0" applyFont="1"/>
    <xf numFmtId="0" fontId="26" fillId="0" borderId="16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4" fillId="18" borderId="19" xfId="0" applyFont="1" applyFill="1" applyBorder="1" applyAlignment="1">
      <alignment horizontal="center"/>
    </xf>
    <xf numFmtId="0" fontId="1" fillId="0" borderId="19" xfId="0" applyFont="1" applyBorder="1"/>
    <xf numFmtId="0" fontId="1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12" fillId="0" borderId="3" xfId="0" applyFont="1" applyBorder="1" applyAlignment="1">
      <alignment horizontal="center"/>
    </xf>
    <xf numFmtId="0" fontId="10" fillId="0" borderId="3" xfId="0" applyFont="1" applyBorder="1"/>
    <xf numFmtId="0" fontId="13" fillId="0" borderId="3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4" fillId="2" borderId="11" xfId="0" applyFont="1" applyFill="1" applyBorder="1" applyAlignment="1">
      <alignment horizontal="center" vertical="center"/>
    </xf>
    <xf numFmtId="0" fontId="10" fillId="0" borderId="12" xfId="0" applyFont="1" applyBorder="1"/>
    <xf numFmtId="0" fontId="10" fillId="0" borderId="13" xfId="0" applyFont="1" applyBorder="1"/>
    <xf numFmtId="0" fontId="14" fillId="2" borderId="11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166" fontId="15" fillId="0" borderId="11" xfId="0" applyNumberFormat="1" applyFont="1" applyBorder="1" applyAlignment="1">
      <alignment horizontal="center"/>
    </xf>
    <xf numFmtId="0" fontId="17" fillId="2" borderId="5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/>
    </xf>
  </cellXfs>
  <cellStyles count="2">
    <cellStyle name="Normal" xfId="0" builtinId="0"/>
    <cellStyle name="Normal 2" xfId="1" xr:uid="{8C1EBA0E-32CF-45AD-A87C-DCD6BED5FF58}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7827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VLookUp!$B$58</c:f>
          <c:strCache>
            <c:ptCount val="1"/>
            <c:pt idx="0">
              <c:v>Total Sales Product D RM 7,100.00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VLookUp!$B$56</c:f>
              <c:strCache>
                <c:ptCount val="1"/>
                <c:pt idx="0">
                  <c:v>Product 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VLookUp!$C$55:$E$55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</c:strCache>
            </c:strRef>
          </c:cat>
          <c:val>
            <c:numRef>
              <c:f>VLookUp!$C$56:$E$56</c:f>
              <c:numCache>
                <c:formatCode>General</c:formatCode>
                <c:ptCount val="3"/>
                <c:pt idx="0">
                  <c:v>2000</c:v>
                </c:pt>
                <c:pt idx="1">
                  <c:v>2100</c:v>
                </c:pt>
                <c:pt idx="2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E-4D5E-B763-8DE6CF68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843215"/>
        <c:axId val="398843695"/>
      </c:barChart>
      <c:catAx>
        <c:axId val="3988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43695"/>
        <c:crosses val="autoZero"/>
        <c:auto val="1"/>
        <c:lblAlgn val="ctr"/>
        <c:lblOffset val="100"/>
        <c:noMultiLvlLbl val="0"/>
      </c:catAx>
      <c:valAx>
        <c:axId val="398843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4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VLookUp!A1"/><Relationship Id="rId13" Type="http://schemas.openxmlformats.org/officeDocument/2006/relationships/hyperlink" Target="#'Goal Seek'!A1"/><Relationship Id="rId18" Type="http://schemas.openxmlformats.org/officeDocument/2006/relationships/hyperlink" Target="#'Pivot Table'!A1"/><Relationship Id="rId3" Type="http://schemas.openxmlformats.org/officeDocument/2006/relationships/hyperlink" Target="#'Mathematical Funtion'!A1"/><Relationship Id="rId7" Type="http://schemas.openxmlformats.org/officeDocument/2006/relationships/hyperlink" Target="#'Index&amp;Match'!A1"/><Relationship Id="rId12" Type="http://schemas.openxmlformats.org/officeDocument/2006/relationships/hyperlink" Target="#'Table Function'!A1"/><Relationship Id="rId17" Type="http://schemas.openxmlformats.org/officeDocument/2006/relationships/hyperlink" Target="#'Financial Fx'!A1"/><Relationship Id="rId2" Type="http://schemas.openxmlformats.org/officeDocument/2006/relationships/hyperlink" Target="#Reference!A1"/><Relationship Id="rId16" Type="http://schemas.openxmlformats.org/officeDocument/2006/relationships/hyperlink" Target="#Progress!A1"/><Relationship Id="rId20" Type="http://schemas.openxmlformats.org/officeDocument/2006/relationships/hyperlink" Target="#Exercise!A1"/><Relationship Id="rId1" Type="http://schemas.openxmlformats.org/officeDocument/2006/relationships/hyperlink" Target="https://www.linkedin.com/in/fakhrul-syahmi-799730136/" TargetMode="External"/><Relationship Id="rId6" Type="http://schemas.openxmlformats.org/officeDocument/2006/relationships/hyperlink" Target="#Match!A1"/><Relationship Id="rId11" Type="http://schemas.openxmlformats.org/officeDocument/2006/relationships/hyperlink" Target="#'Conditional Formatting'!A1"/><Relationship Id="rId5" Type="http://schemas.openxmlformats.org/officeDocument/2006/relationships/hyperlink" Target="#Index!A1"/><Relationship Id="rId15" Type="http://schemas.openxmlformats.org/officeDocument/2006/relationships/hyperlink" Target="#'Data Validation'!A1"/><Relationship Id="rId10" Type="http://schemas.openxmlformats.org/officeDocument/2006/relationships/hyperlink" Target="#XLookUp!A1"/><Relationship Id="rId19" Type="http://schemas.openxmlformats.org/officeDocument/2006/relationships/hyperlink" Target="#'Holiday List'!A1"/><Relationship Id="rId4" Type="http://schemas.openxmlformats.org/officeDocument/2006/relationships/hyperlink" Target="#'Logical Funtion'!A1"/><Relationship Id="rId9" Type="http://schemas.openxmlformats.org/officeDocument/2006/relationships/hyperlink" Target="#HLookUp!A1"/><Relationship Id="rId14" Type="http://schemas.openxmlformats.org/officeDocument/2006/relationships/hyperlink" Target="#'FV Data Tabl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#'Main Page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Main Pag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0</xdr:row>
      <xdr:rowOff>129540</xdr:rowOff>
    </xdr:from>
    <xdr:to>
      <xdr:col>17</xdr:col>
      <xdr:colOff>388620</xdr:colOff>
      <xdr:row>5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24BD87-3F6A-15D4-65F0-BB1BF364098C}"/>
            </a:ext>
          </a:extLst>
        </xdr:cNvPr>
        <xdr:cNvSpPr/>
      </xdr:nvSpPr>
      <xdr:spPr>
        <a:xfrm>
          <a:off x="1272540" y="129540"/>
          <a:ext cx="9479280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4000" b="1" kern="1200"/>
            <a:t>MS EXCEL INTERMEDIATE</a:t>
          </a:r>
          <a:r>
            <a:rPr lang="en-MY" sz="4000" b="1" kern="1200" baseline="0"/>
            <a:t> TO ADVANCED</a:t>
          </a:r>
          <a:endParaRPr lang="en-MY" sz="4000" b="1" kern="1200"/>
        </a:p>
      </xdr:txBody>
    </xdr:sp>
    <xdr:clientData/>
  </xdr:twoCellAnchor>
  <xdr:twoCellAnchor>
    <xdr:from>
      <xdr:col>15</xdr:col>
      <xdr:colOff>144780</xdr:colOff>
      <xdr:row>6</xdr:row>
      <xdr:rowOff>76200</xdr:rowOff>
    </xdr:from>
    <xdr:to>
      <xdr:col>17</xdr:col>
      <xdr:colOff>419100</xdr:colOff>
      <xdr:row>7</xdr:row>
      <xdr:rowOff>175260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9E4E8-A290-8CBB-F24F-1F7977935E9D}"/>
            </a:ext>
          </a:extLst>
        </xdr:cNvPr>
        <xdr:cNvSpPr/>
      </xdr:nvSpPr>
      <xdr:spPr>
        <a:xfrm>
          <a:off x="9288780" y="1173480"/>
          <a:ext cx="1493520" cy="2819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100" kern="1200"/>
            <a:t>By:</a:t>
          </a:r>
          <a:r>
            <a:rPr lang="en-MY" sz="1100" kern="1200" baseline="0"/>
            <a:t> Fakhrul Syahmi</a:t>
          </a:r>
          <a:endParaRPr lang="en-MY" sz="1100" kern="1200"/>
        </a:p>
      </xdr:txBody>
    </xdr:sp>
    <xdr:clientData/>
  </xdr:twoCellAnchor>
  <xdr:twoCellAnchor>
    <xdr:from>
      <xdr:col>1</xdr:col>
      <xdr:colOff>563880</xdr:colOff>
      <xdr:row>8</xdr:row>
      <xdr:rowOff>30480</xdr:rowOff>
    </xdr:from>
    <xdr:to>
      <xdr:col>4</xdr:col>
      <xdr:colOff>449580</xdr:colOff>
      <xdr:row>11</xdr:row>
      <xdr:rowOff>129540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3044F3-C623-FC4F-CA80-000A06D6620D}"/>
            </a:ext>
          </a:extLst>
        </xdr:cNvPr>
        <xdr:cNvSpPr/>
      </xdr:nvSpPr>
      <xdr:spPr>
        <a:xfrm>
          <a:off x="1173480" y="149352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Reference</a:t>
          </a:r>
        </a:p>
      </xdr:txBody>
    </xdr:sp>
    <xdr:clientData/>
  </xdr:twoCellAnchor>
  <xdr:twoCellAnchor>
    <xdr:from>
      <xdr:col>1</xdr:col>
      <xdr:colOff>571500</xdr:colOff>
      <xdr:row>12</xdr:row>
      <xdr:rowOff>114300</xdr:rowOff>
    </xdr:from>
    <xdr:to>
      <xdr:col>4</xdr:col>
      <xdr:colOff>457200</xdr:colOff>
      <xdr:row>16</xdr:row>
      <xdr:rowOff>30480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AC264D-C5A3-ADDB-5A9F-F8777B9231B2}"/>
            </a:ext>
          </a:extLst>
        </xdr:cNvPr>
        <xdr:cNvSpPr/>
      </xdr:nvSpPr>
      <xdr:spPr>
        <a:xfrm>
          <a:off x="1181100" y="230886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Math</a:t>
          </a:r>
          <a:r>
            <a:rPr lang="en-MY" sz="1800" b="1" kern="1200" baseline="0"/>
            <a:t> Function</a:t>
          </a:r>
          <a:endParaRPr lang="en-MY" sz="1800" b="1" kern="1200"/>
        </a:p>
      </xdr:txBody>
    </xdr:sp>
    <xdr:clientData/>
  </xdr:twoCellAnchor>
  <xdr:twoCellAnchor>
    <xdr:from>
      <xdr:col>5</xdr:col>
      <xdr:colOff>15240</xdr:colOff>
      <xdr:row>8</xdr:row>
      <xdr:rowOff>22860</xdr:rowOff>
    </xdr:from>
    <xdr:to>
      <xdr:col>7</xdr:col>
      <xdr:colOff>510540</xdr:colOff>
      <xdr:row>11</xdr:row>
      <xdr:rowOff>121920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4D2015-A7E3-97EE-241E-653C06D71AD0}"/>
            </a:ext>
          </a:extLst>
        </xdr:cNvPr>
        <xdr:cNvSpPr/>
      </xdr:nvSpPr>
      <xdr:spPr>
        <a:xfrm>
          <a:off x="3063240" y="1485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600" b="1" kern="1200"/>
            <a:t>Logical Function</a:t>
          </a:r>
        </a:p>
      </xdr:txBody>
    </xdr:sp>
    <xdr:clientData/>
  </xdr:twoCellAnchor>
  <xdr:twoCellAnchor>
    <xdr:from>
      <xdr:col>5</xdr:col>
      <xdr:colOff>22860</xdr:colOff>
      <xdr:row>12</xdr:row>
      <xdr:rowOff>83820</xdr:rowOff>
    </xdr:from>
    <xdr:to>
      <xdr:col>7</xdr:col>
      <xdr:colOff>518160</xdr:colOff>
      <xdr:row>16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F676F8-03A9-4E5D-30CF-A7405F204B22}"/>
            </a:ext>
          </a:extLst>
        </xdr:cNvPr>
        <xdr:cNvSpPr/>
      </xdr:nvSpPr>
      <xdr:spPr>
        <a:xfrm>
          <a:off x="3070860" y="22783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Index</a:t>
          </a:r>
        </a:p>
      </xdr:txBody>
    </xdr:sp>
    <xdr:clientData/>
  </xdr:twoCellAnchor>
  <xdr:twoCellAnchor>
    <xdr:from>
      <xdr:col>8</xdr:col>
      <xdr:colOff>68580</xdr:colOff>
      <xdr:row>8</xdr:row>
      <xdr:rowOff>15240</xdr:rowOff>
    </xdr:from>
    <xdr:to>
      <xdr:col>10</xdr:col>
      <xdr:colOff>563880</xdr:colOff>
      <xdr:row>11</xdr:row>
      <xdr:rowOff>114300</xdr:rowOff>
    </xdr:to>
    <xdr:sp macro="" textlink="">
      <xdr:nvSpPr>
        <xdr:cNvPr id="8" name="Rectangle: Rounded Corner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7824A7-40E2-C822-E3D5-579A6E561262}"/>
            </a:ext>
          </a:extLst>
        </xdr:cNvPr>
        <xdr:cNvSpPr/>
      </xdr:nvSpPr>
      <xdr:spPr>
        <a:xfrm>
          <a:off x="4945380" y="1478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Match</a:t>
          </a:r>
        </a:p>
      </xdr:txBody>
    </xdr:sp>
    <xdr:clientData/>
  </xdr:twoCellAnchor>
  <xdr:twoCellAnchor>
    <xdr:from>
      <xdr:col>8</xdr:col>
      <xdr:colOff>91440</xdr:colOff>
      <xdr:row>12</xdr:row>
      <xdr:rowOff>76200</xdr:rowOff>
    </xdr:from>
    <xdr:to>
      <xdr:col>10</xdr:col>
      <xdr:colOff>586740</xdr:colOff>
      <xdr:row>15</xdr:row>
      <xdr:rowOff>175260</xdr:rowOff>
    </xdr:to>
    <xdr:sp macro="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5198C2-DB6F-4DC6-F1CB-6A9932C410E8}"/>
            </a:ext>
          </a:extLst>
        </xdr:cNvPr>
        <xdr:cNvSpPr/>
      </xdr:nvSpPr>
      <xdr:spPr>
        <a:xfrm>
          <a:off x="4968240" y="227076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Index &amp; Match</a:t>
          </a:r>
        </a:p>
      </xdr:txBody>
    </xdr:sp>
    <xdr:clientData/>
  </xdr:twoCellAnchor>
  <xdr:twoCellAnchor>
    <xdr:from>
      <xdr:col>11</xdr:col>
      <xdr:colOff>114300</xdr:colOff>
      <xdr:row>8</xdr:row>
      <xdr:rowOff>15240</xdr:rowOff>
    </xdr:from>
    <xdr:to>
      <xdr:col>14</xdr:col>
      <xdr:colOff>0</xdr:colOff>
      <xdr:row>11</xdr:row>
      <xdr:rowOff>114300</xdr:rowOff>
    </xdr:to>
    <xdr:sp macro="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88382-E407-7976-7526-149F9F0540CF}"/>
            </a:ext>
          </a:extLst>
        </xdr:cNvPr>
        <xdr:cNvSpPr/>
      </xdr:nvSpPr>
      <xdr:spPr>
        <a:xfrm>
          <a:off x="6819900" y="1478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VlookUp</a:t>
          </a:r>
        </a:p>
      </xdr:txBody>
    </xdr:sp>
    <xdr:clientData/>
  </xdr:twoCellAnchor>
  <xdr:twoCellAnchor>
    <xdr:from>
      <xdr:col>11</xdr:col>
      <xdr:colOff>129540</xdr:colOff>
      <xdr:row>12</xdr:row>
      <xdr:rowOff>45720</xdr:rowOff>
    </xdr:from>
    <xdr:to>
      <xdr:col>14</xdr:col>
      <xdr:colOff>15240</xdr:colOff>
      <xdr:row>15</xdr:row>
      <xdr:rowOff>144780</xdr:rowOff>
    </xdr:to>
    <xdr:sp macro="" textlink="">
      <xdr:nvSpPr>
        <xdr:cNvPr id="11" name="Rectangle: Rounded Corner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3FE5E3-2104-ECFC-B7AC-D4F1D563DABC}"/>
            </a:ext>
          </a:extLst>
        </xdr:cNvPr>
        <xdr:cNvSpPr/>
      </xdr:nvSpPr>
      <xdr:spPr>
        <a:xfrm>
          <a:off x="6835140" y="224028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HlookUp</a:t>
          </a:r>
        </a:p>
      </xdr:txBody>
    </xdr:sp>
    <xdr:clientData/>
  </xdr:twoCellAnchor>
  <xdr:twoCellAnchor>
    <xdr:from>
      <xdr:col>1</xdr:col>
      <xdr:colOff>571500</xdr:colOff>
      <xdr:row>16</xdr:row>
      <xdr:rowOff>160020</xdr:rowOff>
    </xdr:from>
    <xdr:to>
      <xdr:col>4</xdr:col>
      <xdr:colOff>457200</xdr:colOff>
      <xdr:row>20</xdr:row>
      <xdr:rowOff>76200</xdr:rowOff>
    </xdr:to>
    <xdr:sp macro="" textlink="">
      <xdr:nvSpPr>
        <xdr:cNvPr id="12" name="Rectangle: Rounded Corners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092EFCC-51F3-9834-E1FD-FD772E6180E3}"/>
            </a:ext>
          </a:extLst>
        </xdr:cNvPr>
        <xdr:cNvSpPr/>
      </xdr:nvSpPr>
      <xdr:spPr>
        <a:xfrm>
          <a:off x="1181100" y="30861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XlookUp</a:t>
          </a:r>
        </a:p>
      </xdr:txBody>
    </xdr:sp>
    <xdr:clientData/>
  </xdr:twoCellAnchor>
  <xdr:twoCellAnchor>
    <xdr:from>
      <xdr:col>0</xdr:col>
      <xdr:colOff>0</xdr:colOff>
      <xdr:row>21</xdr:row>
      <xdr:rowOff>91440</xdr:rowOff>
    </xdr:from>
    <xdr:to>
      <xdr:col>0</xdr:col>
      <xdr:colOff>0</xdr:colOff>
      <xdr:row>25</xdr:row>
      <xdr:rowOff>7620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FDDED529-3EC6-05E1-C105-9690496220CA}"/>
            </a:ext>
          </a:extLst>
        </xdr:cNvPr>
        <xdr:cNvSpPr/>
      </xdr:nvSpPr>
      <xdr:spPr>
        <a:xfrm>
          <a:off x="0" y="3931920"/>
          <a:ext cx="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400" b="1" kern="1200"/>
            <a:t>XlookUp</a:t>
          </a:r>
        </a:p>
      </xdr:txBody>
    </xdr:sp>
    <xdr:clientData/>
  </xdr:twoCellAnchor>
  <xdr:twoCellAnchor>
    <xdr:from>
      <xdr:col>5</xdr:col>
      <xdr:colOff>38100</xdr:colOff>
      <xdr:row>16</xdr:row>
      <xdr:rowOff>121920</xdr:rowOff>
    </xdr:from>
    <xdr:to>
      <xdr:col>7</xdr:col>
      <xdr:colOff>533400</xdr:colOff>
      <xdr:row>20</xdr:row>
      <xdr:rowOff>38100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1D077A-4FB1-A464-C8D9-04C2EED24C8B}"/>
            </a:ext>
          </a:extLst>
        </xdr:cNvPr>
        <xdr:cNvSpPr/>
      </xdr:nvSpPr>
      <xdr:spPr>
        <a:xfrm>
          <a:off x="3086100" y="30480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400" b="1" kern="1200"/>
            <a:t>Conditional Formatting</a:t>
          </a:r>
        </a:p>
      </xdr:txBody>
    </xdr:sp>
    <xdr:clientData/>
  </xdr:twoCellAnchor>
  <xdr:twoCellAnchor>
    <xdr:from>
      <xdr:col>8</xdr:col>
      <xdr:colOff>83820</xdr:colOff>
      <xdr:row>16</xdr:row>
      <xdr:rowOff>99060</xdr:rowOff>
    </xdr:from>
    <xdr:to>
      <xdr:col>10</xdr:col>
      <xdr:colOff>579120</xdr:colOff>
      <xdr:row>20</xdr:row>
      <xdr:rowOff>15240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380D527-5D6C-2165-C5A8-50BB129A88D4}"/>
            </a:ext>
          </a:extLst>
        </xdr:cNvPr>
        <xdr:cNvSpPr/>
      </xdr:nvSpPr>
      <xdr:spPr>
        <a:xfrm>
          <a:off x="4960620" y="302514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Table Function</a:t>
          </a:r>
        </a:p>
      </xdr:txBody>
    </xdr:sp>
    <xdr:clientData/>
  </xdr:twoCellAnchor>
  <xdr:twoCellAnchor>
    <xdr:from>
      <xdr:col>11</xdr:col>
      <xdr:colOff>114300</xdr:colOff>
      <xdr:row>16</xdr:row>
      <xdr:rowOff>83820</xdr:rowOff>
    </xdr:from>
    <xdr:to>
      <xdr:col>14</xdr:col>
      <xdr:colOff>0</xdr:colOff>
      <xdr:row>20</xdr:row>
      <xdr:rowOff>0</xdr:rowOff>
    </xdr:to>
    <xdr:sp macro="" textlink="">
      <xdr:nvSpPr>
        <xdr:cNvPr id="16" name="Rectangle: Rounded Corners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131A12-DCE4-4CD6-A285-B4E7077D3FA1}"/>
            </a:ext>
          </a:extLst>
        </xdr:cNvPr>
        <xdr:cNvSpPr/>
      </xdr:nvSpPr>
      <xdr:spPr>
        <a:xfrm>
          <a:off x="6819900" y="3009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Goal Seek</a:t>
          </a:r>
        </a:p>
      </xdr:txBody>
    </xdr:sp>
    <xdr:clientData/>
  </xdr:twoCellAnchor>
  <xdr:twoCellAnchor>
    <xdr:from>
      <xdr:col>1</xdr:col>
      <xdr:colOff>571500</xdr:colOff>
      <xdr:row>21</xdr:row>
      <xdr:rowOff>22860</xdr:rowOff>
    </xdr:from>
    <xdr:to>
      <xdr:col>4</xdr:col>
      <xdr:colOff>457200</xdr:colOff>
      <xdr:row>24</xdr:row>
      <xdr:rowOff>121920</xdr:rowOff>
    </xdr:to>
    <xdr:sp macro="" textlink="">
      <xdr:nvSpPr>
        <xdr:cNvPr id="17" name="Rectangle: Rounded Corners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6D4E908-A451-64DB-8BB5-ED467348E519}"/>
            </a:ext>
          </a:extLst>
        </xdr:cNvPr>
        <xdr:cNvSpPr/>
      </xdr:nvSpPr>
      <xdr:spPr>
        <a:xfrm>
          <a:off x="1181100" y="386334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FV Data Table</a:t>
          </a:r>
        </a:p>
      </xdr:txBody>
    </xdr:sp>
    <xdr:clientData/>
  </xdr:twoCellAnchor>
  <xdr:twoCellAnchor>
    <xdr:from>
      <xdr:col>5</xdr:col>
      <xdr:colOff>30480</xdr:colOff>
      <xdr:row>20</xdr:row>
      <xdr:rowOff>160020</xdr:rowOff>
    </xdr:from>
    <xdr:to>
      <xdr:col>7</xdr:col>
      <xdr:colOff>525780</xdr:colOff>
      <xdr:row>24</xdr:row>
      <xdr:rowOff>76200</xdr:rowOff>
    </xdr:to>
    <xdr:sp macro="" textlink="">
      <xdr:nvSpPr>
        <xdr:cNvPr id="18" name="Rectangle: Rounded Corners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632A387-BF1B-C1C5-FCC7-FAFBBE26186F}"/>
            </a:ext>
          </a:extLst>
        </xdr:cNvPr>
        <xdr:cNvSpPr/>
      </xdr:nvSpPr>
      <xdr:spPr>
        <a:xfrm>
          <a:off x="3078480" y="381762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Data</a:t>
          </a:r>
          <a:r>
            <a:rPr lang="en-MY" sz="1800" b="1" kern="1200" baseline="0"/>
            <a:t> Validation</a:t>
          </a:r>
          <a:endParaRPr lang="en-MY" sz="1800" b="1" kern="1200"/>
        </a:p>
      </xdr:txBody>
    </xdr:sp>
    <xdr:clientData/>
  </xdr:twoCellAnchor>
  <xdr:twoCellAnchor>
    <xdr:from>
      <xdr:col>8</xdr:col>
      <xdr:colOff>76200</xdr:colOff>
      <xdr:row>20</xdr:row>
      <xdr:rowOff>114300</xdr:rowOff>
    </xdr:from>
    <xdr:to>
      <xdr:col>10</xdr:col>
      <xdr:colOff>571500</xdr:colOff>
      <xdr:row>24</xdr:row>
      <xdr:rowOff>30480</xdr:rowOff>
    </xdr:to>
    <xdr:sp macro="" textlink="">
      <xdr:nvSpPr>
        <xdr:cNvPr id="20" name="Rectangle: Rounded Corners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86DD3D4-6274-4E26-595E-BAB0B1A62B77}"/>
            </a:ext>
          </a:extLst>
        </xdr:cNvPr>
        <xdr:cNvSpPr/>
      </xdr:nvSpPr>
      <xdr:spPr>
        <a:xfrm>
          <a:off x="4953000" y="377190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Progress</a:t>
          </a:r>
        </a:p>
      </xdr:txBody>
    </xdr:sp>
    <xdr:clientData/>
  </xdr:twoCellAnchor>
  <xdr:twoCellAnchor>
    <xdr:from>
      <xdr:col>3</xdr:col>
      <xdr:colOff>113968</xdr:colOff>
      <xdr:row>25</xdr:row>
      <xdr:rowOff>63610</xdr:rowOff>
    </xdr:from>
    <xdr:to>
      <xdr:col>5</xdr:col>
      <xdr:colOff>609268</xdr:colOff>
      <xdr:row>28</xdr:row>
      <xdr:rowOff>162670</xdr:rowOff>
    </xdr:to>
    <xdr:sp macro="" textlink="">
      <xdr:nvSpPr>
        <xdr:cNvPr id="21" name="Rectangle: Rounded Corners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FCA149A-F971-197F-24A9-0F5CA0915205}"/>
            </a:ext>
          </a:extLst>
        </xdr:cNvPr>
        <xdr:cNvSpPr/>
      </xdr:nvSpPr>
      <xdr:spPr>
        <a:xfrm>
          <a:off x="1942768" y="4701871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Financial Fx</a:t>
          </a:r>
        </a:p>
      </xdr:txBody>
    </xdr:sp>
    <xdr:clientData/>
  </xdr:twoCellAnchor>
  <xdr:twoCellAnchor>
    <xdr:from>
      <xdr:col>11</xdr:col>
      <xdr:colOff>83820</xdr:colOff>
      <xdr:row>20</xdr:row>
      <xdr:rowOff>137160</xdr:rowOff>
    </xdr:from>
    <xdr:to>
      <xdr:col>13</xdr:col>
      <xdr:colOff>579120</xdr:colOff>
      <xdr:row>24</xdr:row>
      <xdr:rowOff>53340</xdr:rowOff>
    </xdr:to>
    <xdr:sp macro="" textlink="">
      <xdr:nvSpPr>
        <xdr:cNvPr id="22" name="Rectangle: Rounded Corners 2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4AC39B0-981B-447C-2A9A-69227327EFA4}"/>
            </a:ext>
          </a:extLst>
        </xdr:cNvPr>
        <xdr:cNvSpPr/>
      </xdr:nvSpPr>
      <xdr:spPr>
        <a:xfrm>
          <a:off x="6789420" y="3794760"/>
          <a:ext cx="1714500" cy="6477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Pivot Table</a:t>
          </a:r>
        </a:p>
      </xdr:txBody>
    </xdr:sp>
    <xdr:clientData/>
  </xdr:twoCellAnchor>
  <xdr:twoCellAnchor>
    <xdr:from>
      <xdr:col>6</xdr:col>
      <xdr:colOff>243177</xdr:colOff>
      <xdr:row>25</xdr:row>
      <xdr:rowOff>54997</xdr:rowOff>
    </xdr:from>
    <xdr:to>
      <xdr:col>9</xdr:col>
      <xdr:colOff>128877</xdr:colOff>
      <xdr:row>28</xdr:row>
      <xdr:rowOff>154057</xdr:rowOff>
    </xdr:to>
    <xdr:sp macro="" textlink="">
      <xdr:nvSpPr>
        <xdr:cNvPr id="23" name="Rectangle: Rounded Corners 2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D91A0E5-1150-ECFC-68D9-65288D527C6A}"/>
            </a:ext>
          </a:extLst>
        </xdr:cNvPr>
        <xdr:cNvSpPr/>
      </xdr:nvSpPr>
      <xdr:spPr>
        <a:xfrm>
          <a:off x="3900777" y="4693258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Holiday</a:t>
          </a:r>
          <a:r>
            <a:rPr lang="en-MY" sz="1800" b="1" kern="1200" baseline="0"/>
            <a:t> List</a:t>
          </a:r>
          <a:endParaRPr lang="en-MY" sz="1800" b="1" kern="1200"/>
        </a:p>
      </xdr:txBody>
    </xdr:sp>
    <xdr:clientData/>
  </xdr:twoCellAnchor>
  <xdr:twoCellAnchor>
    <xdr:from>
      <xdr:col>9</xdr:col>
      <xdr:colOff>415455</xdr:colOff>
      <xdr:row>25</xdr:row>
      <xdr:rowOff>68249</xdr:rowOff>
    </xdr:from>
    <xdr:to>
      <xdr:col>12</xdr:col>
      <xdr:colOff>301155</xdr:colOff>
      <xdr:row>28</xdr:row>
      <xdr:rowOff>167309</xdr:rowOff>
    </xdr:to>
    <xdr:sp macro="" textlink="">
      <xdr:nvSpPr>
        <xdr:cNvPr id="19" name="Rectangle: Rounded Corners 1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90AD639-F59A-2AA2-33FE-2985743EDFCF}"/>
            </a:ext>
          </a:extLst>
        </xdr:cNvPr>
        <xdr:cNvSpPr/>
      </xdr:nvSpPr>
      <xdr:spPr>
        <a:xfrm>
          <a:off x="5901855" y="4706510"/>
          <a:ext cx="1714500" cy="65565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Exercise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466725</xdr:colOff>
      <xdr:row>3</xdr:row>
      <xdr:rowOff>171450</xdr:rowOff>
    </xdr:from>
    <xdr:ext cx="4467225" cy="2466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17150" y="2551275"/>
          <a:ext cx="4457700" cy="2457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Reference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Relative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Absolute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 Mixed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Name </a:t>
          </a:r>
          <a:endParaRPr sz="1100"/>
        </a:p>
      </xdr:txBody>
    </xdr:sp>
    <xdr:clientData fLocksWithSheet="0"/>
  </xdr:oneCellAnchor>
  <xdr:twoCellAnchor>
    <xdr:from>
      <xdr:col>13</xdr:col>
      <xdr:colOff>480060</xdr:colOff>
      <xdr:row>0</xdr:row>
      <xdr:rowOff>144780</xdr:rowOff>
    </xdr:from>
    <xdr:to>
      <xdr:col>15</xdr:col>
      <xdr:colOff>518160</xdr:colOff>
      <xdr:row>3</xdr:row>
      <xdr:rowOff>68580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37F07-442E-3272-D2F3-CD3B966DC794}"/>
            </a:ext>
          </a:extLst>
        </xdr:cNvPr>
        <xdr:cNvSpPr/>
      </xdr:nvSpPr>
      <xdr:spPr>
        <a:xfrm>
          <a:off x="9494520" y="14478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381000</xdr:colOff>
      <xdr:row>5</xdr:row>
      <xdr:rowOff>57150</xdr:rowOff>
    </xdr:from>
    <xdr:ext cx="3286125" cy="1866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702938" y="2851313"/>
          <a:ext cx="3286125" cy="1857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Math Fx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1. Count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2. CountA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3.CountBlank</a:t>
          </a:r>
          <a:b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</a:b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4. CountIF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5. CountIFS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6. SumIF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7.SumIFS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8. DSUM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9. Dcount/DcountA</a:t>
          </a:r>
          <a:endParaRPr sz="1100"/>
        </a:p>
      </xdr:txBody>
    </xdr:sp>
    <xdr:clientData fLocksWithSheet="0"/>
  </xdr:oneCellAnchor>
  <xdr:twoCellAnchor>
    <xdr:from>
      <xdr:col>1</xdr:col>
      <xdr:colOff>0</xdr:colOff>
      <xdr:row>2</xdr:row>
      <xdr:rowOff>0</xdr:rowOff>
    </xdr:from>
    <xdr:to>
      <xdr:col>1</xdr:col>
      <xdr:colOff>1226820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7B7AE-F68B-44A8-9997-7D50BEEC639E}"/>
            </a:ext>
          </a:extLst>
        </xdr:cNvPr>
        <xdr:cNvSpPr/>
      </xdr:nvSpPr>
      <xdr:spPr>
        <a:xfrm>
          <a:off x="59436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295606</xdr:colOff>
      <xdr:row>32</xdr:row>
      <xdr:rowOff>117870</xdr:rowOff>
    </xdr:from>
    <xdr:ext cx="2600325" cy="6096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7667353" y="5800114"/>
          <a:ext cx="2600325" cy="60960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54850" tIns="50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If address equal to JKT, duration post is 1 Day, if address equal to BDG, duration is 2 Day, if not 3 Day</a:t>
          </a:r>
          <a:endParaRPr sz="1400"/>
        </a:p>
      </xdr:txBody>
    </xdr:sp>
    <xdr:clientData fLocksWithSheet="0"/>
  </xdr:oneCellAnchor>
  <xdr:oneCellAnchor>
    <xdr:from>
      <xdr:col>7</xdr:col>
      <xdr:colOff>476250</xdr:colOff>
      <xdr:row>94</xdr:row>
      <xdr:rowOff>76200</xdr:rowOff>
    </xdr:from>
    <xdr:ext cx="4438650" cy="7810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131438" y="3389475"/>
          <a:ext cx="4429125" cy="781050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Exam : PASS --&gt; Must be above 60 Marks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Assignment : Pass --&gt; Must be above 50 Marks</a:t>
          </a:r>
          <a:endParaRPr sz="1100"/>
        </a:p>
      </xdr:txBody>
    </xdr:sp>
    <xdr:clientData fLocksWithSheet="0"/>
  </xdr:oneCellAnchor>
  <xdr:twoCellAnchor>
    <xdr:from>
      <xdr:col>11</xdr:col>
      <xdr:colOff>0</xdr:colOff>
      <xdr:row>2</xdr:row>
      <xdr:rowOff>0</xdr:rowOff>
    </xdr:from>
    <xdr:to>
      <xdr:col>13</xdr:col>
      <xdr:colOff>38100</xdr:colOff>
      <xdr:row>4</xdr:row>
      <xdr:rowOff>129540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C4C6A-4826-4F20-99FC-A801419F251C}"/>
            </a:ext>
          </a:extLst>
        </xdr:cNvPr>
        <xdr:cNvSpPr/>
      </xdr:nvSpPr>
      <xdr:spPr>
        <a:xfrm>
          <a:off x="963930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7</xdr:col>
      <xdr:colOff>528637</xdr:colOff>
      <xdr:row>103</xdr:row>
      <xdr:rowOff>52387</xdr:rowOff>
    </xdr:from>
    <xdr:to>
      <xdr:col>9</xdr:col>
      <xdr:colOff>1076325</xdr:colOff>
      <xdr:row>108</xdr:row>
      <xdr:rowOff>23813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BB1E9F-FF6A-312A-D6E0-45123B7D07E0}"/>
            </a:ext>
          </a:extLst>
        </xdr:cNvPr>
        <xdr:cNvSpPr txBox="1"/>
      </xdr:nvSpPr>
      <xdr:spPr>
        <a:xfrm>
          <a:off x="6667500" y="18373725"/>
          <a:ext cx="2300288" cy="852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kern="1200"/>
            <a:t>Requirement</a:t>
          </a:r>
          <a:r>
            <a:rPr lang="en-MY" sz="1100" kern="1200" baseline="0"/>
            <a:t> for PASS:</a:t>
          </a:r>
        </a:p>
        <a:p>
          <a:r>
            <a:rPr lang="en-MY" sz="1100" kern="1200" baseline="0"/>
            <a:t>1. </a:t>
          </a:r>
          <a:r>
            <a:rPr lang="en-MY" sz="1100" b="1" kern="1200" baseline="0"/>
            <a:t>Active</a:t>
          </a:r>
          <a:r>
            <a:rPr lang="en-MY" sz="1100" kern="1200" baseline="0"/>
            <a:t> in curriculum activities</a:t>
          </a:r>
          <a:br>
            <a:rPr lang="en-MY" sz="1100" kern="1200" baseline="0"/>
          </a:br>
          <a:r>
            <a:rPr lang="en-MY" sz="1100" kern="1200" baseline="0"/>
            <a:t>2. Either score </a:t>
          </a:r>
          <a:r>
            <a:rPr lang="en-MY" sz="1100" b="1" kern="1200" baseline="0"/>
            <a:t>more than 60 in exam or </a:t>
          </a:r>
          <a:r>
            <a:rPr lang="en-MY" sz="1100" kern="1200" baseline="0"/>
            <a:t>score </a:t>
          </a:r>
          <a:r>
            <a:rPr lang="en-MY" sz="1100" b="1" kern="1200" baseline="0"/>
            <a:t>more than 50 in assignment</a:t>
          </a:r>
          <a:r>
            <a:rPr lang="en-MY" sz="1100" kern="1200" baseline="0"/>
            <a:t>.</a:t>
          </a:r>
          <a:endParaRPr lang="en-MY" sz="1100" kern="1200"/>
        </a:p>
      </xdr:txBody>
    </xdr:sp>
    <xdr:clientData/>
  </xdr:twoCellAnchor>
  <xdr:twoCellAnchor>
    <xdr:from>
      <xdr:col>8</xdr:col>
      <xdr:colOff>747462</xdr:colOff>
      <xdr:row>113</xdr:row>
      <xdr:rowOff>92744</xdr:rowOff>
    </xdr:from>
    <xdr:to>
      <xdr:col>12</xdr:col>
      <xdr:colOff>338137</xdr:colOff>
      <xdr:row>123</xdr:row>
      <xdr:rowOff>173706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718A09-4342-20BE-1691-41BBB0472384}"/>
            </a:ext>
          </a:extLst>
        </xdr:cNvPr>
        <xdr:cNvSpPr txBox="1"/>
      </xdr:nvSpPr>
      <xdr:spPr>
        <a:xfrm>
          <a:off x="7882188" y="20225586"/>
          <a:ext cx="2859254" cy="18776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company wants to calculate bonuses for employees. The criteria are as follows:</a:t>
          </a:r>
          <a:r>
            <a:rPr lang="en-MY"/>
            <a:t> </a:t>
          </a:r>
        </a:p>
        <a:p>
          <a:pPr algn="just"/>
          <a:endParaRPr lang="en-MY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Employees who have worked more than 5 years AND have a performance rating of 8 or higher will receive a bonus.</a:t>
          </a:r>
          <a:r>
            <a:rPr lang="en-MY"/>
            <a:t> </a:t>
          </a:r>
        </a:p>
        <a:p>
          <a:pPr marL="171450" indent="-171450" algn="just">
            <a:buFont typeface="Arial" panose="020B0604020202020204" pitchFamily="34" charset="0"/>
            <a:buChar char="•"/>
          </a:pPr>
          <a:endParaRPr lang="en-MY"/>
        </a:p>
        <a:p>
          <a:pPr marL="171450" indent="-171450" algn="just">
            <a:buFont typeface="Arial" panose="020B0604020202020204" pitchFamily="34" charset="0"/>
            <a:buChar char="•"/>
          </a:pPr>
          <a:r>
            <a:rPr lang="en-MY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Employees who have worked less than 5 years but have a performance rating of 9 or higher will also receive a bonus.</a:t>
          </a:r>
          <a:r>
            <a:rPr lang="en-MY"/>
            <a:t> </a:t>
          </a:r>
          <a:endParaRPr lang="en-MY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13</xdr:col>
      <xdr:colOff>38100</xdr:colOff>
      <xdr:row>4</xdr:row>
      <xdr:rowOff>114300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83C86-7B87-464F-A10F-AEFA90647B20}"/>
            </a:ext>
          </a:extLst>
        </xdr:cNvPr>
        <xdr:cNvSpPr/>
      </xdr:nvSpPr>
      <xdr:spPr>
        <a:xfrm>
          <a:off x="728472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14</xdr:col>
      <xdr:colOff>38100</xdr:colOff>
      <xdr:row>5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E32CD-8268-475D-AE44-450C99DB2F0C}"/>
            </a:ext>
          </a:extLst>
        </xdr:cNvPr>
        <xdr:cNvSpPr/>
      </xdr:nvSpPr>
      <xdr:spPr>
        <a:xfrm>
          <a:off x="7307580" y="55626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12</xdr:col>
      <xdr:colOff>38100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8A1A1-A725-4B17-B1C6-20EB80C5D00A}"/>
            </a:ext>
          </a:extLst>
        </xdr:cNvPr>
        <xdr:cNvSpPr/>
      </xdr:nvSpPr>
      <xdr:spPr>
        <a:xfrm>
          <a:off x="637794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7</xdr:col>
      <xdr:colOff>22860</xdr:colOff>
      <xdr:row>3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CE58D-35B6-41F5-82F4-1970E339AE16}"/>
            </a:ext>
          </a:extLst>
        </xdr:cNvPr>
        <xdr:cNvSpPr/>
      </xdr:nvSpPr>
      <xdr:spPr>
        <a:xfrm>
          <a:off x="6096000" y="190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  <xdr:twoCellAnchor>
    <xdr:from>
      <xdr:col>7</xdr:col>
      <xdr:colOff>347081</xdr:colOff>
      <xdr:row>47</xdr:row>
      <xdr:rowOff>48086</xdr:rowOff>
    </xdr:from>
    <xdr:to>
      <xdr:col>11</xdr:col>
      <xdr:colOff>127338</xdr:colOff>
      <xdr:row>61</xdr:row>
      <xdr:rowOff>38000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0862F-AAA5-8F9F-FF43-F32569E9B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17</xdr:col>
      <xdr:colOff>38100</xdr:colOff>
      <xdr:row>4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5159C-DAED-4627-9E70-52562588EFB1}"/>
            </a:ext>
          </a:extLst>
        </xdr:cNvPr>
        <xdr:cNvSpPr/>
      </xdr:nvSpPr>
      <xdr:spPr>
        <a:xfrm>
          <a:off x="9966960" y="3810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18</xdr:col>
      <xdr:colOff>38100</xdr:colOff>
      <xdr:row>5</xdr:row>
      <xdr:rowOff>144780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B7BB8-822A-4D2D-A53F-9D65840D99DF}"/>
            </a:ext>
          </a:extLst>
        </xdr:cNvPr>
        <xdr:cNvSpPr/>
      </xdr:nvSpPr>
      <xdr:spPr>
        <a:xfrm>
          <a:off x="10820400" y="571500"/>
          <a:ext cx="1226820" cy="495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1800" b="1" kern="1200"/>
            <a:t>Main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DC9-E2C6-4726-B7A9-05676BC2E5A4}">
  <dimension ref="A1"/>
  <sheetViews>
    <sheetView tabSelected="1" topLeftCell="A10" zoomScale="115" zoomScaleNormal="115" workbookViewId="0"/>
  </sheetViews>
  <sheetFormatPr defaultRowHeight="14.4" x14ac:dyDescent="0.3"/>
  <cols>
    <col min="1" max="16384" width="8.88671875" style="6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42"/>
  <sheetViews>
    <sheetView topLeftCell="A18" zoomScale="128" zoomScaleNormal="190" workbookViewId="0"/>
  </sheetViews>
  <sheetFormatPr defaultColWidth="12.6640625" defaultRowHeight="15" customHeight="1" x14ac:dyDescent="0.3"/>
  <cols>
    <col min="1" max="1" width="8.6640625" customWidth="1"/>
    <col min="2" max="2" width="13.44140625" customWidth="1"/>
    <col min="3" max="3" width="9" customWidth="1"/>
    <col min="4" max="4" width="12.21875" bestFit="1" customWidth="1"/>
    <col min="5" max="5" width="9" customWidth="1"/>
    <col min="6" max="6" width="8.6640625" customWidth="1"/>
    <col min="7" max="7" width="12.44140625" customWidth="1"/>
    <col min="8" max="8" width="9.44140625" customWidth="1"/>
    <col min="9" max="9" width="8.6640625" customWidth="1"/>
    <col min="10" max="10" width="9" customWidth="1"/>
    <col min="11" max="11" width="14.77734375" customWidth="1"/>
    <col min="12" max="12" width="12.21875" customWidth="1"/>
    <col min="13" max="13" width="9.21875" customWidth="1"/>
    <col min="14" max="26" width="8.6640625" customWidth="1"/>
  </cols>
  <sheetData>
    <row r="4" spans="2:13" ht="31.2" x14ac:dyDescent="0.6">
      <c r="B4" s="93" t="s">
        <v>0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</row>
    <row r="5" spans="2:13" ht="14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ht="14.2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25.8" x14ac:dyDescent="0.5">
      <c r="B7" s="95" t="s">
        <v>1</v>
      </c>
      <c r="C7" s="96"/>
      <c r="D7" s="96"/>
      <c r="E7" s="96"/>
      <c r="F7" s="1"/>
      <c r="G7" s="1"/>
      <c r="H7" s="1"/>
      <c r="I7" s="1"/>
      <c r="J7" s="95" t="s">
        <v>2</v>
      </c>
      <c r="K7" s="96"/>
      <c r="L7" s="96"/>
      <c r="M7" s="96"/>
    </row>
    <row r="8" spans="2:13" ht="14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14.25" customHeight="1" x14ac:dyDescent="0.3">
      <c r="B9" s="2" t="s">
        <v>3</v>
      </c>
      <c r="C9" s="2" t="s">
        <v>4</v>
      </c>
      <c r="D9" s="2" t="s">
        <v>5</v>
      </c>
      <c r="E9" s="2" t="s">
        <v>6</v>
      </c>
      <c r="F9" s="1"/>
      <c r="G9" s="1"/>
      <c r="H9" s="1"/>
      <c r="I9" s="1"/>
      <c r="J9" s="2" t="s">
        <v>3</v>
      </c>
      <c r="K9" s="2" t="s">
        <v>4</v>
      </c>
      <c r="L9" s="2" t="s">
        <v>5</v>
      </c>
      <c r="M9" s="2" t="s">
        <v>6</v>
      </c>
    </row>
    <row r="10" spans="2:13" ht="14.25" customHeight="1" x14ac:dyDescent="0.3">
      <c r="B10" s="3">
        <v>1</v>
      </c>
      <c r="C10" s="4">
        <v>4</v>
      </c>
      <c r="D10" s="4">
        <v>13</v>
      </c>
      <c r="E10" s="4">
        <v>26</v>
      </c>
      <c r="F10" s="1"/>
      <c r="G10" s="1"/>
      <c r="H10" s="1"/>
      <c r="I10" s="1"/>
      <c r="J10" s="5">
        <v>1</v>
      </c>
      <c r="K10" s="6" t="s">
        <v>315</v>
      </c>
      <c r="L10" s="6"/>
      <c r="M10" s="6"/>
    </row>
    <row r="11" spans="2:13" ht="14.25" customHeight="1" x14ac:dyDescent="0.3">
      <c r="B11" s="3">
        <v>2</v>
      </c>
      <c r="C11" s="4">
        <v>8</v>
      </c>
      <c r="D11" s="4">
        <v>9</v>
      </c>
      <c r="E11" s="4">
        <v>35</v>
      </c>
      <c r="F11" s="1"/>
      <c r="G11" s="7"/>
      <c r="H11" s="1"/>
      <c r="I11" s="1"/>
      <c r="J11" s="5">
        <v>2</v>
      </c>
      <c r="K11" s="6"/>
      <c r="L11" s="6"/>
      <c r="M11" s="6"/>
    </row>
    <row r="12" spans="2:13" ht="14.25" customHeight="1" x14ac:dyDescent="0.3">
      <c r="B12" s="3">
        <v>3</v>
      </c>
      <c r="C12" s="4">
        <v>8</v>
      </c>
      <c r="D12" s="4">
        <v>6</v>
      </c>
      <c r="E12" s="4">
        <v>19</v>
      </c>
      <c r="F12" s="1"/>
      <c r="G12" s="1"/>
      <c r="H12" s="1"/>
      <c r="I12" s="1"/>
      <c r="J12" s="5">
        <v>3</v>
      </c>
      <c r="K12" s="6"/>
      <c r="L12" s="6"/>
      <c r="M12" s="6"/>
    </row>
    <row r="13" spans="2:13" ht="14.25" customHeight="1" x14ac:dyDescent="0.3">
      <c r="B13" s="3">
        <v>4</v>
      </c>
      <c r="C13" s="4">
        <v>8</v>
      </c>
      <c r="D13" s="4">
        <v>5</v>
      </c>
      <c r="E13" s="4">
        <v>32</v>
      </c>
      <c r="F13" s="1"/>
      <c r="G13" s="1"/>
      <c r="H13" s="1"/>
      <c r="I13" s="1"/>
      <c r="J13" s="5">
        <v>4</v>
      </c>
      <c r="K13" s="6"/>
      <c r="L13" s="6"/>
      <c r="M13" s="6"/>
    </row>
    <row r="14" spans="2:13" ht="14.25" customHeight="1" x14ac:dyDescent="0.3">
      <c r="B14" s="3">
        <v>5</v>
      </c>
      <c r="C14" s="4">
        <v>4</v>
      </c>
      <c r="D14" s="4">
        <v>11</v>
      </c>
      <c r="E14" s="4">
        <v>23</v>
      </c>
      <c r="F14" s="1"/>
      <c r="G14" s="1"/>
      <c r="H14" s="1"/>
      <c r="I14" s="1"/>
      <c r="J14" s="5">
        <v>5</v>
      </c>
      <c r="K14" s="6"/>
      <c r="L14" s="6"/>
      <c r="M14" s="6"/>
    </row>
    <row r="15" spans="2:13" ht="14.25" customHeight="1" x14ac:dyDescent="0.3">
      <c r="B15" s="5">
        <v>6</v>
      </c>
      <c r="C15" s="8">
        <v>12</v>
      </c>
      <c r="D15" s="8">
        <v>13</v>
      </c>
      <c r="E15" s="8">
        <v>22</v>
      </c>
      <c r="F15" s="1"/>
      <c r="G15" s="1"/>
      <c r="H15" s="1"/>
      <c r="I15" s="1"/>
      <c r="J15" s="5">
        <v>6</v>
      </c>
      <c r="K15" s="6"/>
      <c r="L15" s="6"/>
      <c r="M15" s="6"/>
    </row>
    <row r="16" spans="2:13" ht="14.25" customHeight="1" x14ac:dyDescent="0.3">
      <c r="B16" s="5">
        <v>7</v>
      </c>
      <c r="C16" s="8">
        <v>4</v>
      </c>
      <c r="D16" s="8">
        <v>7</v>
      </c>
      <c r="E16" s="8">
        <v>18</v>
      </c>
      <c r="F16" s="1"/>
      <c r="G16" s="97" t="s">
        <v>7</v>
      </c>
      <c r="H16" s="96"/>
      <c r="I16" s="1"/>
      <c r="J16" s="5">
        <v>7</v>
      </c>
      <c r="K16" s="6"/>
      <c r="L16" s="6"/>
      <c r="M16" s="6"/>
    </row>
    <row r="17" spans="2:14" ht="14.25" customHeight="1" x14ac:dyDescent="0.3">
      <c r="B17" s="5">
        <v>8</v>
      </c>
      <c r="C17" s="8">
        <v>1</v>
      </c>
      <c r="D17" s="8">
        <v>9</v>
      </c>
      <c r="E17" s="8">
        <v>33</v>
      </c>
      <c r="F17" s="1"/>
      <c r="G17" s="1"/>
      <c r="H17" s="1"/>
      <c r="I17" s="1"/>
      <c r="J17" s="5">
        <v>8</v>
      </c>
      <c r="K17" s="6"/>
      <c r="L17" s="6"/>
      <c r="M17" s="6"/>
    </row>
    <row r="18" spans="2:14" ht="14.25" customHeight="1" x14ac:dyDescent="0.3">
      <c r="B18" s="3">
        <v>9</v>
      </c>
      <c r="C18" s="4">
        <v>8</v>
      </c>
      <c r="D18" s="4">
        <v>16</v>
      </c>
      <c r="E18" s="4">
        <v>18</v>
      </c>
      <c r="F18" s="1"/>
      <c r="G18" s="9" t="str">
        <f>C9</f>
        <v>Cars</v>
      </c>
      <c r="H18" s="10">
        <v>8590.42</v>
      </c>
      <c r="I18" s="1"/>
      <c r="J18" s="5">
        <v>9</v>
      </c>
      <c r="K18" s="6"/>
      <c r="L18" s="6"/>
      <c r="M18" s="6"/>
    </row>
    <row r="19" spans="2:14" ht="14.25" customHeight="1" x14ac:dyDescent="0.3">
      <c r="B19" s="3">
        <v>10</v>
      </c>
      <c r="C19" s="4">
        <v>7</v>
      </c>
      <c r="D19" s="4">
        <v>8</v>
      </c>
      <c r="E19" s="4">
        <v>13</v>
      </c>
      <c r="F19" s="1"/>
      <c r="G19" s="11" t="s">
        <v>5</v>
      </c>
      <c r="H19" s="10">
        <v>4549.67</v>
      </c>
      <c r="I19" s="1"/>
      <c r="J19" s="5">
        <v>10</v>
      </c>
      <c r="K19" s="6"/>
      <c r="L19" s="6"/>
      <c r="M19" s="6"/>
    </row>
    <row r="20" spans="2:14" ht="14.25" customHeight="1" x14ac:dyDescent="0.3">
      <c r="B20" s="3">
        <v>11</v>
      </c>
      <c r="C20" s="4">
        <v>4</v>
      </c>
      <c r="D20" s="4">
        <v>13</v>
      </c>
      <c r="E20" s="4">
        <v>26</v>
      </c>
      <c r="F20" s="1"/>
      <c r="G20" s="9" t="str">
        <f>E9</f>
        <v xml:space="preserve">Bicycles </v>
      </c>
      <c r="H20" s="10">
        <v>628.89</v>
      </c>
      <c r="I20" s="1"/>
      <c r="J20" s="5">
        <v>11</v>
      </c>
      <c r="K20" s="6"/>
      <c r="L20" s="6"/>
      <c r="M20" s="6"/>
    </row>
    <row r="21" spans="2:14" ht="14.25" customHeight="1" x14ac:dyDescent="0.3">
      <c r="B21" s="3">
        <v>12</v>
      </c>
      <c r="C21" s="4">
        <v>17</v>
      </c>
      <c r="D21" s="4">
        <v>9</v>
      </c>
      <c r="E21" s="4">
        <v>43</v>
      </c>
      <c r="F21" s="1"/>
      <c r="G21" s="1"/>
      <c r="H21" s="1"/>
      <c r="I21" s="1"/>
      <c r="J21" s="5">
        <v>12</v>
      </c>
      <c r="K21" s="6"/>
      <c r="L21" s="6"/>
      <c r="M21" s="6"/>
    </row>
    <row r="23" spans="2:14" ht="15" customHeight="1" x14ac:dyDescent="0.3">
      <c r="B23" s="87" t="s">
        <v>311</v>
      </c>
      <c r="H23" s="66"/>
    </row>
    <row r="24" spans="2:14" ht="15" customHeight="1" x14ac:dyDescent="0.3">
      <c r="B24" s="2" t="s">
        <v>310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5">
        <v>6</v>
      </c>
      <c r="I24" s="5">
        <v>7</v>
      </c>
      <c r="J24" s="5">
        <v>8</v>
      </c>
      <c r="K24" s="3">
        <v>9</v>
      </c>
      <c r="L24" s="3">
        <v>10</v>
      </c>
      <c r="M24" s="3">
        <v>11</v>
      </c>
      <c r="N24" s="3">
        <v>12</v>
      </c>
    </row>
    <row r="25" spans="2:14" ht="15" customHeight="1" x14ac:dyDescent="0.3">
      <c r="B25" s="2" t="s">
        <v>4</v>
      </c>
      <c r="C25" s="4">
        <v>4</v>
      </c>
      <c r="D25" s="4">
        <v>8</v>
      </c>
      <c r="E25" s="4">
        <v>8</v>
      </c>
      <c r="F25" s="4">
        <v>8</v>
      </c>
      <c r="G25" s="4">
        <v>4</v>
      </c>
      <c r="H25" s="8">
        <v>12</v>
      </c>
      <c r="I25" s="8">
        <v>4</v>
      </c>
      <c r="J25" s="8">
        <v>1</v>
      </c>
      <c r="K25" s="4">
        <v>8</v>
      </c>
      <c r="L25" s="4">
        <v>7</v>
      </c>
      <c r="M25" s="4">
        <v>4</v>
      </c>
      <c r="N25" s="4">
        <v>17</v>
      </c>
    </row>
    <row r="26" spans="2:14" ht="15" customHeight="1" x14ac:dyDescent="0.3">
      <c r="B26" s="2" t="s">
        <v>5</v>
      </c>
      <c r="C26" s="4">
        <v>13</v>
      </c>
      <c r="D26" s="4">
        <v>9</v>
      </c>
      <c r="E26" s="4">
        <v>6</v>
      </c>
      <c r="F26" s="4">
        <v>5</v>
      </c>
      <c r="G26" s="4">
        <v>11</v>
      </c>
      <c r="H26" s="8">
        <v>13</v>
      </c>
      <c r="I26" s="8">
        <v>7</v>
      </c>
      <c r="J26" s="8">
        <v>9</v>
      </c>
      <c r="K26" s="4">
        <v>16</v>
      </c>
      <c r="L26" s="4">
        <v>8</v>
      </c>
      <c r="M26" s="4">
        <v>13</v>
      </c>
      <c r="N26" s="4">
        <v>9</v>
      </c>
    </row>
    <row r="27" spans="2:14" ht="15" customHeight="1" x14ac:dyDescent="0.3">
      <c r="B27" s="2" t="s">
        <v>6</v>
      </c>
      <c r="C27" s="4">
        <v>26</v>
      </c>
      <c r="D27" s="4">
        <v>35</v>
      </c>
      <c r="E27" s="4">
        <v>19</v>
      </c>
      <c r="F27" s="4">
        <v>32</v>
      </c>
      <c r="G27" s="4">
        <v>23</v>
      </c>
      <c r="H27" s="8">
        <v>22</v>
      </c>
      <c r="I27" s="8">
        <v>18</v>
      </c>
      <c r="J27" s="8">
        <v>33</v>
      </c>
      <c r="K27" s="4">
        <v>18</v>
      </c>
      <c r="L27" s="4">
        <v>13</v>
      </c>
      <c r="M27" s="4">
        <v>26</v>
      </c>
      <c r="N27" s="4">
        <v>43</v>
      </c>
    </row>
    <row r="30" spans="2:14" ht="15" customHeight="1" x14ac:dyDescent="0.3">
      <c r="B30" s="88" t="s">
        <v>312</v>
      </c>
    </row>
    <row r="31" spans="2:14" ht="15" customHeight="1" x14ac:dyDescent="0.3">
      <c r="B31" s="2" t="s">
        <v>310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5">
        <v>6</v>
      </c>
      <c r="I31" s="5">
        <v>7</v>
      </c>
      <c r="J31" s="5">
        <v>8</v>
      </c>
      <c r="K31" s="3">
        <v>9</v>
      </c>
      <c r="L31" s="3">
        <v>10</v>
      </c>
      <c r="M31" s="3">
        <v>11</v>
      </c>
      <c r="N31" s="3">
        <v>12</v>
      </c>
    </row>
    <row r="32" spans="2:14" ht="15" customHeight="1" x14ac:dyDescent="0.3">
      <c r="B32" s="2" t="s">
        <v>4</v>
      </c>
      <c r="C32" s="4">
        <f>C25*$H18</f>
        <v>34361.68</v>
      </c>
      <c r="D32" s="4">
        <f>D25*$H18</f>
        <v>68723.360000000001</v>
      </c>
      <c r="E32" s="4">
        <f>E25*$H18</f>
        <v>68723.360000000001</v>
      </c>
      <c r="F32" s="4">
        <f t="shared" ref="F32:N32" si="0">F25*$H18</f>
        <v>68723.360000000001</v>
      </c>
      <c r="G32" s="4">
        <f t="shared" si="0"/>
        <v>34361.68</v>
      </c>
      <c r="H32" s="4">
        <f t="shared" si="0"/>
        <v>103085.04000000001</v>
      </c>
      <c r="I32" s="4">
        <f t="shared" si="0"/>
        <v>34361.68</v>
      </c>
      <c r="J32" s="4">
        <f t="shared" si="0"/>
        <v>8590.42</v>
      </c>
      <c r="K32" s="4">
        <f t="shared" si="0"/>
        <v>68723.360000000001</v>
      </c>
      <c r="L32" s="4">
        <f t="shared" si="0"/>
        <v>60132.94</v>
      </c>
      <c r="M32" s="4">
        <f t="shared" si="0"/>
        <v>34361.68</v>
      </c>
      <c r="N32" s="4">
        <f t="shared" si="0"/>
        <v>146037.14000000001</v>
      </c>
    </row>
    <row r="33" spans="2:14" ht="15" customHeight="1" x14ac:dyDescent="0.3">
      <c r="B33" s="2" t="s">
        <v>5</v>
      </c>
      <c r="C33" s="4">
        <f>C26*$H19</f>
        <v>59145.71</v>
      </c>
      <c r="D33" s="4">
        <f t="shared" ref="D33:N33" si="1">D26*$H19</f>
        <v>40947.03</v>
      </c>
      <c r="E33" s="4">
        <f t="shared" si="1"/>
        <v>27298.02</v>
      </c>
      <c r="F33" s="4">
        <f t="shared" si="1"/>
        <v>22748.35</v>
      </c>
      <c r="G33" s="4">
        <f t="shared" si="1"/>
        <v>50046.37</v>
      </c>
      <c r="H33" s="4">
        <f t="shared" si="1"/>
        <v>59145.71</v>
      </c>
      <c r="I33" s="4">
        <f t="shared" si="1"/>
        <v>31847.690000000002</v>
      </c>
      <c r="J33" s="4">
        <f t="shared" si="1"/>
        <v>40947.03</v>
      </c>
      <c r="K33" s="4">
        <f t="shared" si="1"/>
        <v>72794.720000000001</v>
      </c>
      <c r="L33" s="4">
        <f t="shared" si="1"/>
        <v>36397.360000000001</v>
      </c>
      <c r="M33" s="4">
        <f t="shared" si="1"/>
        <v>59145.71</v>
      </c>
      <c r="N33" s="4">
        <f t="shared" si="1"/>
        <v>40947.03</v>
      </c>
    </row>
    <row r="34" spans="2:14" ht="15" customHeight="1" x14ac:dyDescent="0.3">
      <c r="B34" s="2" t="s">
        <v>6</v>
      </c>
      <c r="C34" s="4">
        <f t="shared" ref="C34:N34" si="2">C27*$H20</f>
        <v>16351.14</v>
      </c>
      <c r="D34" s="4">
        <f t="shared" si="2"/>
        <v>22011.149999999998</v>
      </c>
      <c r="E34" s="4">
        <f t="shared" si="2"/>
        <v>11948.91</v>
      </c>
      <c r="F34" s="4">
        <f t="shared" si="2"/>
        <v>20124.48</v>
      </c>
      <c r="G34" s="4">
        <f t="shared" si="2"/>
        <v>14464.47</v>
      </c>
      <c r="H34" s="4">
        <f t="shared" si="2"/>
        <v>13835.58</v>
      </c>
      <c r="I34" s="4">
        <f t="shared" si="2"/>
        <v>11320.02</v>
      </c>
      <c r="J34" s="4">
        <f t="shared" si="2"/>
        <v>20753.37</v>
      </c>
      <c r="K34" s="4">
        <f t="shared" si="2"/>
        <v>11320.02</v>
      </c>
      <c r="L34" s="4">
        <f t="shared" si="2"/>
        <v>8175.57</v>
      </c>
      <c r="M34" s="4">
        <f t="shared" si="2"/>
        <v>16351.14</v>
      </c>
      <c r="N34" s="4">
        <f t="shared" si="2"/>
        <v>27042.27</v>
      </c>
    </row>
    <row r="42" spans="2:14" ht="15" customHeight="1" x14ac:dyDescent="0.3">
      <c r="E42" s="78"/>
    </row>
  </sheetData>
  <mergeCells count="4">
    <mergeCell ref="B4:M4"/>
    <mergeCell ref="B7:E7"/>
    <mergeCell ref="J7:M7"/>
    <mergeCell ref="G16:H1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945E-5A80-4139-ABEF-33126315FD1C}">
  <sheetPr>
    <tabColor rgb="FFFF0000"/>
  </sheetPr>
  <dimension ref="A1:B3"/>
  <sheetViews>
    <sheetView zoomScale="400" zoomScaleNormal="400" workbookViewId="0">
      <selection activeCell="B1" sqref="B1"/>
    </sheetView>
  </sheetViews>
  <sheetFormatPr defaultRowHeight="14.4" x14ac:dyDescent="0.3"/>
  <cols>
    <col min="1" max="1" width="11.33203125" bestFit="1" customWidth="1"/>
  </cols>
  <sheetData>
    <row r="1" spans="1:2" x14ac:dyDescent="0.3">
      <c r="A1" s="87" t="s">
        <v>294</v>
      </c>
      <c r="B1">
        <v>230000</v>
      </c>
    </row>
    <row r="2" spans="1:2" x14ac:dyDescent="0.3">
      <c r="A2" s="87" t="s">
        <v>313</v>
      </c>
      <c r="B2">
        <v>15000</v>
      </c>
    </row>
    <row r="3" spans="1:2" x14ac:dyDescent="0.3">
      <c r="A3" s="87" t="s">
        <v>314</v>
      </c>
      <c r="B3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48"/>
  <sheetViews>
    <sheetView topLeftCell="B1" zoomScale="117" zoomScaleNormal="130" workbookViewId="0">
      <selection activeCell="F37" sqref="F37"/>
    </sheetView>
  </sheetViews>
  <sheetFormatPr defaultColWidth="12.6640625" defaultRowHeight="15" customHeight="1" x14ac:dyDescent="0.3"/>
  <cols>
    <col min="1" max="1" width="8.6640625" customWidth="1"/>
    <col min="2" max="2" width="19.44140625" customWidth="1"/>
    <col min="3" max="3" width="8.6640625" customWidth="1"/>
    <col min="4" max="4" width="10.33203125" customWidth="1"/>
    <col min="5" max="5" width="8.6640625" customWidth="1"/>
    <col min="6" max="6" width="10.88671875" customWidth="1"/>
    <col min="7" max="7" width="8.6640625" customWidth="1"/>
    <col min="8" max="8" width="13.44140625" customWidth="1"/>
    <col min="9" max="26" width="8.6640625" customWidth="1"/>
  </cols>
  <sheetData>
    <row r="3" spans="2:17" ht="14.25" customHeight="1" x14ac:dyDescent="0.3">
      <c r="C3" s="12"/>
      <c r="F3" s="12"/>
      <c r="O3" s="98" t="s">
        <v>8</v>
      </c>
      <c r="P3" s="99"/>
      <c r="Q3" s="100"/>
    </row>
    <row r="4" spans="2:17" ht="14.25" customHeight="1" x14ac:dyDescent="0.3">
      <c r="C4" s="12"/>
      <c r="F4" s="12"/>
      <c r="O4" s="101"/>
      <c r="P4" s="102"/>
      <c r="Q4" s="103"/>
    </row>
    <row r="5" spans="2:17" ht="14.25" customHeight="1" x14ac:dyDescent="0.3">
      <c r="C5" s="12"/>
      <c r="F5" s="12"/>
      <c r="J5" s="104" t="s">
        <v>9</v>
      </c>
      <c r="K5" s="105"/>
      <c r="L5" s="106"/>
      <c r="O5" s="107" t="s">
        <v>9</v>
      </c>
      <c r="P5" s="105"/>
      <c r="Q5" s="106"/>
    </row>
    <row r="6" spans="2:17" ht="14.25" customHeight="1" x14ac:dyDescent="0.3">
      <c r="C6" s="12"/>
      <c r="F6" s="12"/>
    </row>
    <row r="7" spans="2:17" ht="14.25" customHeight="1" x14ac:dyDescent="0.3">
      <c r="C7" s="12"/>
      <c r="F7" s="12"/>
      <c r="J7" s="108" t="s">
        <v>10</v>
      </c>
      <c r="K7" s="105"/>
      <c r="L7" s="106"/>
      <c r="O7" s="108" t="s">
        <v>11</v>
      </c>
      <c r="P7" s="105"/>
      <c r="Q7" s="106"/>
    </row>
    <row r="8" spans="2:17" ht="14.25" customHeight="1" x14ac:dyDescent="0.3">
      <c r="C8" s="12"/>
      <c r="F8" s="12"/>
    </row>
    <row r="9" spans="2:17" ht="14.25" customHeight="1" x14ac:dyDescent="0.3">
      <c r="C9" s="12"/>
      <c r="F9" s="12"/>
      <c r="J9" s="13" t="s">
        <v>12</v>
      </c>
      <c r="K9" s="109"/>
      <c r="L9" s="106"/>
      <c r="O9" s="13" t="s">
        <v>12</v>
      </c>
      <c r="P9" s="109"/>
      <c r="Q9" s="106"/>
    </row>
    <row r="10" spans="2:17" ht="14.25" customHeight="1" x14ac:dyDescent="0.3">
      <c r="B10" s="110" t="s">
        <v>13</v>
      </c>
      <c r="C10" s="99"/>
      <c r="D10" s="99"/>
      <c r="E10" s="99"/>
      <c r="F10" s="99"/>
      <c r="G10" s="99"/>
      <c r="H10" s="100"/>
      <c r="O10" s="12"/>
      <c r="P10" s="12"/>
      <c r="Q10" s="12"/>
    </row>
    <row r="11" spans="2:17" ht="14.25" customHeight="1" x14ac:dyDescent="0.3">
      <c r="B11" s="101"/>
      <c r="C11" s="102"/>
      <c r="D11" s="102"/>
      <c r="E11" s="102"/>
      <c r="F11" s="102"/>
      <c r="G11" s="102"/>
      <c r="H11" s="103"/>
      <c r="J11" s="108" t="s">
        <v>14</v>
      </c>
      <c r="K11" s="105"/>
      <c r="L11" s="106"/>
      <c r="O11" s="108" t="s">
        <v>15</v>
      </c>
      <c r="P11" s="105"/>
      <c r="Q11" s="106"/>
    </row>
    <row r="12" spans="2:17" ht="14.25" customHeight="1" x14ac:dyDescent="0.3">
      <c r="C12" s="12"/>
      <c r="F12" s="12"/>
    </row>
    <row r="13" spans="2:17" ht="14.25" customHeight="1" x14ac:dyDescent="0.3">
      <c r="B13" s="13" t="s">
        <v>16</v>
      </c>
      <c r="C13" s="13" t="s">
        <v>17</v>
      </c>
      <c r="D13" s="13" t="s">
        <v>18</v>
      </c>
      <c r="E13" s="13" t="s">
        <v>19</v>
      </c>
      <c r="F13" s="13" t="s">
        <v>20</v>
      </c>
      <c r="G13" s="13" t="s">
        <v>21</v>
      </c>
      <c r="H13" s="13" t="s">
        <v>22</v>
      </c>
      <c r="J13" s="13" t="s">
        <v>12</v>
      </c>
      <c r="K13" s="111"/>
      <c r="L13" s="106"/>
      <c r="O13" s="13" t="s">
        <v>12</v>
      </c>
      <c r="P13" s="109"/>
      <c r="Q13" s="106"/>
    </row>
    <row r="14" spans="2:17" ht="14.25" customHeight="1" x14ac:dyDescent="0.3">
      <c r="B14" s="12" t="s">
        <v>23</v>
      </c>
      <c r="C14" s="12" t="s">
        <v>24</v>
      </c>
      <c r="D14" s="12">
        <v>2022</v>
      </c>
      <c r="E14" s="12">
        <v>300</v>
      </c>
      <c r="F14" s="14">
        <v>27995</v>
      </c>
      <c r="G14" s="12">
        <v>34</v>
      </c>
      <c r="H14" s="14">
        <f t="shared" ref="H14:H32" si="0">G14*F14</f>
        <v>951830</v>
      </c>
    </row>
    <row r="15" spans="2:17" ht="14.25" customHeight="1" x14ac:dyDescent="0.3">
      <c r="B15" s="12" t="s">
        <v>23</v>
      </c>
      <c r="C15" s="12" t="s">
        <v>25</v>
      </c>
      <c r="D15" s="12">
        <v>2022</v>
      </c>
      <c r="E15" s="12">
        <v>180</v>
      </c>
      <c r="F15" s="14">
        <v>18995</v>
      </c>
      <c r="G15" s="12">
        <v>56</v>
      </c>
      <c r="H15" s="14">
        <f t="shared" si="0"/>
        <v>1063720</v>
      </c>
      <c r="J15" s="108" t="s">
        <v>26</v>
      </c>
      <c r="K15" s="105"/>
      <c r="L15" s="106"/>
      <c r="O15" s="108" t="s">
        <v>27</v>
      </c>
      <c r="P15" s="105"/>
      <c r="Q15" s="106"/>
    </row>
    <row r="16" spans="2:17" ht="14.25" customHeight="1" x14ac:dyDescent="0.3">
      <c r="B16" s="12" t="s">
        <v>23</v>
      </c>
      <c r="C16" s="12" t="s">
        <v>28</v>
      </c>
      <c r="D16" s="12">
        <v>2021</v>
      </c>
      <c r="E16" s="12">
        <v>500</v>
      </c>
      <c r="F16" s="14">
        <v>37495</v>
      </c>
      <c r="G16" s="12">
        <v>18</v>
      </c>
      <c r="H16" s="14">
        <f t="shared" si="0"/>
        <v>674910</v>
      </c>
    </row>
    <row r="17" spans="2:17" ht="14.25" customHeight="1" x14ac:dyDescent="0.3">
      <c r="B17" s="12" t="s">
        <v>23</v>
      </c>
      <c r="C17" s="12" t="s">
        <v>24</v>
      </c>
      <c r="D17" s="12">
        <v>2022</v>
      </c>
      <c r="E17" s="12">
        <v>250</v>
      </c>
      <c r="F17" s="14">
        <v>23495</v>
      </c>
      <c r="G17" s="12">
        <v>24</v>
      </c>
      <c r="H17" s="14">
        <f t="shared" si="0"/>
        <v>563880</v>
      </c>
      <c r="J17" s="13" t="s">
        <v>12</v>
      </c>
      <c r="K17" s="109"/>
      <c r="L17" s="106"/>
      <c r="O17" s="13" t="s">
        <v>12</v>
      </c>
      <c r="P17" s="111"/>
      <c r="Q17" s="106"/>
    </row>
    <row r="18" spans="2:17" ht="14.25" customHeight="1" x14ac:dyDescent="0.3">
      <c r="B18" s="12" t="s">
        <v>23</v>
      </c>
      <c r="C18" s="12" t="s">
        <v>24</v>
      </c>
      <c r="D18" s="12">
        <v>2021</v>
      </c>
      <c r="E18" s="12">
        <v>320</v>
      </c>
      <c r="F18" s="14">
        <v>26495</v>
      </c>
      <c r="G18" s="12">
        <v>76</v>
      </c>
      <c r="H18" s="14">
        <f t="shared" si="0"/>
        <v>2013620</v>
      </c>
    </row>
    <row r="19" spans="2:17" ht="14.25" customHeight="1" x14ac:dyDescent="0.3">
      <c r="B19" s="12" t="s">
        <v>23</v>
      </c>
      <c r="C19" s="12" t="s">
        <v>25</v>
      </c>
      <c r="D19" s="12">
        <v>2022</v>
      </c>
      <c r="E19" s="12">
        <v>250</v>
      </c>
      <c r="F19" s="14">
        <v>19495</v>
      </c>
      <c r="G19" s="12">
        <v>39</v>
      </c>
      <c r="H19" s="14">
        <f t="shared" si="0"/>
        <v>760305</v>
      </c>
      <c r="O19" s="98" t="s">
        <v>8</v>
      </c>
      <c r="P19" s="99"/>
      <c r="Q19" s="100"/>
    </row>
    <row r="20" spans="2:17" ht="14.25" customHeight="1" x14ac:dyDescent="0.3">
      <c r="B20" s="12" t="s">
        <v>23</v>
      </c>
      <c r="C20" s="12" t="s">
        <v>29</v>
      </c>
      <c r="D20" s="12">
        <v>2021</v>
      </c>
      <c r="E20" s="12">
        <v>600</v>
      </c>
      <c r="F20" s="14">
        <v>85995</v>
      </c>
      <c r="G20" s="12">
        <v>17</v>
      </c>
      <c r="H20" s="14">
        <f t="shared" si="0"/>
        <v>1461915</v>
      </c>
      <c r="O20" s="101"/>
      <c r="P20" s="102"/>
      <c r="Q20" s="103"/>
    </row>
    <row r="21" spans="2:17" ht="14.25" customHeight="1" x14ac:dyDescent="0.3">
      <c r="B21" s="12" t="s">
        <v>23</v>
      </c>
      <c r="C21" s="12" t="s">
        <v>24</v>
      </c>
      <c r="D21" s="12">
        <v>2021</v>
      </c>
      <c r="E21" s="12">
        <v>450</v>
      </c>
      <c r="F21" s="14">
        <v>63495</v>
      </c>
      <c r="G21" s="12">
        <v>32</v>
      </c>
      <c r="H21" s="14">
        <f t="shared" si="0"/>
        <v>2031840</v>
      </c>
      <c r="J21" s="104" t="s">
        <v>30</v>
      </c>
      <c r="K21" s="105"/>
      <c r="L21" s="106"/>
      <c r="O21" s="104" t="s">
        <v>30</v>
      </c>
      <c r="P21" s="105"/>
      <c r="Q21" s="106"/>
    </row>
    <row r="22" spans="2:17" ht="14.25" customHeight="1" x14ac:dyDescent="0.3">
      <c r="B22" s="12" t="s">
        <v>23</v>
      </c>
      <c r="C22" s="12" t="s">
        <v>24</v>
      </c>
      <c r="D22" s="12">
        <v>2022</v>
      </c>
      <c r="E22" s="12">
        <v>400</v>
      </c>
      <c r="F22" s="14">
        <v>59995</v>
      </c>
      <c r="G22" s="12">
        <v>64</v>
      </c>
      <c r="H22" s="14">
        <f t="shared" si="0"/>
        <v>3839680</v>
      </c>
    </row>
    <row r="23" spans="2:17" ht="14.25" customHeight="1" x14ac:dyDescent="0.3">
      <c r="B23" s="12" t="s">
        <v>23</v>
      </c>
      <c r="C23" s="12" t="s">
        <v>29</v>
      </c>
      <c r="D23" s="12">
        <v>2022</v>
      </c>
      <c r="E23" s="12">
        <v>320</v>
      </c>
      <c r="F23" s="14">
        <v>43495</v>
      </c>
      <c r="G23" s="12">
        <v>12</v>
      </c>
      <c r="H23" s="14">
        <f t="shared" si="0"/>
        <v>521940</v>
      </c>
      <c r="J23" s="108" t="s">
        <v>31</v>
      </c>
      <c r="K23" s="105"/>
      <c r="L23" s="106"/>
      <c r="O23" s="108" t="s">
        <v>11</v>
      </c>
      <c r="P23" s="105"/>
      <c r="Q23" s="106"/>
    </row>
    <row r="24" spans="2:17" ht="14.25" customHeight="1" x14ac:dyDescent="0.3">
      <c r="B24" s="12" t="s">
        <v>23</v>
      </c>
      <c r="C24" s="12" t="s">
        <v>29</v>
      </c>
      <c r="D24" s="12">
        <v>2022</v>
      </c>
      <c r="E24" s="12">
        <v>430</v>
      </c>
      <c r="F24" s="14">
        <v>61495</v>
      </c>
      <c r="G24" s="12">
        <v>43</v>
      </c>
      <c r="H24" s="14">
        <f t="shared" si="0"/>
        <v>2644285</v>
      </c>
      <c r="L24" s="14"/>
      <c r="Q24" s="14"/>
    </row>
    <row r="25" spans="2:17" ht="14.25" customHeight="1" x14ac:dyDescent="0.3">
      <c r="B25" s="12" t="s">
        <v>23</v>
      </c>
      <c r="C25" s="12" t="s">
        <v>29</v>
      </c>
      <c r="D25" s="12">
        <v>2022</v>
      </c>
      <c r="E25" s="12">
        <v>350</v>
      </c>
      <c r="F25" s="14">
        <v>37495</v>
      </c>
      <c r="G25" s="12">
        <v>18</v>
      </c>
      <c r="H25" s="14">
        <f t="shared" si="0"/>
        <v>674910</v>
      </c>
      <c r="J25" s="13" t="s">
        <v>12</v>
      </c>
      <c r="K25" s="109"/>
      <c r="L25" s="106"/>
      <c r="O25" s="13" t="s">
        <v>12</v>
      </c>
      <c r="P25" s="109"/>
      <c r="Q25" s="106"/>
    </row>
    <row r="26" spans="2:17" ht="14.25" customHeight="1" x14ac:dyDescent="0.3">
      <c r="B26" s="15" t="s">
        <v>23</v>
      </c>
      <c r="C26" s="15" t="s">
        <v>28</v>
      </c>
      <c r="D26" s="15">
        <v>2021</v>
      </c>
      <c r="E26" s="15">
        <v>300</v>
      </c>
      <c r="F26" s="16">
        <v>41495</v>
      </c>
      <c r="G26" s="15">
        <v>19</v>
      </c>
      <c r="H26" s="16">
        <f t="shared" si="0"/>
        <v>788405</v>
      </c>
    </row>
    <row r="27" spans="2:17" ht="14.25" customHeight="1" x14ac:dyDescent="0.3">
      <c r="B27" s="12" t="s">
        <v>23</v>
      </c>
      <c r="C27" s="12" t="s">
        <v>25</v>
      </c>
      <c r="D27" s="12">
        <v>2021</v>
      </c>
      <c r="E27" s="12">
        <v>160</v>
      </c>
      <c r="F27" s="14">
        <v>17995</v>
      </c>
      <c r="G27" s="12">
        <v>24</v>
      </c>
      <c r="H27" s="14">
        <f t="shared" si="0"/>
        <v>431880</v>
      </c>
      <c r="J27" s="104" t="s">
        <v>30</v>
      </c>
      <c r="K27" s="105"/>
      <c r="L27" s="106"/>
      <c r="O27" s="104" t="s">
        <v>30</v>
      </c>
      <c r="P27" s="105"/>
      <c r="Q27" s="106"/>
    </row>
    <row r="28" spans="2:17" ht="14.25" customHeight="1" x14ac:dyDescent="0.3">
      <c r="B28" s="12" t="s">
        <v>23</v>
      </c>
      <c r="C28" s="12" t="s">
        <v>24</v>
      </c>
      <c r="D28" s="12">
        <v>2022</v>
      </c>
      <c r="E28" s="12">
        <v>200</v>
      </c>
      <c r="F28" s="14">
        <v>23995</v>
      </c>
      <c r="G28" s="12">
        <v>76</v>
      </c>
      <c r="H28" s="14">
        <f t="shared" si="0"/>
        <v>1823620</v>
      </c>
      <c r="J28" s="108" t="s">
        <v>32</v>
      </c>
      <c r="K28" s="105"/>
      <c r="L28" s="106"/>
      <c r="O28" s="108" t="s">
        <v>27</v>
      </c>
      <c r="P28" s="105"/>
      <c r="Q28" s="106"/>
    </row>
    <row r="29" spans="2:17" ht="14.25" customHeight="1" x14ac:dyDescent="0.3">
      <c r="B29" s="12" t="s">
        <v>23</v>
      </c>
      <c r="C29" s="12" t="s">
        <v>29</v>
      </c>
      <c r="D29" s="12">
        <v>2022</v>
      </c>
      <c r="E29" s="12">
        <v>280</v>
      </c>
      <c r="F29" s="14">
        <v>49495</v>
      </c>
      <c r="G29" s="12">
        <v>39</v>
      </c>
      <c r="H29" s="14">
        <f t="shared" si="0"/>
        <v>1930305</v>
      </c>
      <c r="L29" s="14"/>
      <c r="Q29" s="14"/>
    </row>
    <row r="30" spans="2:17" ht="14.25" customHeight="1" x14ac:dyDescent="0.3">
      <c r="B30" s="12" t="s">
        <v>23</v>
      </c>
      <c r="C30" s="12" t="s">
        <v>25</v>
      </c>
      <c r="D30" s="12">
        <v>2022</v>
      </c>
      <c r="E30" s="12">
        <v>190</v>
      </c>
      <c r="F30" s="14">
        <v>16495</v>
      </c>
      <c r="G30" s="12">
        <v>17</v>
      </c>
      <c r="H30" s="14">
        <f t="shared" si="0"/>
        <v>280415</v>
      </c>
      <c r="J30" s="13" t="s">
        <v>12</v>
      </c>
      <c r="K30" s="109"/>
      <c r="L30" s="106"/>
      <c r="O30" s="13" t="s">
        <v>12</v>
      </c>
      <c r="P30" s="109"/>
      <c r="Q30" s="106"/>
    </row>
    <row r="31" spans="2:17" ht="14.25" customHeight="1" x14ac:dyDescent="0.3">
      <c r="B31" s="12" t="s">
        <v>23</v>
      </c>
      <c r="C31" s="12" t="s">
        <v>28</v>
      </c>
      <c r="D31" s="12">
        <v>2022</v>
      </c>
      <c r="E31" s="12">
        <v>600</v>
      </c>
      <c r="F31" s="14">
        <v>93995</v>
      </c>
      <c r="G31" s="12">
        <v>32</v>
      </c>
      <c r="H31" s="14">
        <f t="shared" si="0"/>
        <v>3007840</v>
      </c>
    </row>
    <row r="32" spans="2:17" ht="14.25" customHeight="1" x14ac:dyDescent="0.3">
      <c r="B32" s="12" t="s">
        <v>23</v>
      </c>
      <c r="C32" s="12" t="s">
        <v>28</v>
      </c>
      <c r="D32" s="12">
        <v>2021</v>
      </c>
      <c r="E32" s="12">
        <v>430</v>
      </c>
      <c r="F32" s="14">
        <v>55995</v>
      </c>
      <c r="G32" s="12">
        <v>41</v>
      </c>
      <c r="H32" s="14">
        <f t="shared" si="0"/>
        <v>2295795</v>
      </c>
      <c r="J32" s="104" t="s">
        <v>33</v>
      </c>
      <c r="K32" s="105"/>
      <c r="L32" s="106"/>
      <c r="O32" s="104" t="s">
        <v>33</v>
      </c>
      <c r="P32" s="105"/>
      <c r="Q32" s="106"/>
    </row>
    <row r="33" spans="2:17" ht="14.25" customHeight="1" x14ac:dyDescent="0.3">
      <c r="H33" s="79"/>
      <c r="J33" s="108" t="s">
        <v>34</v>
      </c>
      <c r="K33" s="105"/>
      <c r="L33" s="106"/>
      <c r="O33" s="108" t="s">
        <v>35</v>
      </c>
      <c r="P33" s="105"/>
      <c r="Q33" s="106"/>
    </row>
    <row r="34" spans="2:17" ht="14.25" customHeight="1" x14ac:dyDescent="0.3">
      <c r="L34" s="14"/>
      <c r="Q34" s="14"/>
    </row>
    <row r="35" spans="2:17" ht="14.25" customHeight="1" x14ac:dyDescent="0.3">
      <c r="C35" s="90" t="s">
        <v>17</v>
      </c>
      <c r="D35" s="90" t="s">
        <v>18</v>
      </c>
      <c r="F35">
        <f>DSUM(B13:H32,G13,C35:D36)</f>
        <v>198</v>
      </c>
      <c r="J35" s="13" t="s">
        <v>12</v>
      </c>
      <c r="K35" s="111"/>
      <c r="L35" s="106"/>
      <c r="O35" s="13" t="s">
        <v>12</v>
      </c>
      <c r="P35" s="111"/>
      <c r="Q35" s="106"/>
    </row>
    <row r="36" spans="2:17" ht="14.25" customHeight="1" x14ac:dyDescent="0.3">
      <c r="C36" s="89" t="s">
        <v>24</v>
      </c>
      <c r="D36" s="89">
        <v>2022</v>
      </c>
      <c r="F36">
        <f>DCOUNTA(B13:H32,E13,C35:D36)</f>
        <v>4</v>
      </c>
    </row>
    <row r="37" spans="2:17" ht="14.25" customHeight="1" x14ac:dyDescent="0.3">
      <c r="J37" s="104" t="s">
        <v>33</v>
      </c>
      <c r="K37" s="105"/>
      <c r="L37" s="106"/>
      <c r="O37" s="104" t="s">
        <v>33</v>
      </c>
      <c r="P37" s="105"/>
      <c r="Q37" s="106"/>
    </row>
    <row r="38" spans="2:17" ht="14.25" customHeight="1" x14ac:dyDescent="0.3">
      <c r="J38" s="108" t="s">
        <v>36</v>
      </c>
      <c r="K38" s="105"/>
      <c r="L38" s="106"/>
      <c r="O38" s="108" t="s">
        <v>37</v>
      </c>
      <c r="P38" s="105"/>
      <c r="Q38" s="106"/>
    </row>
    <row r="39" spans="2:17" ht="14.25" customHeight="1" x14ac:dyDescent="0.3">
      <c r="L39" s="14"/>
      <c r="Q39" s="14"/>
    </row>
    <row r="40" spans="2:17" ht="14.25" customHeight="1" x14ac:dyDescent="0.3">
      <c r="C40" s="87"/>
      <c r="J40" s="13" t="s">
        <v>12</v>
      </c>
      <c r="K40" s="111"/>
      <c r="L40" s="106"/>
      <c r="O40" s="13" t="s">
        <v>12</v>
      </c>
      <c r="P40" s="111"/>
      <c r="Q40" s="106"/>
    </row>
    <row r="41" spans="2:17" ht="15" customHeight="1" x14ac:dyDescent="0.3">
      <c r="B41" s="13" t="s">
        <v>316</v>
      </c>
      <c r="C41" s="13" t="s">
        <v>106</v>
      </c>
    </row>
    <row r="42" spans="2:17" ht="15" customHeight="1" x14ac:dyDescent="0.3">
      <c r="B42" s="12" t="s">
        <v>317</v>
      </c>
      <c r="C42" s="87">
        <v>10</v>
      </c>
    </row>
    <row r="43" spans="2:17" ht="15" customHeight="1" x14ac:dyDescent="0.3">
      <c r="B43" s="12" t="s">
        <v>318</v>
      </c>
      <c r="C43" s="87">
        <v>10</v>
      </c>
      <c r="J43" t="str" cm="1">
        <f t="array" ref="J43:K48">_xlfn.GROUPBY(C13:C32,G13:G32,_xleta.SUM,3)</f>
        <v>Class</v>
      </c>
      <c r="K43" t="str">
        <v>Inventory</v>
      </c>
    </row>
    <row r="44" spans="2:17" ht="15" customHeight="1" x14ac:dyDescent="0.3">
      <c r="B44" s="12" t="s">
        <v>319</v>
      </c>
      <c r="C44" s="87">
        <v>10</v>
      </c>
      <c r="J44" t="str">
        <v>A-class</v>
      </c>
      <c r="K44">
        <v>136</v>
      </c>
    </row>
    <row r="45" spans="2:17" ht="15" customHeight="1" x14ac:dyDescent="0.3">
      <c r="B45" s="12" t="s">
        <v>320</v>
      </c>
      <c r="C45" s="87">
        <v>10</v>
      </c>
      <c r="J45" t="str">
        <v>E-class</v>
      </c>
      <c r="K45">
        <v>306</v>
      </c>
    </row>
    <row r="46" spans="2:17" ht="15" customHeight="1" x14ac:dyDescent="0.3">
      <c r="J46" t="str">
        <v>M-class</v>
      </c>
      <c r="K46">
        <v>110</v>
      </c>
    </row>
    <row r="47" spans="2:17" ht="15" customHeight="1" x14ac:dyDescent="0.3">
      <c r="J47" t="str">
        <v>S-class</v>
      </c>
      <c r="K47">
        <v>129</v>
      </c>
    </row>
    <row r="48" spans="2:17" ht="15" customHeight="1" x14ac:dyDescent="0.3">
      <c r="J48" t="str">
        <v>Total</v>
      </c>
      <c r="K48">
        <v>681</v>
      </c>
    </row>
  </sheetData>
  <mergeCells count="41">
    <mergeCell ref="K30:L30"/>
    <mergeCell ref="P30:Q30"/>
    <mergeCell ref="J37:L37"/>
    <mergeCell ref="J38:L38"/>
    <mergeCell ref="K40:L40"/>
    <mergeCell ref="O38:Q38"/>
    <mergeCell ref="P40:Q40"/>
    <mergeCell ref="J32:L32"/>
    <mergeCell ref="O32:Q32"/>
    <mergeCell ref="J33:L33"/>
    <mergeCell ref="O33:Q33"/>
    <mergeCell ref="K35:L35"/>
    <mergeCell ref="P35:Q35"/>
    <mergeCell ref="O37:Q37"/>
    <mergeCell ref="P25:Q25"/>
    <mergeCell ref="K25:L25"/>
    <mergeCell ref="J27:L27"/>
    <mergeCell ref="O27:Q27"/>
    <mergeCell ref="J28:L28"/>
    <mergeCell ref="O28:Q28"/>
    <mergeCell ref="O19:Q20"/>
    <mergeCell ref="J21:L21"/>
    <mergeCell ref="O21:Q21"/>
    <mergeCell ref="J23:L23"/>
    <mergeCell ref="O23:Q23"/>
    <mergeCell ref="K13:L13"/>
    <mergeCell ref="P13:Q13"/>
    <mergeCell ref="J15:L15"/>
    <mergeCell ref="O15:Q15"/>
    <mergeCell ref="K17:L17"/>
    <mergeCell ref="P17:Q17"/>
    <mergeCell ref="P9:Q9"/>
    <mergeCell ref="B10:H11"/>
    <mergeCell ref="O11:Q11"/>
    <mergeCell ref="K9:L9"/>
    <mergeCell ref="J11:L11"/>
    <mergeCell ref="O3:Q4"/>
    <mergeCell ref="J5:L5"/>
    <mergeCell ref="O5:Q5"/>
    <mergeCell ref="J7:L7"/>
    <mergeCell ref="O7:Q7"/>
  </mergeCells>
  <dataValidations count="1">
    <dataValidation type="list" allowBlank="1" showInputMessage="1" showErrorMessage="1" sqref="C36" xr:uid="{66C8C17D-9583-4526-85F2-ACA50C79ACA3}">
      <formula1>"A-class,E-class"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K121"/>
  <sheetViews>
    <sheetView topLeftCell="A34" zoomScale="190" zoomScaleNormal="190" workbookViewId="0">
      <selection activeCell="E39" sqref="E39"/>
    </sheetView>
  </sheetViews>
  <sheetFormatPr defaultColWidth="12.6640625" defaultRowHeight="15" customHeight="1" x14ac:dyDescent="0.3"/>
  <cols>
    <col min="1" max="2" width="8.6640625" customWidth="1"/>
    <col min="3" max="3" width="15.88671875" customWidth="1"/>
    <col min="4" max="4" width="18.6640625" customWidth="1"/>
    <col min="5" max="5" width="17.44140625" bestFit="1" customWidth="1"/>
    <col min="6" max="6" width="14" customWidth="1"/>
    <col min="7" max="8" width="12.109375" customWidth="1"/>
    <col min="9" max="9" width="13.44140625" customWidth="1"/>
    <col min="10" max="10" width="16.88671875" customWidth="1"/>
    <col min="11" max="26" width="8.6640625" customWidth="1"/>
  </cols>
  <sheetData>
    <row r="4" spans="3:10" ht="14.25" customHeight="1" x14ac:dyDescent="0.3">
      <c r="C4" s="17" t="s">
        <v>38</v>
      </c>
    </row>
    <row r="5" spans="3:10" ht="14.25" customHeight="1" x14ac:dyDescent="0.3"/>
    <row r="6" spans="3:10" ht="14.25" customHeight="1" x14ac:dyDescent="0.3">
      <c r="C6" s="82" t="s">
        <v>39</v>
      </c>
      <c r="D6" s="82" t="s">
        <v>40</v>
      </c>
      <c r="E6" s="82" t="s">
        <v>41</v>
      </c>
      <c r="F6" s="82" t="s">
        <v>42</v>
      </c>
      <c r="G6" s="82" t="s">
        <v>43</v>
      </c>
      <c r="H6" s="82" t="s">
        <v>44</v>
      </c>
      <c r="I6" s="83" t="s">
        <v>45</v>
      </c>
      <c r="J6" s="82" t="s">
        <v>46</v>
      </c>
    </row>
    <row r="7" spans="3:10" ht="14.25" customHeight="1" x14ac:dyDescent="0.3">
      <c r="C7" s="75" t="s">
        <v>47</v>
      </c>
      <c r="D7" s="75" t="s">
        <v>48</v>
      </c>
      <c r="E7" s="75">
        <v>77000</v>
      </c>
      <c r="F7" s="75">
        <v>75000</v>
      </c>
      <c r="G7" s="75">
        <v>400</v>
      </c>
      <c r="H7" s="75" t="str">
        <f>IF(F7&gt;E7,"Profit","Loss")</f>
        <v>Loss</v>
      </c>
      <c r="I7" s="75" t="str">
        <f>IF(G7&lt;60,"Restock","Safe")</f>
        <v>Safe</v>
      </c>
      <c r="J7" s="84"/>
    </row>
    <row r="8" spans="3:10" ht="14.25" customHeight="1" x14ac:dyDescent="0.3">
      <c r="C8" s="75" t="s">
        <v>49</v>
      </c>
      <c r="D8" s="75" t="s">
        <v>50</v>
      </c>
      <c r="E8" s="75">
        <v>23000</v>
      </c>
      <c r="F8" s="75">
        <v>25000</v>
      </c>
      <c r="G8" s="75">
        <v>60</v>
      </c>
      <c r="H8" s="75" t="str">
        <f t="shared" ref="H8:H16" si="0">IF(F8&gt;E8,"Profit","Loss")</f>
        <v>Profit</v>
      </c>
      <c r="I8" s="75" t="str">
        <f t="shared" ref="I8:I16" si="1">IF(G8&lt;60,"Restock","Safe")</f>
        <v>Safe</v>
      </c>
      <c r="J8" s="84"/>
    </row>
    <row r="9" spans="3:10" ht="14.25" customHeight="1" x14ac:dyDescent="0.3">
      <c r="C9" s="75" t="s">
        <v>51</v>
      </c>
      <c r="D9" s="75" t="s">
        <v>52</v>
      </c>
      <c r="E9" s="75">
        <v>88000</v>
      </c>
      <c r="F9" s="75">
        <v>99000</v>
      </c>
      <c r="G9" s="75">
        <v>54</v>
      </c>
      <c r="H9" s="75" t="str">
        <f t="shared" si="0"/>
        <v>Profit</v>
      </c>
      <c r="I9" s="75" t="str">
        <f t="shared" si="1"/>
        <v>Restock</v>
      </c>
      <c r="J9" s="84"/>
    </row>
    <row r="10" spans="3:10" ht="14.25" customHeight="1" x14ac:dyDescent="0.3">
      <c r="C10" s="75" t="s">
        <v>53</v>
      </c>
      <c r="D10" s="75" t="s">
        <v>52</v>
      </c>
      <c r="E10" s="75">
        <v>52000</v>
      </c>
      <c r="F10" s="75">
        <v>67000</v>
      </c>
      <c r="G10" s="75">
        <v>78</v>
      </c>
      <c r="H10" s="75" t="str">
        <f t="shared" si="0"/>
        <v>Profit</v>
      </c>
      <c r="I10" s="75" t="str">
        <f t="shared" si="1"/>
        <v>Safe</v>
      </c>
      <c r="J10" s="84"/>
    </row>
    <row r="11" spans="3:10" ht="14.25" customHeight="1" x14ac:dyDescent="0.3">
      <c r="C11" s="75" t="s">
        <v>54</v>
      </c>
      <c r="D11" s="75" t="s">
        <v>48</v>
      </c>
      <c r="E11" s="75">
        <v>46000</v>
      </c>
      <c r="F11" s="75">
        <v>49000</v>
      </c>
      <c r="G11" s="75">
        <v>32</v>
      </c>
      <c r="H11" s="75" t="str">
        <f t="shared" si="0"/>
        <v>Profit</v>
      </c>
      <c r="I11" s="75" t="str">
        <f t="shared" si="1"/>
        <v>Restock</v>
      </c>
      <c r="J11" s="84"/>
    </row>
    <row r="12" spans="3:10" ht="14.25" customHeight="1" x14ac:dyDescent="0.3">
      <c r="C12" s="75" t="s">
        <v>55</v>
      </c>
      <c r="D12" s="75" t="s">
        <v>48</v>
      </c>
      <c r="E12" s="75">
        <v>79000</v>
      </c>
      <c r="F12" s="75">
        <v>85000</v>
      </c>
      <c r="G12" s="75">
        <v>44</v>
      </c>
      <c r="H12" s="75" t="str">
        <f t="shared" si="0"/>
        <v>Profit</v>
      </c>
      <c r="I12" s="75" t="str">
        <f t="shared" si="1"/>
        <v>Restock</v>
      </c>
      <c r="J12" s="84"/>
    </row>
    <row r="13" spans="3:10" ht="14.25" customHeight="1" x14ac:dyDescent="0.3">
      <c r="C13" s="75" t="s">
        <v>56</v>
      </c>
      <c r="D13" s="75" t="s">
        <v>50</v>
      </c>
      <c r="E13" s="75">
        <v>35000</v>
      </c>
      <c r="F13" s="75">
        <v>55000</v>
      </c>
      <c r="G13" s="75">
        <v>61</v>
      </c>
      <c r="H13" s="75" t="str">
        <f t="shared" si="0"/>
        <v>Profit</v>
      </c>
      <c r="I13" s="75" t="str">
        <f t="shared" si="1"/>
        <v>Safe</v>
      </c>
      <c r="J13" s="84"/>
    </row>
    <row r="14" spans="3:10" ht="14.25" customHeight="1" x14ac:dyDescent="0.3">
      <c r="C14" s="75" t="s">
        <v>57</v>
      </c>
      <c r="D14" s="75" t="s">
        <v>48</v>
      </c>
      <c r="E14" s="75">
        <v>95000</v>
      </c>
      <c r="F14" s="75">
        <v>97000</v>
      </c>
      <c r="G14" s="75">
        <v>9</v>
      </c>
      <c r="H14" s="75" t="str">
        <f t="shared" si="0"/>
        <v>Profit</v>
      </c>
      <c r="I14" s="75" t="str">
        <f t="shared" si="1"/>
        <v>Restock</v>
      </c>
      <c r="J14" s="84"/>
    </row>
    <row r="15" spans="3:10" ht="14.25" customHeight="1" x14ac:dyDescent="0.3">
      <c r="C15" s="75" t="s">
        <v>58</v>
      </c>
      <c r="D15" s="75" t="s">
        <v>52</v>
      </c>
      <c r="E15" s="75">
        <v>40000</v>
      </c>
      <c r="F15" s="75">
        <v>38000</v>
      </c>
      <c r="G15" s="75">
        <v>89</v>
      </c>
      <c r="H15" s="75" t="str">
        <f t="shared" si="0"/>
        <v>Loss</v>
      </c>
      <c r="I15" s="75" t="str">
        <f t="shared" si="1"/>
        <v>Safe</v>
      </c>
      <c r="J15" s="84"/>
    </row>
    <row r="16" spans="3:10" ht="14.25" customHeight="1" x14ac:dyDescent="0.3">
      <c r="C16" s="75" t="s">
        <v>59</v>
      </c>
      <c r="D16" s="75" t="s">
        <v>48</v>
      </c>
      <c r="E16" s="75">
        <v>69000</v>
      </c>
      <c r="F16" s="75">
        <v>42000</v>
      </c>
      <c r="G16" s="75">
        <v>58</v>
      </c>
      <c r="H16" s="75" t="str">
        <f t="shared" si="0"/>
        <v>Loss</v>
      </c>
      <c r="I16" s="75" t="str">
        <f t="shared" si="1"/>
        <v>Restock</v>
      </c>
      <c r="J16" s="84"/>
    </row>
    <row r="18" spans="2:11" ht="14.25" customHeight="1" x14ac:dyDescent="0.3">
      <c r="C18" s="21" t="s">
        <v>60</v>
      </c>
    </row>
    <row r="19" spans="2:11" ht="14.25" customHeight="1" x14ac:dyDescent="0.3">
      <c r="B19" s="22">
        <v>1</v>
      </c>
      <c r="C19" s="23" t="s">
        <v>61</v>
      </c>
    </row>
    <row r="20" spans="2:11" ht="14.25" customHeight="1" x14ac:dyDescent="0.3">
      <c r="B20" s="22">
        <v>2</v>
      </c>
      <c r="C20" s="24" t="s">
        <v>62</v>
      </c>
    </row>
    <row r="21" spans="2:11" ht="14.25" customHeight="1" x14ac:dyDescent="0.3"/>
    <row r="22" spans="2:11" ht="14.25" customHeight="1" x14ac:dyDescent="0.3">
      <c r="C22" s="19" t="s">
        <v>63</v>
      </c>
      <c r="D22" s="20">
        <v>50000</v>
      </c>
      <c r="E22" s="24" t="s">
        <v>64</v>
      </c>
    </row>
    <row r="23" spans="2:11" ht="14.25" customHeight="1" x14ac:dyDescent="0.3">
      <c r="C23" s="19" t="s">
        <v>65</v>
      </c>
      <c r="D23" s="20">
        <v>50000</v>
      </c>
      <c r="E23" s="24" t="s">
        <v>66</v>
      </c>
    </row>
    <row r="24" spans="2:11" ht="14.25" customHeight="1" x14ac:dyDescent="0.3"/>
    <row r="25" spans="2:11" ht="14.25" customHeight="1" x14ac:dyDescent="0.3"/>
    <row r="26" spans="2:11" ht="14.25" customHeight="1" x14ac:dyDescent="0.3"/>
    <row r="27" spans="2:11" ht="14.25" customHeight="1" x14ac:dyDescent="0.3"/>
    <row r="28" spans="2:11" ht="14.25" customHeight="1" x14ac:dyDescent="0.3">
      <c r="C28" s="25" t="s">
        <v>67</v>
      </c>
      <c r="E28" s="26"/>
    </row>
    <row r="29" spans="2:11" ht="14.25" customHeight="1" x14ac:dyDescent="0.3">
      <c r="C29" s="27" t="s">
        <v>68</v>
      </c>
      <c r="D29" s="27" t="s">
        <v>69</v>
      </c>
      <c r="E29" s="27" t="s">
        <v>70</v>
      </c>
      <c r="F29" s="27" t="s">
        <v>71</v>
      </c>
      <c r="G29" s="27" t="s">
        <v>72</v>
      </c>
      <c r="J29" s="27" t="s">
        <v>70</v>
      </c>
      <c r="K29" s="27" t="s">
        <v>72</v>
      </c>
    </row>
    <row r="30" spans="2:11" ht="14.25" customHeight="1" x14ac:dyDescent="0.3">
      <c r="C30" s="28" t="s">
        <v>73</v>
      </c>
      <c r="D30" s="20">
        <v>12000</v>
      </c>
      <c r="E30" s="20" t="s">
        <v>74</v>
      </c>
      <c r="F30" s="19" t="str" cm="1">
        <f t="array" ref="F30">_xlfn.IFS(D30&lt;2000000,"Silver",D30&lt;5000000,"Gold",D30&gt;=5000000,"Platinum")</f>
        <v>Silver</v>
      </c>
      <c r="G30" s="19" t="str" cm="1">
        <f t="array" ref="G30">_xlfn.IFS(E30="JKT","1 Day",E30="BDG","2 Day",E30="SBY","3 Day")</f>
        <v>2 Day</v>
      </c>
      <c r="H30" t="str">
        <f>VLOOKUP(E30,$J$30:$K$32,2,0)</f>
        <v>2 Day</v>
      </c>
      <c r="J30" s="19" t="s">
        <v>75</v>
      </c>
      <c r="K30" s="19" t="s">
        <v>76</v>
      </c>
    </row>
    <row r="31" spans="2:11" ht="14.25" customHeight="1" x14ac:dyDescent="0.3">
      <c r="C31" s="28" t="s">
        <v>77</v>
      </c>
      <c r="D31" s="20">
        <v>6017983</v>
      </c>
      <c r="E31" s="20" t="s">
        <v>75</v>
      </c>
      <c r="F31" s="19" t="str" cm="1">
        <f t="array" ref="F31">_xlfn.IFS(D31&lt;2000000,"Silver",D31&lt;5000000,"Gold",D31&gt;=5000000,"Platinum")</f>
        <v>Platinum</v>
      </c>
      <c r="G31" s="19" t="str" cm="1">
        <f t="array" ref="G31">_xlfn.IFS(E31="JKT","1 Day",E31="BDG","2 Day",E31="SBY","3 Day")</f>
        <v>1 Day</v>
      </c>
      <c r="H31" t="str">
        <f t="shared" ref="H31:H39" si="2">VLOOKUP(E31,$J$30:$K$32,2,0)</f>
        <v>1 Day</v>
      </c>
      <c r="J31" s="19" t="s">
        <v>74</v>
      </c>
      <c r="K31" s="19" t="s">
        <v>78</v>
      </c>
    </row>
    <row r="32" spans="2:11" ht="14.25" customHeight="1" x14ac:dyDescent="0.3">
      <c r="C32" s="28" t="s">
        <v>79</v>
      </c>
      <c r="D32" s="20">
        <v>1393027</v>
      </c>
      <c r="E32" s="20" t="s">
        <v>80</v>
      </c>
      <c r="F32" s="19" t="str" cm="1">
        <f t="array" ref="F32">_xlfn.IFS(D32&lt;2000000,"Silver",D32&lt;5000000,"Gold",D32&gt;=5000000,"Platinum")</f>
        <v>Silver</v>
      </c>
      <c r="G32" s="19" t="str" cm="1">
        <f t="array" ref="G32">_xlfn.IFS(E32="JKT","1 Day",E32="BDG","2 Day",E32="SBY","3 Day")</f>
        <v>3 Day</v>
      </c>
      <c r="H32" t="str">
        <f t="shared" si="2"/>
        <v>3 Day</v>
      </c>
      <c r="J32" s="19" t="s">
        <v>80</v>
      </c>
      <c r="K32" s="19" t="s">
        <v>81</v>
      </c>
    </row>
    <row r="33" spans="3:8" ht="14.25" customHeight="1" x14ac:dyDescent="0.3">
      <c r="C33" s="28" t="s">
        <v>82</v>
      </c>
      <c r="D33" s="20">
        <v>2996053</v>
      </c>
      <c r="E33" s="20" t="s">
        <v>75</v>
      </c>
      <c r="F33" s="19" t="str" cm="1">
        <f t="array" ref="F33">_xlfn.IFS(D33&lt;2000000,"Silver",D33&lt;5000000,"Gold",D33&gt;=5000000,"Platinum")</f>
        <v>Gold</v>
      </c>
      <c r="G33" s="19" t="str" cm="1">
        <f t="array" ref="G33">_xlfn.IFS(E33="JKT","1 Day",E33="BDG","2 Day",E33="SBY","3 Day")</f>
        <v>1 Day</v>
      </c>
      <c r="H33" t="str">
        <f t="shared" si="2"/>
        <v>1 Day</v>
      </c>
    </row>
    <row r="34" spans="3:8" ht="14.25" customHeight="1" x14ac:dyDescent="0.3">
      <c r="C34" s="28" t="s">
        <v>83</v>
      </c>
      <c r="D34" s="20">
        <v>2036929.0000000002</v>
      </c>
      <c r="E34" s="20" t="s">
        <v>74</v>
      </c>
      <c r="F34" s="19" t="str" cm="1">
        <f t="array" ref="F34">_xlfn.IFS(D34&lt;2000000,"Silver",D34&lt;5000000,"Gold",D34&gt;=5000000,"Platinum")</f>
        <v>Gold</v>
      </c>
      <c r="G34" s="19" t="str" cm="1">
        <f t="array" ref="G34">_xlfn.IFS(E34="JKT","1 Day",E34="BDG","2 Day",E34="SBY","3 Day")</f>
        <v>2 Day</v>
      </c>
      <c r="H34" t="str">
        <f t="shared" si="2"/>
        <v>2 Day</v>
      </c>
    </row>
    <row r="35" spans="3:8" ht="14.25" customHeight="1" x14ac:dyDescent="0.3">
      <c r="C35" s="28" t="s">
        <v>84</v>
      </c>
      <c r="D35" s="20">
        <v>6317758</v>
      </c>
      <c r="E35" s="20" t="s">
        <v>80</v>
      </c>
      <c r="F35" s="19" t="str" cm="1">
        <f t="array" ref="F35">_xlfn.IFS(D35&lt;2000000,"Silver",D35&lt;5000000,"Gold",D35&gt;=5000000,"Platinum")</f>
        <v>Platinum</v>
      </c>
      <c r="G35" s="19" t="str" cm="1">
        <f t="array" ref="G35">_xlfn.IFS(E35="JKT","1 Day",E35="BDG","2 Day",E35="SBY","3 Day")</f>
        <v>3 Day</v>
      </c>
      <c r="H35" t="str">
        <f t="shared" si="2"/>
        <v>3 Day</v>
      </c>
    </row>
    <row r="36" spans="3:8" ht="14.25" customHeight="1" x14ac:dyDescent="0.3">
      <c r="C36" s="28" t="s">
        <v>85</v>
      </c>
      <c r="D36" s="20">
        <v>4796498</v>
      </c>
      <c r="E36" s="20" t="s">
        <v>75</v>
      </c>
      <c r="F36" s="19" t="str" cm="1">
        <f t="array" ref="F36">_xlfn.IFS(D36&lt;2000000,"Silver",D36&lt;5000000,"Gold",D36&gt;=5000000,"Platinum")</f>
        <v>Gold</v>
      </c>
      <c r="G36" s="19" t="str" cm="1">
        <f t="array" ref="G36">_xlfn.IFS(E36="JKT","1 Day",E36="BDG","2 Day",E36="SBY","3 Day")</f>
        <v>1 Day</v>
      </c>
      <c r="H36" t="str">
        <f t="shared" si="2"/>
        <v>1 Day</v>
      </c>
    </row>
    <row r="37" spans="3:8" ht="14.25" customHeight="1" x14ac:dyDescent="0.3">
      <c r="C37" s="28" t="s">
        <v>86</v>
      </c>
      <c r="D37" s="20">
        <v>3426814</v>
      </c>
      <c r="E37" s="20" t="s">
        <v>80</v>
      </c>
      <c r="F37" s="19" t="str" cm="1">
        <f t="array" ref="F37">_xlfn.IFS(D37&lt;2000000,"Silver",D37&lt;5000000,"Gold",D37&gt;=5000000,"Platinum")</f>
        <v>Gold</v>
      </c>
      <c r="G37" s="19" t="str" cm="1">
        <f t="array" ref="G37">_xlfn.IFS(E37="JKT","1 Day",E37="BDG","2 Day",E37="SBY","3 Day")</f>
        <v>3 Day</v>
      </c>
      <c r="H37" t="str">
        <f t="shared" si="2"/>
        <v>3 Day</v>
      </c>
    </row>
    <row r="38" spans="3:8" ht="14.25" customHeight="1" x14ac:dyDescent="0.3">
      <c r="C38" s="28" t="s">
        <v>87</v>
      </c>
      <c r="D38" s="20">
        <v>5731873</v>
      </c>
      <c r="E38" s="20" t="s">
        <v>75</v>
      </c>
      <c r="F38" s="19" t="str" cm="1">
        <f t="array" ref="F38">_xlfn.IFS(D38&lt;2000000,"Silver",D38&lt;5000000,"Gold",D38&gt;=5000000,"Platinum")</f>
        <v>Platinum</v>
      </c>
      <c r="G38" s="19" t="str" cm="1">
        <f t="array" ref="G38">_xlfn.IFS(E38="JKT","1 Day",E38="BDG","2 Day",E38="SBY","3 Day")</f>
        <v>1 Day</v>
      </c>
      <c r="H38" t="str">
        <f t="shared" si="2"/>
        <v>1 Day</v>
      </c>
    </row>
    <row r="39" spans="3:8" ht="14.25" customHeight="1" x14ac:dyDescent="0.3">
      <c r="C39" s="28" t="s">
        <v>88</v>
      </c>
      <c r="D39" s="20">
        <v>1760000</v>
      </c>
      <c r="E39" s="20" t="s">
        <v>75</v>
      </c>
      <c r="F39" s="19" t="str" cm="1">
        <f t="array" ref="F39">_xlfn.IFS(D39&lt;2000000,"Silver",D39&lt;5000000,"Gold",D39&gt;=5000000,"Platinum")</f>
        <v>Silver</v>
      </c>
      <c r="G39" s="19" t="str" cm="1">
        <f t="array" ref="G39">_xlfn.IFS(E39="JKT","1 Day",E39="BDG","2 Day",E39="SBY","3 Day")</f>
        <v>1 Day</v>
      </c>
      <c r="H39" t="str">
        <f t="shared" si="2"/>
        <v>1 Day</v>
      </c>
    </row>
    <row r="40" spans="3:8" ht="14.25" customHeight="1" x14ac:dyDescent="0.3"/>
    <row r="41" spans="3:8" ht="14.25" customHeight="1" x14ac:dyDescent="0.3">
      <c r="C41" s="29" t="s">
        <v>89</v>
      </c>
    </row>
    <row r="42" spans="3:8" ht="14.25" customHeight="1" x14ac:dyDescent="0.3">
      <c r="C42" s="30" t="s">
        <v>90</v>
      </c>
    </row>
    <row r="43" spans="3:8" ht="14.25" customHeight="1" x14ac:dyDescent="0.3">
      <c r="C43" s="30" t="s">
        <v>91</v>
      </c>
    </row>
    <row r="44" spans="3:8" ht="14.25" customHeight="1" x14ac:dyDescent="0.3">
      <c r="C44" s="30" t="s">
        <v>92</v>
      </c>
    </row>
    <row r="49" spans="3:10" ht="14.25" customHeight="1" x14ac:dyDescent="0.3">
      <c r="C49" s="25" t="s">
        <v>93</v>
      </c>
    </row>
    <row r="50" spans="3:10" ht="14.25" customHeight="1" x14ac:dyDescent="0.3">
      <c r="E50" s="24" t="s">
        <v>94</v>
      </c>
      <c r="F50" s="24" t="s">
        <v>95</v>
      </c>
      <c r="G50" s="24" t="s">
        <v>96</v>
      </c>
    </row>
    <row r="51" spans="3:10" ht="14.25" customHeight="1" x14ac:dyDescent="0.3">
      <c r="C51" s="27" t="s">
        <v>97</v>
      </c>
      <c r="D51" s="27" t="s">
        <v>98</v>
      </c>
      <c r="E51" s="27" t="s">
        <v>99</v>
      </c>
      <c r="F51" s="27" t="s">
        <v>100</v>
      </c>
      <c r="G51" s="27" t="s">
        <v>101</v>
      </c>
      <c r="I51" s="27" t="s">
        <v>102</v>
      </c>
      <c r="J51" s="27" t="s">
        <v>103</v>
      </c>
    </row>
    <row r="52" spans="3:10" ht="14.25" customHeight="1" x14ac:dyDescent="0.3">
      <c r="C52" s="28" t="s">
        <v>73</v>
      </c>
      <c r="D52" s="20" t="s">
        <v>297</v>
      </c>
      <c r="E52" s="19" t="str" cm="1">
        <f t="array" ref="E52">_xlfn.IFS(LEFT(D52,2)="SA","Sales",LEFT(D52,2)="MK","Marketing",LEFT(D52,2)="AD","Admin")</f>
        <v>Sales</v>
      </c>
      <c r="F52" s="19" t="str">
        <f>IF(MID(D52,3,4)&lt;="2019","Completed","Incompleted")</f>
        <v>Completed</v>
      </c>
      <c r="G52" s="19" t="str">
        <f>IF(RIGHT(D52,1)="L","Male","Female")</f>
        <v>Male</v>
      </c>
      <c r="I52" s="19" t="s">
        <v>105</v>
      </c>
      <c r="J52" s="19" t="s">
        <v>106</v>
      </c>
    </row>
    <row r="53" spans="3:10" ht="14.25" customHeight="1" x14ac:dyDescent="0.3">
      <c r="C53" s="28" t="s">
        <v>77</v>
      </c>
      <c r="D53" s="20" t="s">
        <v>107</v>
      </c>
      <c r="E53" s="19" t="str" cm="1">
        <f t="array" ref="E53">_xlfn.IFS(LEFT(D53,2)="SA","Sales",LEFT(D53,2)="MK","Marketing",LEFT(D53,2)="AD","Admin")</f>
        <v>Sales</v>
      </c>
      <c r="F53" s="19" t="str">
        <f t="shared" ref="F53:F61" si="3">IF(MID(D53,3,4)&lt;="2019","Completed","Incompleted")</f>
        <v>Completed</v>
      </c>
      <c r="G53" s="19" t="str">
        <f t="shared" ref="G53:G61" si="4">IF(RIGHT(D53,1)="L","Male","Female")</f>
        <v>Female</v>
      </c>
      <c r="I53" s="19" t="s">
        <v>108</v>
      </c>
      <c r="J53" s="19" t="s">
        <v>109</v>
      </c>
    </row>
    <row r="54" spans="3:10" ht="14.25" customHeight="1" x14ac:dyDescent="0.3">
      <c r="C54" s="28" t="s">
        <v>79</v>
      </c>
      <c r="D54" s="20" t="s">
        <v>110</v>
      </c>
      <c r="E54" s="19" t="str" cm="1">
        <f t="array" ref="E54">_xlfn.IFS(LEFT(D54,2)="SA","Sales",LEFT(D54,2)="MK","Marketing",LEFT(D54,2)="AD","Admin")</f>
        <v>Marketing</v>
      </c>
      <c r="F54" s="19" t="str">
        <f t="shared" si="3"/>
        <v>Incompleted</v>
      </c>
      <c r="G54" s="19" t="str">
        <f t="shared" si="4"/>
        <v>Male</v>
      </c>
      <c r="I54" s="19" t="s">
        <v>111</v>
      </c>
      <c r="J54" s="19" t="s">
        <v>112</v>
      </c>
    </row>
    <row r="55" spans="3:10" ht="14.25" customHeight="1" x14ac:dyDescent="0.3">
      <c r="C55" s="28" t="s">
        <v>82</v>
      </c>
      <c r="D55" s="20" t="s">
        <v>107</v>
      </c>
      <c r="E55" s="19" t="str" cm="1">
        <f t="array" ref="E55">_xlfn.IFS(LEFT(D55,2)="SA","Sales",LEFT(D55,2)="MK","Marketing",LEFT(D55,2)="AD","Admin")</f>
        <v>Sales</v>
      </c>
      <c r="F55" s="19" t="str">
        <f t="shared" si="3"/>
        <v>Completed</v>
      </c>
      <c r="G55" s="19" t="str">
        <f t="shared" si="4"/>
        <v>Female</v>
      </c>
    </row>
    <row r="56" spans="3:10" ht="14.25" customHeight="1" x14ac:dyDescent="0.3">
      <c r="C56" s="28" t="s">
        <v>83</v>
      </c>
      <c r="D56" s="20" t="s">
        <v>122</v>
      </c>
      <c r="E56" s="19" t="str" cm="1">
        <f t="array" ref="E56">_xlfn.IFS(LEFT(D56,2)="SA","Sales",LEFT(D56,2)="MK","Marketing",LEFT(D56,2)="AD","Admin")</f>
        <v>Admin</v>
      </c>
      <c r="F56" s="19" t="str">
        <f t="shared" si="3"/>
        <v>Completed</v>
      </c>
      <c r="G56" s="19" t="str">
        <f t="shared" si="4"/>
        <v>Male</v>
      </c>
      <c r="I56" s="27" t="s">
        <v>114</v>
      </c>
      <c r="J56" s="27" t="s">
        <v>101</v>
      </c>
    </row>
    <row r="57" spans="3:10" ht="14.25" customHeight="1" x14ac:dyDescent="0.3">
      <c r="C57" s="28" t="s">
        <v>84</v>
      </c>
      <c r="D57" s="20" t="s">
        <v>115</v>
      </c>
      <c r="E57" s="19" t="str" cm="1">
        <f t="array" ref="E57">_xlfn.IFS(LEFT(D57,2)="SA","Sales",LEFT(D57,2)="MK","Marketing",LEFT(D57,2)="AD","Admin")</f>
        <v>Marketing</v>
      </c>
      <c r="F57" s="19" t="str">
        <f t="shared" si="3"/>
        <v>Completed</v>
      </c>
      <c r="G57" s="19" t="str">
        <f t="shared" si="4"/>
        <v>Female</v>
      </c>
      <c r="I57" s="19" t="s">
        <v>116</v>
      </c>
      <c r="J57" s="19" t="s">
        <v>117</v>
      </c>
    </row>
    <row r="58" spans="3:10" ht="14.25" customHeight="1" x14ac:dyDescent="0.3">
      <c r="C58" s="28" t="s">
        <v>85</v>
      </c>
      <c r="D58" s="20" t="s">
        <v>321</v>
      </c>
      <c r="E58" s="19" t="str" cm="1">
        <f t="array" ref="E58">_xlfn.IFS(LEFT(D58,2)="SA","Sales",LEFT(D58,2)="MK","Marketing",LEFT(D58,2)="AD","Admin")</f>
        <v>Sales</v>
      </c>
      <c r="F58" s="19" t="str">
        <f t="shared" si="3"/>
        <v>Incompleted</v>
      </c>
      <c r="G58" s="19" t="str">
        <f t="shared" si="4"/>
        <v>Male</v>
      </c>
      <c r="I58" s="19" t="s">
        <v>119</v>
      </c>
      <c r="J58" s="19" t="s">
        <v>120</v>
      </c>
    </row>
    <row r="59" spans="3:10" ht="14.25" customHeight="1" x14ac:dyDescent="0.3">
      <c r="C59" s="28" t="s">
        <v>86</v>
      </c>
      <c r="D59" s="20" t="s">
        <v>121</v>
      </c>
      <c r="E59" s="19" t="str" cm="1">
        <f t="array" ref="E59">_xlfn.IFS(LEFT(D59,2)="SA","Sales",LEFT(D59,2)="MK","Marketing",LEFT(D59,2)="AD","Admin")</f>
        <v>Marketing</v>
      </c>
      <c r="F59" s="19" t="str">
        <f t="shared" si="3"/>
        <v>Completed</v>
      </c>
      <c r="G59" s="19" t="str">
        <f t="shared" si="4"/>
        <v>Female</v>
      </c>
    </row>
    <row r="60" spans="3:10" ht="14.25" customHeight="1" x14ac:dyDescent="0.3">
      <c r="C60" s="28" t="s">
        <v>87</v>
      </c>
      <c r="D60" s="20" t="s">
        <v>110</v>
      </c>
      <c r="E60" s="19" t="str" cm="1">
        <f t="array" ref="E60">_xlfn.IFS(LEFT(D60,2)="SA","Sales",LEFT(D60,2)="MK","Marketing",LEFT(D60,2)="AD","Admin")</f>
        <v>Marketing</v>
      </c>
      <c r="F60" s="19" t="str">
        <f t="shared" si="3"/>
        <v>Incompleted</v>
      </c>
      <c r="G60" s="19" t="str">
        <f t="shared" si="4"/>
        <v>Male</v>
      </c>
    </row>
    <row r="61" spans="3:10" ht="14.25" customHeight="1" x14ac:dyDescent="0.3">
      <c r="C61" s="28" t="s">
        <v>88</v>
      </c>
      <c r="D61" s="20" t="s">
        <v>113</v>
      </c>
      <c r="E61" s="19" t="str" cm="1">
        <f t="array" ref="E61">_xlfn.IFS(LEFT(D61,2)="SA","Sales",LEFT(D61,2)="MK","Marketing",LEFT(D61,2)="AD","Admin")</f>
        <v>Admin</v>
      </c>
      <c r="F61" s="19" t="str">
        <f t="shared" si="3"/>
        <v>Completed</v>
      </c>
      <c r="G61" s="19" t="str">
        <f t="shared" si="4"/>
        <v>Female</v>
      </c>
    </row>
    <row r="66" spans="3:7" ht="14.25" customHeight="1" x14ac:dyDescent="0.3">
      <c r="C66" s="29" t="s">
        <v>123</v>
      </c>
    </row>
    <row r="67" spans="3:7" ht="14.25" customHeight="1" x14ac:dyDescent="0.3">
      <c r="C67" s="30" t="s">
        <v>124</v>
      </c>
    </row>
    <row r="68" spans="3:7" ht="14.25" customHeight="1" x14ac:dyDescent="0.3">
      <c r="C68" s="30" t="s">
        <v>125</v>
      </c>
    </row>
    <row r="69" spans="3:7" ht="14.25" customHeight="1" x14ac:dyDescent="0.3">
      <c r="C69" s="30" t="s">
        <v>296</v>
      </c>
    </row>
    <row r="70" spans="3:7" ht="14.25" customHeight="1" x14ac:dyDescent="0.3">
      <c r="C70" s="30" t="s">
        <v>126</v>
      </c>
    </row>
    <row r="71" spans="3:7" ht="14.25" customHeight="1" x14ac:dyDescent="0.3"/>
    <row r="72" spans="3:7" ht="14.25" customHeight="1" x14ac:dyDescent="0.3"/>
    <row r="73" spans="3:7" ht="14.25" customHeight="1" x14ac:dyDescent="0.3"/>
    <row r="74" spans="3:7" ht="14.25" customHeight="1" x14ac:dyDescent="0.3">
      <c r="C74" s="27" t="s">
        <v>97</v>
      </c>
      <c r="D74" s="27" t="s">
        <v>98</v>
      </c>
      <c r="E74" s="27" t="s">
        <v>99</v>
      </c>
      <c r="F74" s="27" t="s">
        <v>100</v>
      </c>
      <c r="G74" s="27" t="s">
        <v>101</v>
      </c>
    </row>
    <row r="75" spans="3:7" ht="14.25" customHeight="1" x14ac:dyDescent="0.3">
      <c r="C75" s="28" t="s">
        <v>73</v>
      </c>
      <c r="D75" s="20" t="s">
        <v>104</v>
      </c>
      <c r="E75" s="19" t="str">
        <f>LEFT(D75,2)</f>
        <v>SA</v>
      </c>
      <c r="F75" s="19" t="str">
        <f>MID(D75,3,4)</f>
        <v>2018</v>
      </c>
      <c r="G75" s="19" t="str">
        <f>RIGHT(D75,1)</f>
        <v>P</v>
      </c>
    </row>
    <row r="76" spans="3:7" ht="14.25" customHeight="1" x14ac:dyDescent="0.3">
      <c r="C76" s="28" t="s">
        <v>77</v>
      </c>
      <c r="D76" s="20" t="s">
        <v>107</v>
      </c>
      <c r="E76" s="19" t="str">
        <f t="shared" ref="E76:E84" si="5">LEFT(D76,2)</f>
        <v>SA</v>
      </c>
      <c r="F76" s="19" t="str">
        <f t="shared" ref="F76:F84" si="6">MID(D76,3,4)</f>
        <v>2019</v>
      </c>
      <c r="G76" s="19" t="str">
        <f t="shared" ref="G76:G84" si="7">RIGHT(D76,1)</f>
        <v>P</v>
      </c>
    </row>
    <row r="77" spans="3:7" ht="14.25" customHeight="1" x14ac:dyDescent="0.3">
      <c r="C77" s="28" t="s">
        <v>79</v>
      </c>
      <c r="D77" s="20" t="s">
        <v>110</v>
      </c>
      <c r="E77" s="19" t="str">
        <f t="shared" si="5"/>
        <v>MK</v>
      </c>
      <c r="F77" s="19" t="str">
        <f t="shared" si="6"/>
        <v>2020</v>
      </c>
      <c r="G77" s="19" t="str">
        <f t="shared" si="7"/>
        <v>L</v>
      </c>
    </row>
    <row r="78" spans="3:7" ht="14.25" customHeight="1" x14ac:dyDescent="0.3">
      <c r="C78" s="28" t="s">
        <v>82</v>
      </c>
      <c r="D78" s="20" t="s">
        <v>107</v>
      </c>
      <c r="E78" s="19" t="str">
        <f t="shared" si="5"/>
        <v>SA</v>
      </c>
      <c r="F78" s="19" t="str">
        <f t="shared" si="6"/>
        <v>2019</v>
      </c>
      <c r="G78" s="19" t="str">
        <f t="shared" si="7"/>
        <v>P</v>
      </c>
    </row>
    <row r="79" spans="3:7" ht="14.25" customHeight="1" x14ac:dyDescent="0.3">
      <c r="C79" s="28" t="s">
        <v>83</v>
      </c>
      <c r="D79" s="20" t="s">
        <v>113</v>
      </c>
      <c r="E79" s="19" t="str">
        <f t="shared" si="5"/>
        <v>AD</v>
      </c>
      <c r="F79" s="19" t="str">
        <f t="shared" si="6"/>
        <v>2019</v>
      </c>
      <c r="G79" s="19" t="str">
        <f t="shared" si="7"/>
        <v>P</v>
      </c>
    </row>
    <row r="80" spans="3:7" ht="14.25" customHeight="1" x14ac:dyDescent="0.3">
      <c r="C80" s="28" t="s">
        <v>84</v>
      </c>
      <c r="D80" s="20" t="s">
        <v>115</v>
      </c>
      <c r="E80" s="19" t="str">
        <f t="shared" si="5"/>
        <v>MK</v>
      </c>
      <c r="F80" s="19" t="str">
        <f t="shared" si="6"/>
        <v>2017</v>
      </c>
      <c r="G80" s="19" t="str">
        <f t="shared" si="7"/>
        <v>P</v>
      </c>
    </row>
    <row r="81" spans="3:8" ht="14.25" customHeight="1" x14ac:dyDescent="0.3">
      <c r="C81" s="28" t="s">
        <v>85</v>
      </c>
      <c r="D81" s="20" t="s">
        <v>118</v>
      </c>
      <c r="E81" s="19" t="str">
        <f t="shared" si="5"/>
        <v>SA</v>
      </c>
      <c r="F81" s="19" t="str">
        <f t="shared" si="6"/>
        <v>2020</v>
      </c>
      <c r="G81" s="19" t="str">
        <f t="shared" si="7"/>
        <v>P</v>
      </c>
    </row>
    <row r="82" spans="3:8" ht="14.25" customHeight="1" x14ac:dyDescent="0.3">
      <c r="C82" s="28" t="s">
        <v>86</v>
      </c>
      <c r="D82" s="20" t="s">
        <v>121</v>
      </c>
      <c r="E82" s="19" t="str">
        <f t="shared" si="5"/>
        <v>MK</v>
      </c>
      <c r="F82" s="19" t="str">
        <f t="shared" si="6"/>
        <v>2019</v>
      </c>
      <c r="G82" s="19" t="str">
        <f t="shared" si="7"/>
        <v>P</v>
      </c>
    </row>
    <row r="83" spans="3:8" ht="14.25" customHeight="1" x14ac:dyDescent="0.3">
      <c r="C83" s="28" t="s">
        <v>87</v>
      </c>
      <c r="D83" s="20" t="s">
        <v>110</v>
      </c>
      <c r="E83" s="19" t="str">
        <f t="shared" si="5"/>
        <v>MK</v>
      </c>
      <c r="F83" s="19" t="str">
        <f t="shared" si="6"/>
        <v>2020</v>
      </c>
      <c r="G83" s="19" t="str">
        <f t="shared" si="7"/>
        <v>L</v>
      </c>
    </row>
    <row r="84" spans="3:8" ht="14.25" customHeight="1" x14ac:dyDescent="0.3">
      <c r="C84" s="28" t="s">
        <v>88</v>
      </c>
      <c r="D84" s="20" t="s">
        <v>122</v>
      </c>
      <c r="E84" s="19" t="str">
        <f t="shared" si="5"/>
        <v>AD</v>
      </c>
      <c r="F84" s="19" t="str">
        <f t="shared" si="6"/>
        <v>2019</v>
      </c>
      <c r="G84" s="19" t="str">
        <f t="shared" si="7"/>
        <v>L</v>
      </c>
    </row>
    <row r="85" spans="3:8" ht="14.25" customHeight="1" x14ac:dyDescent="0.3">
      <c r="C85" s="24"/>
      <c r="D85" s="31"/>
      <c r="E85" s="24"/>
      <c r="F85" s="24"/>
      <c r="G85" s="24"/>
      <c r="H85" s="80"/>
    </row>
    <row r="86" spans="3:8" ht="14.25" customHeight="1" x14ac:dyDescent="0.3">
      <c r="C86" s="24"/>
      <c r="D86" s="31"/>
      <c r="E86" s="24"/>
      <c r="F86" s="24"/>
      <c r="G86" s="24"/>
    </row>
    <row r="87" spans="3:8" ht="14.25" customHeight="1" x14ac:dyDescent="0.3"/>
    <row r="88" spans="3:8" ht="14.25" customHeight="1" x14ac:dyDescent="0.3"/>
    <row r="89" spans="3:8" ht="14.25" customHeight="1" x14ac:dyDescent="0.3"/>
    <row r="90" spans="3:8" ht="14.25" customHeight="1" x14ac:dyDescent="0.3">
      <c r="C90" s="24" t="s">
        <v>127</v>
      </c>
    </row>
    <row r="91" spans="3:8" ht="14.25" customHeight="1" x14ac:dyDescent="0.3">
      <c r="C91" s="24" t="s">
        <v>128</v>
      </c>
    </row>
    <row r="92" spans="3:8" ht="14.25" customHeight="1" x14ac:dyDescent="0.3"/>
    <row r="93" spans="3:8" ht="14.25" customHeight="1" x14ac:dyDescent="0.3">
      <c r="C93" s="32" t="s">
        <v>309</v>
      </c>
    </row>
    <row r="94" spans="3:8" ht="14.25" customHeight="1" x14ac:dyDescent="0.3"/>
    <row r="95" spans="3:8" ht="14.25" customHeight="1" x14ac:dyDescent="0.3">
      <c r="C95" s="33" t="s">
        <v>129</v>
      </c>
      <c r="D95" s="33" t="s">
        <v>130</v>
      </c>
      <c r="E95" s="33" t="s">
        <v>131</v>
      </c>
      <c r="F95" s="34" t="s">
        <v>132</v>
      </c>
    </row>
    <row r="96" spans="3:8" ht="14.25" customHeight="1" x14ac:dyDescent="0.3">
      <c r="C96" s="12" t="s">
        <v>133</v>
      </c>
      <c r="D96" s="12">
        <v>59</v>
      </c>
      <c r="E96" s="35">
        <v>45</v>
      </c>
      <c r="F96" s="12" t="b">
        <f>OR(D96&gt;60,E96&gt;50)</f>
        <v>0</v>
      </c>
    </row>
    <row r="97" spans="3:7" ht="14.25" customHeight="1" x14ac:dyDescent="0.3">
      <c r="C97" s="12" t="s">
        <v>134</v>
      </c>
      <c r="D97" s="12">
        <v>60</v>
      </c>
      <c r="E97" s="35">
        <v>67</v>
      </c>
      <c r="F97" s="12" t="b">
        <f t="shared" ref="F97:F100" si="8">OR(D97&gt;60,E97&gt;50)</f>
        <v>1</v>
      </c>
    </row>
    <row r="98" spans="3:7" ht="14.25" customHeight="1" x14ac:dyDescent="0.3">
      <c r="C98" s="12" t="s">
        <v>135</v>
      </c>
      <c r="D98" s="12">
        <v>77</v>
      </c>
      <c r="E98" s="35">
        <v>89</v>
      </c>
      <c r="F98" s="12" t="b">
        <f t="shared" si="8"/>
        <v>1</v>
      </c>
    </row>
    <row r="99" spans="3:7" ht="14.25" customHeight="1" x14ac:dyDescent="0.3">
      <c r="C99" s="12" t="s">
        <v>136</v>
      </c>
      <c r="D99" s="12">
        <v>45</v>
      </c>
      <c r="E99" s="35">
        <v>90</v>
      </c>
      <c r="F99" s="12" t="b">
        <f t="shared" si="8"/>
        <v>1</v>
      </c>
    </row>
    <row r="100" spans="3:7" ht="14.25" customHeight="1" x14ac:dyDescent="0.3">
      <c r="C100" s="12" t="s">
        <v>137</v>
      </c>
      <c r="D100" s="12">
        <v>88</v>
      </c>
      <c r="E100" s="35">
        <v>56</v>
      </c>
      <c r="F100" s="12" t="b">
        <f t="shared" si="8"/>
        <v>1</v>
      </c>
    </row>
    <row r="101" spans="3:7" ht="14.25" customHeight="1" x14ac:dyDescent="0.3"/>
    <row r="102" spans="3:7" ht="14.25" customHeight="1" x14ac:dyDescent="0.3"/>
    <row r="103" spans="3:7" ht="14.25" customHeight="1" x14ac:dyDescent="0.3"/>
    <row r="104" spans="3:7" ht="14.25" customHeight="1" x14ac:dyDescent="0.3"/>
    <row r="105" spans="3:7" ht="14.25" customHeight="1" x14ac:dyDescent="0.3"/>
    <row r="106" spans="3:7" ht="14.25" customHeight="1" x14ac:dyDescent="0.3">
      <c r="C106" s="32" t="s">
        <v>308</v>
      </c>
    </row>
    <row r="107" spans="3:7" ht="14.25" customHeight="1" x14ac:dyDescent="0.3"/>
    <row r="108" spans="3:7" ht="14.25" customHeight="1" x14ac:dyDescent="0.3">
      <c r="C108" s="33" t="s">
        <v>129</v>
      </c>
      <c r="D108" s="33" t="s">
        <v>130</v>
      </c>
      <c r="E108" s="33" t="s">
        <v>131</v>
      </c>
      <c r="F108" s="68" t="s">
        <v>298</v>
      </c>
      <c r="G108" s="34" t="s">
        <v>132</v>
      </c>
    </row>
    <row r="109" spans="3:7" ht="14.25" customHeight="1" x14ac:dyDescent="0.3">
      <c r="C109" s="12" t="s">
        <v>138</v>
      </c>
      <c r="D109" s="12">
        <v>61</v>
      </c>
      <c r="E109" s="35">
        <v>50</v>
      </c>
      <c r="F109" s="80" t="s">
        <v>52</v>
      </c>
      <c r="G109" s="12" t="str">
        <f>IF(AND(F109="A",OR(D109&gt;60,E109&gt;50)),"Pass","Fail")</f>
        <v>Pass</v>
      </c>
    </row>
    <row r="110" spans="3:7" ht="14.25" customHeight="1" x14ac:dyDescent="0.3">
      <c r="C110" s="12" t="s">
        <v>322</v>
      </c>
      <c r="D110" s="12">
        <v>60</v>
      </c>
      <c r="E110" s="35">
        <v>48</v>
      </c>
      <c r="F110" s="80" t="s">
        <v>307</v>
      </c>
      <c r="G110" s="12" t="str">
        <f t="shared" ref="G110:G113" si="9">IF(AND(F110="A",OR(D110&gt;60,E110&gt;50)),"Pass","Fail")</f>
        <v>Fail</v>
      </c>
    </row>
    <row r="111" spans="3:7" ht="14.25" customHeight="1" x14ac:dyDescent="0.3">
      <c r="C111" s="12" t="s">
        <v>135</v>
      </c>
      <c r="D111" s="12">
        <v>77</v>
      </c>
      <c r="E111" s="35">
        <v>89</v>
      </c>
      <c r="F111" s="80" t="s">
        <v>52</v>
      </c>
      <c r="G111" s="12" t="str">
        <f t="shared" si="9"/>
        <v>Pass</v>
      </c>
    </row>
    <row r="112" spans="3:7" ht="14.25" customHeight="1" x14ac:dyDescent="0.3">
      <c r="C112" s="12" t="s">
        <v>136</v>
      </c>
      <c r="D112" s="12">
        <v>45</v>
      </c>
      <c r="E112" s="35">
        <v>90</v>
      </c>
      <c r="F112" s="80" t="s">
        <v>52</v>
      </c>
      <c r="G112" s="12" t="str">
        <f t="shared" si="9"/>
        <v>Pass</v>
      </c>
    </row>
    <row r="113" spans="3:8" ht="14.25" customHeight="1" x14ac:dyDescent="0.3">
      <c r="C113" s="12" t="s">
        <v>137</v>
      </c>
      <c r="D113" s="12">
        <v>88</v>
      </c>
      <c r="E113" s="35">
        <v>56</v>
      </c>
      <c r="F113" s="80" t="s">
        <v>307</v>
      </c>
      <c r="G113" s="12" t="str">
        <f t="shared" si="9"/>
        <v>Fail</v>
      </c>
    </row>
    <row r="114" spans="3:8" ht="14.25" customHeight="1" x14ac:dyDescent="0.3"/>
    <row r="115" spans="3:8" ht="14.25" customHeight="1" x14ac:dyDescent="0.3">
      <c r="H115" s="24"/>
    </row>
    <row r="116" spans="3:8" ht="14.25" customHeight="1" x14ac:dyDescent="0.3"/>
    <row r="117" spans="3:8" ht="14.25" customHeight="1" x14ac:dyDescent="0.3">
      <c r="H117" s="24"/>
    </row>
    <row r="118" spans="3:8" ht="14.25" customHeight="1" x14ac:dyDescent="0.3">
      <c r="C118" s="36" t="s">
        <v>97</v>
      </c>
      <c r="D118" s="36" t="s">
        <v>139</v>
      </c>
      <c r="E118" s="36" t="s">
        <v>140</v>
      </c>
      <c r="F118" s="36" t="s">
        <v>141</v>
      </c>
      <c r="H118" s="24"/>
    </row>
    <row r="119" spans="3:8" ht="14.25" customHeight="1" x14ac:dyDescent="0.3">
      <c r="C119" s="28" t="s">
        <v>142</v>
      </c>
      <c r="D119" s="28">
        <v>6</v>
      </c>
      <c r="E119" s="28">
        <v>8</v>
      </c>
      <c r="F119" s="28" t="str">
        <f>IF(OR(AND(D119&gt;5,E119&gt;=8),AND(D119&lt;=5,E119&gt;=9)),"Yes","No")</f>
        <v>Yes</v>
      </c>
    </row>
    <row r="120" spans="3:8" ht="14.25" customHeight="1" x14ac:dyDescent="0.3">
      <c r="C120" s="28" t="s">
        <v>143</v>
      </c>
      <c r="D120" s="28">
        <v>4</v>
      </c>
      <c r="E120" s="28">
        <v>9</v>
      </c>
      <c r="F120" s="28" t="str">
        <f t="shared" ref="F120:F121" si="10">IF(OR(AND(D120&gt;5,E120&gt;=8),AND(D120&lt;=5,E120&gt;=9)),"Yes","No")</f>
        <v>Yes</v>
      </c>
    </row>
    <row r="121" spans="3:8" ht="14.25" customHeight="1" x14ac:dyDescent="0.3">
      <c r="C121" s="28" t="s">
        <v>144</v>
      </c>
      <c r="D121" s="28">
        <v>7</v>
      </c>
      <c r="E121" s="28">
        <v>7</v>
      </c>
      <c r="F121" s="28" t="str">
        <f t="shared" si="10"/>
        <v>No</v>
      </c>
    </row>
  </sheetData>
  <conditionalFormatting sqref="C7:I16">
    <cfRule type="expression" dxfId="1" priority="1">
      <formula>$I7="Restock"</formula>
    </cfRule>
  </conditionalFormatting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11"/>
  <sheetViews>
    <sheetView topLeftCell="BL1" zoomScale="145" zoomScaleNormal="145" workbookViewId="0"/>
  </sheetViews>
  <sheetFormatPr defaultColWidth="12.6640625" defaultRowHeight="15" customHeight="1" x14ac:dyDescent="0.3"/>
  <cols>
    <col min="1" max="1" width="8.6640625" customWidth="1"/>
    <col min="2" max="2" width="14.109375" customWidth="1"/>
    <col min="3" max="3" width="10.33203125" customWidth="1"/>
    <col min="4" max="5" width="8.6640625" customWidth="1"/>
    <col min="6" max="6" width="6.6640625" customWidth="1"/>
    <col min="7" max="7" width="8.6640625" hidden="1" customWidth="1"/>
    <col min="8" max="8" width="12.5546875" customWidth="1"/>
    <col min="9" max="9" width="14.109375" customWidth="1"/>
    <col min="10" max="10" width="10.109375" customWidth="1"/>
    <col min="11" max="26" width="8.6640625" customWidth="1"/>
  </cols>
  <sheetData>
    <row r="4" spans="2:10" ht="15" customHeight="1" x14ac:dyDescent="0.3">
      <c r="I4" s="67"/>
    </row>
    <row r="5" spans="2:10" ht="14.25" customHeight="1" x14ac:dyDescent="0.3">
      <c r="B5" s="37" t="s">
        <v>145</v>
      </c>
      <c r="C5" s="38" t="s">
        <v>146</v>
      </c>
      <c r="D5" s="38" t="s">
        <v>147</v>
      </c>
      <c r="E5" s="38" t="s">
        <v>148</v>
      </c>
      <c r="F5" s="38" t="s">
        <v>149</v>
      </c>
    </row>
    <row r="6" spans="2:10" ht="14.25" customHeight="1" x14ac:dyDescent="0.3">
      <c r="B6" s="39" t="s">
        <v>150</v>
      </c>
      <c r="C6" s="20">
        <v>15</v>
      </c>
      <c r="D6" s="20">
        <v>25</v>
      </c>
      <c r="E6" s="20">
        <v>35</v>
      </c>
      <c r="F6" s="20">
        <v>45</v>
      </c>
      <c r="I6" s="73" t="s">
        <v>151</v>
      </c>
      <c r="J6" s="75"/>
    </row>
    <row r="7" spans="2:10" ht="14.25" customHeight="1" x14ac:dyDescent="0.3">
      <c r="B7" s="39" t="s">
        <v>153</v>
      </c>
      <c r="C7" s="20">
        <v>20</v>
      </c>
      <c r="D7" s="20">
        <v>25</v>
      </c>
      <c r="E7" s="85">
        <v>30</v>
      </c>
      <c r="F7" s="20">
        <v>40</v>
      </c>
      <c r="I7" s="74" t="s">
        <v>154</v>
      </c>
      <c r="J7" s="75"/>
    </row>
    <row r="8" spans="2:10" ht="14.25" customHeight="1" x14ac:dyDescent="0.3">
      <c r="B8" s="39" t="s">
        <v>152</v>
      </c>
      <c r="C8" s="20">
        <v>12</v>
      </c>
      <c r="D8" s="20">
        <v>15</v>
      </c>
      <c r="E8" s="20">
        <v>18</v>
      </c>
      <c r="F8" s="20">
        <v>21</v>
      </c>
      <c r="I8" s="74" t="s">
        <v>155</v>
      </c>
      <c r="J8" s="75"/>
    </row>
    <row r="9" spans="2:10" ht="14.25" customHeight="1" x14ac:dyDescent="0.3">
      <c r="B9" s="39" t="s">
        <v>156</v>
      </c>
      <c r="C9" s="20">
        <v>33</v>
      </c>
      <c r="D9" s="20">
        <v>38</v>
      </c>
      <c r="E9" s="20">
        <v>41</v>
      </c>
      <c r="F9" s="20">
        <v>45</v>
      </c>
    </row>
    <row r="10" spans="2:10" ht="14.25" customHeight="1" x14ac:dyDescent="0.3">
      <c r="B10" s="39" t="s">
        <v>157</v>
      </c>
      <c r="C10" s="20">
        <v>22</v>
      </c>
      <c r="D10" s="20">
        <v>25</v>
      </c>
      <c r="E10" s="20">
        <v>28</v>
      </c>
      <c r="F10" s="20">
        <v>30</v>
      </c>
    </row>
    <row r="11" spans="2:10" ht="14.25" customHeight="1" x14ac:dyDescent="0.3">
      <c r="B11" s="39" t="s">
        <v>158</v>
      </c>
      <c r="C11" s="20">
        <v>27</v>
      </c>
      <c r="D11" s="20">
        <v>30</v>
      </c>
      <c r="E11" s="20">
        <v>33</v>
      </c>
      <c r="F11" s="20">
        <v>36</v>
      </c>
      <c r="I11" s="81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J11"/>
  <sheetViews>
    <sheetView zoomScale="160" zoomScaleNormal="160" workbookViewId="0">
      <selection activeCell="H6" sqref="H6"/>
    </sheetView>
  </sheetViews>
  <sheetFormatPr defaultColWidth="12.6640625" defaultRowHeight="15" customHeight="1" x14ac:dyDescent="0.3"/>
  <cols>
    <col min="1" max="2" width="8.6640625" customWidth="1"/>
    <col min="3" max="3" width="10.109375" customWidth="1"/>
    <col min="4" max="4" width="9.77734375" customWidth="1"/>
    <col min="5" max="26" width="8.6640625" customWidth="1"/>
  </cols>
  <sheetData>
    <row r="3" spans="2:10" ht="14.25" customHeight="1" x14ac:dyDescent="0.3">
      <c r="B3" s="40" t="s">
        <v>159</v>
      </c>
      <c r="C3" s="40" t="s">
        <v>160</v>
      </c>
      <c r="D3" s="40" t="s">
        <v>161</v>
      </c>
      <c r="E3" s="40" t="s">
        <v>162</v>
      </c>
      <c r="G3" s="40" t="s">
        <v>159</v>
      </c>
      <c r="H3" s="24">
        <v>53</v>
      </c>
      <c r="J3" s="24" t="s">
        <v>163</v>
      </c>
    </row>
    <row r="4" spans="2:10" ht="14.25" customHeight="1" x14ac:dyDescent="0.3">
      <c r="B4" s="24">
        <v>72</v>
      </c>
      <c r="C4" s="24" t="s">
        <v>164</v>
      </c>
      <c r="D4" s="24" t="s">
        <v>165</v>
      </c>
      <c r="E4" s="41">
        <v>64901</v>
      </c>
      <c r="G4" s="40" t="s">
        <v>166</v>
      </c>
      <c r="H4" s="42"/>
    </row>
    <row r="5" spans="2:10" ht="14.25" customHeight="1" x14ac:dyDescent="0.3">
      <c r="B5" s="24">
        <v>66</v>
      </c>
      <c r="C5" s="24" t="s">
        <v>167</v>
      </c>
      <c r="D5" s="24" t="s">
        <v>168</v>
      </c>
      <c r="E5" s="41">
        <v>70855</v>
      </c>
      <c r="H5">
        <f>MATCH(H3,B4:B10,0)</f>
        <v>5</v>
      </c>
    </row>
    <row r="6" spans="2:10" ht="14.25" customHeight="1" x14ac:dyDescent="0.3">
      <c r="B6" s="24">
        <v>14</v>
      </c>
      <c r="C6" s="24" t="s">
        <v>163</v>
      </c>
      <c r="D6" s="24" t="s">
        <v>169</v>
      </c>
      <c r="E6" s="41">
        <v>188657</v>
      </c>
      <c r="G6" s="40"/>
      <c r="H6" s="43"/>
    </row>
    <row r="7" spans="2:10" ht="14.25" customHeight="1" x14ac:dyDescent="0.3">
      <c r="B7" s="24">
        <v>30</v>
      </c>
      <c r="C7" s="24" t="s">
        <v>142</v>
      </c>
      <c r="D7" s="24" t="s">
        <v>170</v>
      </c>
      <c r="E7" s="41">
        <v>97566</v>
      </c>
    </row>
    <row r="8" spans="2:10" ht="14.25" customHeight="1" x14ac:dyDescent="0.3">
      <c r="B8" s="24">
        <v>53</v>
      </c>
      <c r="C8" s="24" t="s">
        <v>171</v>
      </c>
      <c r="D8" s="24" t="s">
        <v>172</v>
      </c>
      <c r="E8" s="41">
        <v>58339</v>
      </c>
      <c r="G8" s="40" t="s">
        <v>173</v>
      </c>
    </row>
    <row r="9" spans="2:10" ht="14.25" customHeight="1" x14ac:dyDescent="0.3">
      <c r="B9" s="24">
        <v>56</v>
      </c>
      <c r="C9" s="24" t="s">
        <v>144</v>
      </c>
      <c r="D9" s="24" t="s">
        <v>174</v>
      </c>
      <c r="E9" s="41">
        <v>125180</v>
      </c>
      <c r="G9" s="24" t="s">
        <v>175</v>
      </c>
    </row>
    <row r="10" spans="2:10" ht="14.25" customHeight="1" x14ac:dyDescent="0.3">
      <c r="B10" s="24">
        <v>79</v>
      </c>
      <c r="C10" s="24" t="s">
        <v>176</v>
      </c>
      <c r="D10" s="24" t="s">
        <v>177</v>
      </c>
      <c r="E10" s="41">
        <v>91632</v>
      </c>
      <c r="G10" s="24" t="s">
        <v>178</v>
      </c>
    </row>
    <row r="11" spans="2:10" ht="14.25" customHeight="1" x14ac:dyDescent="0.3">
      <c r="E11" s="41"/>
      <c r="G11" s="24" t="s">
        <v>179</v>
      </c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H12"/>
  <sheetViews>
    <sheetView zoomScale="130" zoomScaleNormal="130" workbookViewId="0">
      <selection activeCell="H12" sqref="H12"/>
    </sheetView>
  </sheetViews>
  <sheetFormatPr defaultColWidth="12.6640625" defaultRowHeight="15" customHeight="1" x14ac:dyDescent="0.3"/>
  <cols>
    <col min="1" max="2" width="8.6640625" customWidth="1"/>
    <col min="3" max="3" width="7.88671875" customWidth="1"/>
    <col min="4" max="4" width="12.33203125" customWidth="1"/>
    <col min="5" max="5" width="8.33203125" customWidth="1"/>
    <col min="6" max="6" width="8.6640625" customWidth="1"/>
    <col min="7" max="7" width="12.44140625" customWidth="1"/>
    <col min="8" max="26" width="8.6640625" customWidth="1"/>
  </cols>
  <sheetData>
    <row r="3" spans="3:8" ht="14.25" customHeight="1" x14ac:dyDescent="0.3">
      <c r="C3" s="44" t="s">
        <v>180</v>
      </c>
      <c r="D3" s="45" t="s">
        <v>181</v>
      </c>
      <c r="E3" s="45" t="s">
        <v>182</v>
      </c>
      <c r="G3" s="46" t="s">
        <v>183</v>
      </c>
      <c r="H3" s="86" t="s">
        <v>184</v>
      </c>
    </row>
    <row r="4" spans="3:8" ht="14.25" customHeight="1" x14ac:dyDescent="0.3">
      <c r="C4" s="48" t="s">
        <v>185</v>
      </c>
      <c r="D4" s="49">
        <v>4879.3999999999996</v>
      </c>
      <c r="E4" s="47">
        <v>0</v>
      </c>
      <c r="G4" s="46" t="s">
        <v>181</v>
      </c>
      <c r="H4" s="49"/>
    </row>
    <row r="5" spans="3:8" ht="14.25" customHeight="1" x14ac:dyDescent="0.3">
      <c r="C5" s="48" t="s">
        <v>186</v>
      </c>
      <c r="D5" s="49">
        <v>12103.6</v>
      </c>
      <c r="E5" s="47">
        <v>0</v>
      </c>
      <c r="H5" s="69"/>
    </row>
    <row r="6" spans="3:8" ht="14.25" customHeight="1" x14ac:dyDescent="0.3">
      <c r="C6" s="48" t="s">
        <v>184</v>
      </c>
      <c r="D6" s="49">
        <v>12756.32</v>
      </c>
      <c r="E6" s="47">
        <v>1</v>
      </c>
    </row>
    <row r="7" spans="3:8" ht="14.25" customHeight="1" x14ac:dyDescent="0.3">
      <c r="C7" s="48" t="s">
        <v>187</v>
      </c>
      <c r="D7" s="49">
        <v>6792.4</v>
      </c>
      <c r="E7" s="47">
        <v>2</v>
      </c>
    </row>
    <row r="8" spans="3:8" ht="14.25" customHeight="1" x14ac:dyDescent="0.3">
      <c r="C8" s="48" t="s">
        <v>188</v>
      </c>
      <c r="D8" s="49">
        <v>142984</v>
      </c>
      <c r="E8" s="47">
        <v>67</v>
      </c>
    </row>
    <row r="9" spans="3:8" ht="14.25" customHeight="1" x14ac:dyDescent="0.3">
      <c r="C9" s="48" t="s">
        <v>189</v>
      </c>
      <c r="D9" s="49">
        <v>120536</v>
      </c>
      <c r="E9" s="47">
        <v>200</v>
      </c>
    </row>
    <row r="10" spans="3:8" ht="14.25" customHeight="1" x14ac:dyDescent="0.3">
      <c r="C10" s="48" t="s">
        <v>190</v>
      </c>
      <c r="D10" s="49">
        <v>51118</v>
      </c>
      <c r="E10" s="47">
        <v>27</v>
      </c>
    </row>
    <row r="11" spans="3:8" ht="14.25" customHeight="1" x14ac:dyDescent="0.3">
      <c r="C11" s="48" t="s">
        <v>191</v>
      </c>
      <c r="D11" s="49">
        <v>49528</v>
      </c>
      <c r="E11" s="47">
        <v>13</v>
      </c>
    </row>
    <row r="12" spans="3:8" ht="14.25" customHeight="1" x14ac:dyDescent="0.3">
      <c r="C12" s="48" t="s">
        <v>192</v>
      </c>
      <c r="D12" s="49">
        <v>2306</v>
      </c>
      <c r="E12" s="47">
        <v>5</v>
      </c>
    </row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69"/>
  <sheetViews>
    <sheetView topLeftCell="A58" zoomScale="145" zoomScaleNormal="145" workbookViewId="0">
      <selection activeCell="D65" sqref="D65"/>
    </sheetView>
  </sheetViews>
  <sheetFormatPr defaultColWidth="12.6640625" defaultRowHeight="15" customHeight="1" x14ac:dyDescent="0.3"/>
  <cols>
    <col min="1" max="1" width="8.6640625" customWidth="1"/>
    <col min="2" max="4" width="23.33203125" customWidth="1"/>
    <col min="5" max="5" width="10.21875" customWidth="1"/>
    <col min="6" max="6" width="8.6640625" customWidth="1"/>
    <col min="7" max="7" width="8.88671875" customWidth="1"/>
    <col min="8" max="8" width="8.6640625" customWidth="1"/>
    <col min="9" max="9" width="13.6640625" customWidth="1"/>
    <col min="10" max="10" width="23.77734375" customWidth="1"/>
    <col min="11" max="11" width="10.44140625" customWidth="1"/>
    <col min="12" max="26" width="8.6640625" customWidth="1"/>
  </cols>
  <sheetData>
    <row r="2" spans="1:13" ht="14.25" customHeight="1" x14ac:dyDescent="0.3">
      <c r="B2" s="24" t="s">
        <v>193</v>
      </c>
    </row>
    <row r="3" spans="1:13" ht="14.25" customHeight="1" x14ac:dyDescent="0.3">
      <c r="B3" s="25" t="s">
        <v>194</v>
      </c>
      <c r="I3" s="24" t="s">
        <v>195</v>
      </c>
    </row>
    <row r="4" spans="1:13" ht="14.25" customHeight="1" x14ac:dyDescent="0.3">
      <c r="B4" s="18" t="s">
        <v>183</v>
      </c>
      <c r="C4" s="18" t="s">
        <v>196</v>
      </c>
      <c r="D4" s="50" t="s">
        <v>197</v>
      </c>
      <c r="I4" s="18" t="s">
        <v>183</v>
      </c>
      <c r="J4" s="18" t="s">
        <v>196</v>
      </c>
      <c r="K4" s="50" t="s">
        <v>197</v>
      </c>
    </row>
    <row r="5" spans="1:13" ht="14.25" customHeight="1" x14ac:dyDescent="0.3">
      <c r="A5" s="24">
        <v>1</v>
      </c>
      <c r="B5" s="19" t="s">
        <v>198</v>
      </c>
      <c r="C5" s="4" t="str">
        <f>_xlfn.IFNA(VLOOKUP(B5,$I$5:$J$18,2,0),"No Email")</f>
        <v>No Email</v>
      </c>
      <c r="D5" s="4"/>
      <c r="H5" s="24">
        <v>1</v>
      </c>
      <c r="I5" s="19" t="s">
        <v>199</v>
      </c>
      <c r="J5" s="19" t="s">
        <v>200</v>
      </c>
      <c r="K5" s="51" t="s">
        <v>201</v>
      </c>
      <c r="M5" s="24" t="s">
        <v>202</v>
      </c>
    </row>
    <row r="6" spans="1:13" ht="14.25" customHeight="1" x14ac:dyDescent="0.3">
      <c r="A6" s="24">
        <v>2</v>
      </c>
      <c r="B6" s="19" t="s">
        <v>203</v>
      </c>
      <c r="C6" s="4" t="str">
        <f t="shared" ref="C6:C31" si="0">_xlfn.IFNA(VLOOKUP(B6,$I$5:$J$18,2,0),"No Email")</f>
        <v>No Email</v>
      </c>
      <c r="D6" s="4"/>
      <c r="H6" s="24">
        <v>2</v>
      </c>
      <c r="I6" s="19" t="s">
        <v>204</v>
      </c>
      <c r="J6" s="19" t="s">
        <v>205</v>
      </c>
      <c r="K6" s="51" t="s">
        <v>201</v>
      </c>
      <c r="M6" s="24" t="s">
        <v>206</v>
      </c>
    </row>
    <row r="7" spans="1:13" ht="14.25" customHeight="1" x14ac:dyDescent="0.3">
      <c r="A7" s="24">
        <v>3</v>
      </c>
      <c r="B7" s="19" t="s">
        <v>207</v>
      </c>
      <c r="C7" s="4" t="str">
        <f t="shared" si="0"/>
        <v>No Email</v>
      </c>
      <c r="D7" s="4"/>
      <c r="H7" s="24">
        <v>3</v>
      </c>
      <c r="I7" s="19" t="s">
        <v>208</v>
      </c>
      <c r="J7" s="19" t="s">
        <v>209</v>
      </c>
      <c r="K7" s="51" t="s">
        <v>201</v>
      </c>
      <c r="M7" s="24" t="s">
        <v>210</v>
      </c>
    </row>
    <row r="8" spans="1:13" ht="14.25" customHeight="1" x14ac:dyDescent="0.3">
      <c r="A8" s="24">
        <v>4</v>
      </c>
      <c r="B8" s="19" t="s">
        <v>211</v>
      </c>
      <c r="C8" s="4" t="str">
        <f t="shared" si="0"/>
        <v>No Email</v>
      </c>
      <c r="D8" s="4"/>
      <c r="H8" s="24">
        <v>4</v>
      </c>
      <c r="I8" s="19" t="s">
        <v>212</v>
      </c>
      <c r="J8" s="19" t="s">
        <v>213</v>
      </c>
      <c r="K8" s="51" t="s">
        <v>201</v>
      </c>
    </row>
    <row r="9" spans="1:13" ht="14.25" customHeight="1" x14ac:dyDescent="0.3">
      <c r="A9" s="24">
        <v>5</v>
      </c>
      <c r="B9" s="19" t="s">
        <v>214</v>
      </c>
      <c r="C9" s="4" t="str">
        <f t="shared" si="0"/>
        <v>No Email</v>
      </c>
      <c r="D9" s="4"/>
      <c r="H9" s="24">
        <v>5</v>
      </c>
      <c r="I9" s="19" t="s">
        <v>215</v>
      </c>
      <c r="J9" s="19" t="s">
        <v>216</v>
      </c>
      <c r="K9" s="51" t="s">
        <v>201</v>
      </c>
    </row>
    <row r="10" spans="1:13" ht="14.25" customHeight="1" x14ac:dyDescent="0.3">
      <c r="A10" s="24">
        <v>6</v>
      </c>
      <c r="B10" s="19" t="s">
        <v>199</v>
      </c>
      <c r="C10" s="4" t="str">
        <f t="shared" si="0"/>
        <v>annawhite@gmail.com</v>
      </c>
      <c r="D10" s="4"/>
      <c r="H10" s="24">
        <v>6</v>
      </c>
      <c r="I10" s="19" t="s">
        <v>217</v>
      </c>
      <c r="J10" s="19" t="s">
        <v>218</v>
      </c>
      <c r="K10" s="51" t="s">
        <v>201</v>
      </c>
    </row>
    <row r="11" spans="1:13" ht="14.25" customHeight="1" x14ac:dyDescent="0.3">
      <c r="A11" s="24">
        <v>7</v>
      </c>
      <c r="B11" s="19" t="s">
        <v>204</v>
      </c>
      <c r="C11" s="4" t="str">
        <f t="shared" si="0"/>
        <v>brenda5@yahoo.com</v>
      </c>
      <c r="D11" s="4"/>
      <c r="H11" s="24">
        <v>7</v>
      </c>
      <c r="I11" s="19" t="s">
        <v>219</v>
      </c>
      <c r="J11" s="19" t="s">
        <v>220</v>
      </c>
      <c r="K11" s="51" t="s">
        <v>201</v>
      </c>
    </row>
    <row r="12" spans="1:13" ht="14.25" customHeight="1" x14ac:dyDescent="0.3">
      <c r="A12" s="24">
        <v>8</v>
      </c>
      <c r="B12" s="19" t="s">
        <v>208</v>
      </c>
      <c r="C12" s="4" t="str">
        <f t="shared" si="0"/>
        <v>christinarivera@gmail.com</v>
      </c>
      <c r="D12" s="4"/>
      <c r="H12" s="24">
        <v>8</v>
      </c>
      <c r="I12" s="19" t="s">
        <v>221</v>
      </c>
      <c r="J12" s="19" t="s">
        <v>222</v>
      </c>
      <c r="K12" s="51" t="s">
        <v>201</v>
      </c>
    </row>
    <row r="13" spans="1:13" ht="14.25" customHeight="1" x14ac:dyDescent="0.3">
      <c r="A13" s="24">
        <v>9</v>
      </c>
      <c r="B13" s="19" t="s">
        <v>212</v>
      </c>
      <c r="C13" s="4" t="str">
        <f t="shared" si="0"/>
        <v>dgreen@cross.co.ca</v>
      </c>
      <c r="D13" s="4"/>
      <c r="H13" s="24">
        <v>9</v>
      </c>
      <c r="I13" s="19" t="s">
        <v>223</v>
      </c>
      <c r="J13" s="19" t="s">
        <v>224</v>
      </c>
      <c r="K13" s="51" t="s">
        <v>201</v>
      </c>
    </row>
    <row r="14" spans="1:13" ht="14.25" customHeight="1" x14ac:dyDescent="0.3">
      <c r="A14" s="24">
        <v>10</v>
      </c>
      <c r="B14" s="19" t="s">
        <v>215</v>
      </c>
      <c r="C14" s="4" t="str">
        <f t="shared" si="0"/>
        <v>jnguyen@gmail.com</v>
      </c>
      <c r="D14" s="4"/>
      <c r="H14" s="24">
        <v>10</v>
      </c>
      <c r="I14" s="19" t="s">
        <v>225</v>
      </c>
      <c r="J14" s="19" t="s">
        <v>226</v>
      </c>
      <c r="K14" s="51" t="s">
        <v>201</v>
      </c>
    </row>
    <row r="15" spans="1:13" ht="14.25" customHeight="1" x14ac:dyDescent="0.3">
      <c r="A15" s="24">
        <v>11</v>
      </c>
      <c r="B15" s="19" t="s">
        <v>217</v>
      </c>
      <c r="C15" s="4" t="str">
        <f t="shared" si="0"/>
        <v>joaniecampbell@gmail.com</v>
      </c>
      <c r="D15" s="4"/>
      <c r="H15" s="24">
        <v>11</v>
      </c>
      <c r="I15" s="19" t="s">
        <v>227</v>
      </c>
      <c r="J15" s="19" t="s">
        <v>228</v>
      </c>
      <c r="K15" s="51" t="s">
        <v>201</v>
      </c>
    </row>
    <row r="16" spans="1:13" ht="14.25" customHeight="1" x14ac:dyDescent="0.3">
      <c r="A16" s="24">
        <v>12</v>
      </c>
      <c r="B16" s="19" t="s">
        <v>219</v>
      </c>
      <c r="C16" s="4" t="str">
        <f t="shared" si="0"/>
        <v>joyce12@gmail.com</v>
      </c>
      <c r="D16" s="4"/>
      <c r="H16" s="24">
        <v>12</v>
      </c>
      <c r="I16" s="19" t="s">
        <v>229</v>
      </c>
      <c r="J16" s="19" t="s">
        <v>230</v>
      </c>
      <c r="K16" s="51" t="s">
        <v>201</v>
      </c>
    </row>
    <row r="17" spans="1:11" ht="14.25" customHeight="1" x14ac:dyDescent="0.3">
      <c r="A17" s="24">
        <v>13</v>
      </c>
      <c r="B17" s="19" t="s">
        <v>221</v>
      </c>
      <c r="C17" s="4" t="str">
        <f t="shared" si="0"/>
        <v>jadams@bookworm.co.br</v>
      </c>
      <c r="D17" s="4"/>
      <c r="H17" s="24">
        <v>13</v>
      </c>
      <c r="I17" s="19" t="s">
        <v>231</v>
      </c>
      <c r="J17" s="19" t="s">
        <v>232</v>
      </c>
      <c r="K17" s="51" t="s">
        <v>201</v>
      </c>
    </row>
    <row r="18" spans="1:11" ht="14.25" customHeight="1" x14ac:dyDescent="0.3">
      <c r="A18" s="24">
        <v>14</v>
      </c>
      <c r="B18" s="19" t="s">
        <v>233</v>
      </c>
      <c r="C18" s="4" t="str">
        <f t="shared" si="0"/>
        <v>No Email</v>
      </c>
      <c r="D18" s="4"/>
      <c r="H18" s="24">
        <v>14</v>
      </c>
      <c r="I18" s="19" t="s">
        <v>234</v>
      </c>
      <c r="J18" s="19" t="s">
        <v>235</v>
      </c>
      <c r="K18" s="51" t="s">
        <v>201</v>
      </c>
    </row>
    <row r="19" spans="1:11" ht="14.25" customHeight="1" x14ac:dyDescent="0.3">
      <c r="A19" s="24">
        <v>15</v>
      </c>
      <c r="B19" s="19" t="s">
        <v>236</v>
      </c>
      <c r="C19" s="4" t="str">
        <f t="shared" si="0"/>
        <v>No Email</v>
      </c>
      <c r="D19" s="4"/>
    </row>
    <row r="20" spans="1:11" ht="14.25" customHeight="1" x14ac:dyDescent="0.3">
      <c r="A20" s="24">
        <v>16</v>
      </c>
      <c r="B20" s="19" t="s">
        <v>237</v>
      </c>
      <c r="C20" s="4" t="str">
        <f t="shared" si="0"/>
        <v>No Email</v>
      </c>
      <c r="D20" s="4"/>
    </row>
    <row r="21" spans="1:11" ht="14.25" customHeight="1" x14ac:dyDescent="0.3">
      <c r="A21" s="24">
        <v>17</v>
      </c>
      <c r="B21" s="19" t="s">
        <v>238</v>
      </c>
      <c r="C21" s="4" t="str">
        <f t="shared" si="0"/>
        <v>No Email</v>
      </c>
      <c r="D21" s="4"/>
    </row>
    <row r="22" spans="1:11" ht="14.25" customHeight="1" x14ac:dyDescent="0.3">
      <c r="A22" s="24">
        <v>18</v>
      </c>
      <c r="B22" s="19" t="s">
        <v>239</v>
      </c>
      <c r="C22" s="4" t="str">
        <f t="shared" si="0"/>
        <v>No Email</v>
      </c>
      <c r="D22" s="4"/>
    </row>
    <row r="23" spans="1:11" ht="14.25" customHeight="1" x14ac:dyDescent="0.3">
      <c r="A23" s="24">
        <v>19</v>
      </c>
      <c r="B23" s="19" t="s">
        <v>240</v>
      </c>
      <c r="C23" s="4" t="str">
        <f t="shared" si="0"/>
        <v>No Email</v>
      </c>
      <c r="D23" s="4"/>
    </row>
    <row r="24" spans="1:11" ht="14.25" customHeight="1" x14ac:dyDescent="0.3">
      <c r="A24" s="24">
        <v>20</v>
      </c>
      <c r="B24" s="19" t="s">
        <v>223</v>
      </c>
      <c r="C24" s="4" t="str">
        <f t="shared" si="0"/>
        <v>dking@abc.com</v>
      </c>
      <c r="D24" s="4"/>
    </row>
    <row r="25" spans="1:11" ht="14.25" customHeight="1" x14ac:dyDescent="0.3">
      <c r="A25" s="24">
        <v>21</v>
      </c>
      <c r="B25" s="19" t="s">
        <v>225</v>
      </c>
      <c r="C25" s="4" t="str">
        <f t="shared" si="0"/>
        <v>eyoung@abc.co.uk</v>
      </c>
      <c r="D25" s="4"/>
    </row>
    <row r="26" spans="1:11" ht="14.25" customHeight="1" x14ac:dyDescent="0.3">
      <c r="A26" s="24">
        <v>22</v>
      </c>
      <c r="B26" s="19" t="s">
        <v>227</v>
      </c>
      <c r="C26" s="4" t="str">
        <f t="shared" si="0"/>
        <v>hflores123@yahoo.com</v>
      </c>
      <c r="D26" s="4"/>
    </row>
    <row r="27" spans="1:11" ht="14.25" customHeight="1" x14ac:dyDescent="0.3">
      <c r="A27" s="24">
        <v>23</v>
      </c>
      <c r="B27" s="19" t="s">
        <v>229</v>
      </c>
      <c r="C27" s="4" t="str">
        <f t="shared" si="0"/>
        <v>khall@nextlevel.co.hk</v>
      </c>
      <c r="D27" s="4"/>
    </row>
    <row r="28" spans="1:11" ht="14.25" customHeight="1" x14ac:dyDescent="0.3">
      <c r="A28" s="24">
        <v>24</v>
      </c>
      <c r="B28" s="19" t="s">
        <v>241</v>
      </c>
      <c r="C28" s="4" t="str">
        <f t="shared" si="0"/>
        <v>No Email</v>
      </c>
      <c r="D28" s="4"/>
    </row>
    <row r="29" spans="1:11" ht="14.25" customHeight="1" x14ac:dyDescent="0.3">
      <c r="A29" s="24">
        <v>25</v>
      </c>
      <c r="B29" s="19" t="s">
        <v>242</v>
      </c>
      <c r="C29" s="4" t="str">
        <f t="shared" si="0"/>
        <v>No Email</v>
      </c>
      <c r="D29" s="4"/>
    </row>
    <row r="30" spans="1:11" ht="14.25" customHeight="1" x14ac:dyDescent="0.3">
      <c r="A30" s="24">
        <v>26</v>
      </c>
      <c r="B30" s="19" t="s">
        <v>231</v>
      </c>
      <c r="C30" s="4" t="str">
        <f t="shared" si="0"/>
        <v>rscott@systems.co.au</v>
      </c>
      <c r="D30" s="4"/>
    </row>
    <row r="31" spans="1:11" ht="14.25" customHeight="1" x14ac:dyDescent="0.3">
      <c r="A31" s="24">
        <v>27</v>
      </c>
      <c r="B31" s="19" t="s">
        <v>234</v>
      </c>
      <c r="C31" s="4" t="str">
        <f t="shared" si="0"/>
        <v>vwright@amazing.co.us</v>
      </c>
      <c r="D31" s="4"/>
    </row>
    <row r="37" spans="2:8" ht="14.25" customHeight="1" x14ac:dyDescent="0.3">
      <c r="B37" s="52" t="s">
        <v>243</v>
      </c>
    </row>
    <row r="38" spans="2:8" ht="14.25" customHeight="1" x14ac:dyDescent="0.3"/>
    <row r="39" spans="2:8" ht="14.25" customHeight="1" x14ac:dyDescent="0.3">
      <c r="B39" s="18" t="s">
        <v>244</v>
      </c>
      <c r="C39" s="18" t="s">
        <v>245</v>
      </c>
      <c r="D39" s="53" t="s">
        <v>42</v>
      </c>
      <c r="E39" s="18" t="s">
        <v>246</v>
      </c>
    </row>
    <row r="40" spans="2:8" ht="14.25" customHeight="1" x14ac:dyDescent="0.3">
      <c r="B40" s="19" t="s">
        <v>247</v>
      </c>
      <c r="C40" s="28" t="s">
        <v>248</v>
      </c>
      <c r="D40" s="54">
        <v>2400</v>
      </c>
      <c r="E40" s="19">
        <v>400</v>
      </c>
    </row>
    <row r="41" spans="2:8" ht="14.25" customHeight="1" x14ac:dyDescent="0.3">
      <c r="B41" s="19" t="s">
        <v>249</v>
      </c>
      <c r="C41" s="28" t="s">
        <v>250</v>
      </c>
      <c r="D41" s="55">
        <v>90</v>
      </c>
      <c r="E41" s="19">
        <v>17</v>
      </c>
      <c r="G41" s="76" t="s">
        <v>251</v>
      </c>
      <c r="H41" s="91" t="s">
        <v>249</v>
      </c>
    </row>
    <row r="42" spans="2:8" ht="14.25" customHeight="1" x14ac:dyDescent="0.3">
      <c r="B42" s="19" t="s">
        <v>252</v>
      </c>
      <c r="C42" s="28" t="s">
        <v>253</v>
      </c>
      <c r="D42" s="54">
        <v>12</v>
      </c>
      <c r="E42" s="19">
        <v>23</v>
      </c>
      <c r="G42" s="56" t="s">
        <v>254</v>
      </c>
      <c r="H42" s="77" t="str" cm="1">
        <f t="array" ref="H42:H44">VLOOKUP(H41,B39:E45,MATCH(G42:G44,B39:E39,0),0)</f>
        <v>Pen</v>
      </c>
    </row>
    <row r="43" spans="2:8" ht="14.25" customHeight="1" x14ac:dyDescent="0.3">
      <c r="B43" s="19" t="s">
        <v>255</v>
      </c>
      <c r="C43" s="28" t="s">
        <v>256</v>
      </c>
      <c r="D43" s="54">
        <v>30</v>
      </c>
      <c r="E43" s="19">
        <v>62</v>
      </c>
      <c r="G43" s="56" t="s">
        <v>155</v>
      </c>
      <c r="H43" s="19">
        <v>90</v>
      </c>
    </row>
    <row r="44" spans="2:8" ht="14.25" customHeight="1" x14ac:dyDescent="0.3">
      <c r="B44" s="19" t="s">
        <v>257</v>
      </c>
      <c r="C44" s="28" t="s">
        <v>258</v>
      </c>
      <c r="D44" s="54">
        <v>18</v>
      </c>
      <c r="E44" s="19">
        <v>16</v>
      </c>
      <c r="G44" s="56" t="s">
        <v>259</v>
      </c>
      <c r="H44" s="19">
        <v>17</v>
      </c>
    </row>
    <row r="45" spans="2:8" ht="14.25" customHeight="1" x14ac:dyDescent="0.3">
      <c r="B45" s="19" t="s">
        <v>260</v>
      </c>
      <c r="C45" s="28" t="s">
        <v>261</v>
      </c>
      <c r="D45" s="54">
        <v>150</v>
      </c>
      <c r="E45" s="19">
        <v>98</v>
      </c>
    </row>
    <row r="46" spans="2:8" ht="14.25" customHeight="1" x14ac:dyDescent="0.3">
      <c r="D46" s="57"/>
    </row>
    <row r="47" spans="2:8" ht="14.25" customHeight="1" x14ac:dyDescent="0.3"/>
    <row r="48" spans="2:8" ht="14.25" customHeight="1" x14ac:dyDescent="0.3">
      <c r="B48" s="58" t="s">
        <v>254</v>
      </c>
      <c r="C48" s="59" t="s">
        <v>262</v>
      </c>
      <c r="D48" s="59" t="s">
        <v>263</v>
      </c>
      <c r="E48" s="59" t="s">
        <v>264</v>
      </c>
    </row>
    <row r="49" spans="2:9" ht="14.25" customHeight="1" x14ac:dyDescent="0.3">
      <c r="B49" s="19" t="s">
        <v>265</v>
      </c>
      <c r="C49" s="8">
        <v>8000</v>
      </c>
      <c r="D49" s="8">
        <v>3500</v>
      </c>
      <c r="E49" s="8">
        <v>10000</v>
      </c>
    </row>
    <row r="50" spans="2:9" ht="14.25" customHeight="1" x14ac:dyDescent="0.3">
      <c r="B50" s="19" t="s">
        <v>266</v>
      </c>
      <c r="C50" s="8">
        <v>5000</v>
      </c>
      <c r="D50" s="8">
        <v>4500</v>
      </c>
      <c r="E50" s="8">
        <v>4000</v>
      </c>
    </row>
    <row r="51" spans="2:9" ht="14.25" customHeight="1" x14ac:dyDescent="0.3">
      <c r="B51" s="19" t="s">
        <v>267</v>
      </c>
      <c r="C51" s="8">
        <v>7000</v>
      </c>
      <c r="D51" s="8">
        <v>3000</v>
      </c>
      <c r="E51" s="8">
        <v>2000</v>
      </c>
    </row>
    <row r="52" spans="2:9" ht="14.25" customHeight="1" x14ac:dyDescent="0.3">
      <c r="B52" s="19" t="s">
        <v>268</v>
      </c>
      <c r="C52" s="8">
        <v>2000</v>
      </c>
      <c r="D52" s="8">
        <v>2100</v>
      </c>
      <c r="E52" s="8">
        <v>3000</v>
      </c>
    </row>
    <row r="53" spans="2:9" ht="14.25" customHeight="1" x14ac:dyDescent="0.3"/>
    <row r="54" spans="2:9" ht="14.25" customHeight="1" x14ac:dyDescent="0.3"/>
    <row r="55" spans="2:9" ht="14.25" customHeight="1" x14ac:dyDescent="0.3">
      <c r="B55" s="58" t="s">
        <v>254</v>
      </c>
      <c r="C55" s="59" t="s">
        <v>262</v>
      </c>
      <c r="D55" s="59" t="s">
        <v>263</v>
      </c>
      <c r="E55" s="59" t="s">
        <v>264</v>
      </c>
    </row>
    <row r="56" spans="2:9" ht="14.25" customHeight="1" x14ac:dyDescent="0.3">
      <c r="B56" s="92" t="s">
        <v>268</v>
      </c>
      <c r="C56">
        <f>VLOOKUP($B$56,$B$48:$E$52,MATCH(C55,$B$48:$E$48,0),0)</f>
        <v>2000</v>
      </c>
      <c r="D56">
        <f t="shared" ref="D56:E56" si="1">VLOOKUP($B$56,$B$48:$E$52,MATCH(D55,$B$48:$E$48,0),0)</f>
        <v>2100</v>
      </c>
      <c r="E56">
        <f t="shared" si="1"/>
        <v>3000</v>
      </c>
      <c r="F56">
        <f>SUM(C56:E56)</f>
        <v>7100</v>
      </c>
    </row>
    <row r="58" spans="2:9" ht="15" customHeight="1" x14ac:dyDescent="0.3">
      <c r="B58" t="str">
        <f>"Total Sales "&amp;B56&amp;TEXT(F56," RM 0,0.00")</f>
        <v>Total Sales Product D RM 7,100.00</v>
      </c>
    </row>
    <row r="60" spans="2:9" ht="15" customHeight="1" x14ac:dyDescent="0.3">
      <c r="B60" s="70"/>
    </row>
    <row r="63" spans="2:9" ht="15" customHeight="1" x14ac:dyDescent="0.3">
      <c r="B63" s="72" t="s">
        <v>299</v>
      </c>
      <c r="C63" s="72" t="s">
        <v>300</v>
      </c>
      <c r="D63" s="72" t="s">
        <v>301</v>
      </c>
      <c r="H63" s="72" t="s">
        <v>300</v>
      </c>
      <c r="I63" s="72" t="s">
        <v>301</v>
      </c>
    </row>
    <row r="64" spans="2:9" ht="15" customHeight="1" x14ac:dyDescent="0.3">
      <c r="B64" s="71" t="s">
        <v>295</v>
      </c>
      <c r="C64">
        <v>90</v>
      </c>
      <c r="D64" t="str">
        <f>VLOOKUP(C64,$H$64:$I$69,2,1)</f>
        <v>A</v>
      </c>
      <c r="H64">
        <v>0</v>
      </c>
      <c r="I64" s="71" t="s">
        <v>305</v>
      </c>
    </row>
    <row r="65" spans="2:9" ht="15" customHeight="1" x14ac:dyDescent="0.3">
      <c r="B65" s="71" t="s">
        <v>302</v>
      </c>
      <c r="C65">
        <v>95</v>
      </c>
      <c r="D65" t="str">
        <f t="shared" ref="D65:D69" si="2">VLOOKUP(C65,$H$64:$I$69,2,1)</f>
        <v>A</v>
      </c>
      <c r="H65">
        <v>40</v>
      </c>
      <c r="I65" s="71" t="s">
        <v>306</v>
      </c>
    </row>
    <row r="66" spans="2:9" ht="15" customHeight="1" x14ac:dyDescent="0.3">
      <c r="B66" s="71" t="s">
        <v>303</v>
      </c>
      <c r="C66">
        <v>23</v>
      </c>
      <c r="D66" t="str">
        <f t="shared" si="2"/>
        <v>F</v>
      </c>
      <c r="H66">
        <v>60</v>
      </c>
      <c r="I66" s="71" t="s">
        <v>293</v>
      </c>
    </row>
    <row r="67" spans="2:9" ht="15" customHeight="1" x14ac:dyDescent="0.3">
      <c r="B67" s="71" t="s">
        <v>304</v>
      </c>
      <c r="C67">
        <v>89</v>
      </c>
      <c r="D67" t="str">
        <f t="shared" si="2"/>
        <v>B</v>
      </c>
      <c r="H67">
        <v>70</v>
      </c>
      <c r="I67" s="71" t="s">
        <v>48</v>
      </c>
    </row>
    <row r="68" spans="2:9" ht="15" customHeight="1" x14ac:dyDescent="0.3">
      <c r="B68" s="71" t="s">
        <v>136</v>
      </c>
      <c r="C68">
        <v>10</v>
      </c>
      <c r="D68" t="str">
        <f t="shared" si="2"/>
        <v>F</v>
      </c>
      <c r="H68">
        <v>80</v>
      </c>
      <c r="I68" s="71" t="s">
        <v>50</v>
      </c>
    </row>
    <row r="69" spans="2:9" ht="15" customHeight="1" x14ac:dyDescent="0.3">
      <c r="B69" s="71" t="s">
        <v>286</v>
      </c>
      <c r="C69">
        <v>67</v>
      </c>
      <c r="D69" t="str">
        <f t="shared" si="2"/>
        <v>D</v>
      </c>
      <c r="H69" s="71">
        <v>90</v>
      </c>
      <c r="I69" s="71" t="s">
        <v>52</v>
      </c>
    </row>
  </sheetData>
  <conditionalFormatting sqref="D4">
    <cfRule type="cellIs" dxfId="0" priority="1" operator="equal">
      <formula>"absent"</formula>
    </cfRule>
  </conditionalFormatting>
  <dataValidations count="1">
    <dataValidation type="list" allowBlank="1" showInputMessage="1" showErrorMessage="1" sqref="B56" xr:uid="{A8AB1176-2B71-4F11-886E-E3D1A6105BBD}">
      <formula1>$B$49:$B$52</formula1>
    </dataValidation>
  </dataValidation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C6A0-2AAB-4F47-93C9-5A73A301EB8F}">
  <dimension ref="A1"/>
  <sheetViews>
    <sheetView topLeftCell="A8" workbookViewId="0">
      <selection activeCell="B25" sqref="B25:B30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M16"/>
  <sheetViews>
    <sheetView topLeftCell="B1" zoomScale="130" zoomScaleNormal="130" workbookViewId="0">
      <selection activeCell="D65" sqref="D65"/>
    </sheetView>
  </sheetViews>
  <sheetFormatPr defaultColWidth="12.6640625" defaultRowHeight="15" customHeight="1" x14ac:dyDescent="0.3"/>
  <cols>
    <col min="1" max="1" width="8.6640625" customWidth="1"/>
    <col min="2" max="2" width="8.77734375" customWidth="1"/>
    <col min="3" max="3" width="11.44140625" customWidth="1"/>
    <col min="4" max="4" width="8.44140625" customWidth="1"/>
    <col min="5" max="5" width="14.44140625" customWidth="1"/>
    <col min="6" max="6" width="10" customWidth="1"/>
    <col min="7" max="7" width="9.33203125" customWidth="1"/>
    <col min="8" max="8" width="8.77734375" customWidth="1"/>
    <col min="9" max="9" width="8.44140625" customWidth="1"/>
    <col min="10" max="10" width="16.21875" customWidth="1"/>
    <col min="11" max="11" width="10.33203125" customWidth="1"/>
    <col min="12" max="12" width="10" customWidth="1"/>
    <col min="13" max="13" width="8.44140625" customWidth="1"/>
    <col min="14" max="26" width="8.6640625" customWidth="1"/>
  </cols>
  <sheetData>
    <row r="3" spans="3:13" ht="14.25" customHeight="1" x14ac:dyDescent="0.3">
      <c r="C3" s="60" t="s">
        <v>269</v>
      </c>
      <c r="D3" s="60" t="s">
        <v>270</v>
      </c>
      <c r="E3" s="60" t="s">
        <v>68</v>
      </c>
      <c r="F3" s="60" t="s">
        <v>271</v>
      </c>
      <c r="G3" s="60" t="s">
        <v>272</v>
      </c>
      <c r="I3" s="61" t="s">
        <v>273</v>
      </c>
      <c r="J3" s="19" t="s">
        <v>274</v>
      </c>
      <c r="K3" s="19" t="s">
        <v>275</v>
      </c>
      <c r="L3" s="19" t="s">
        <v>276</v>
      </c>
      <c r="M3" s="19" t="s">
        <v>277</v>
      </c>
    </row>
    <row r="4" spans="3:13" ht="14.25" customHeight="1" x14ac:dyDescent="0.3">
      <c r="C4" s="62">
        <v>44261</v>
      </c>
      <c r="D4" s="8">
        <v>106</v>
      </c>
      <c r="E4" s="19"/>
      <c r="F4" s="19" t="str">
        <f t="shared" ref="F4:F13" si="0">VLOOKUP(D4,$I$6:$L$16,4,0)</f>
        <v>Seremban</v>
      </c>
      <c r="G4" s="19" t="str">
        <f>HLOOKUP(F4,$J$3:$M$4,2,0)</f>
        <v>2 Hari</v>
      </c>
      <c r="I4" s="61" t="s">
        <v>272</v>
      </c>
      <c r="J4" s="19" t="s">
        <v>278</v>
      </c>
      <c r="K4" s="19" t="s">
        <v>279</v>
      </c>
      <c r="L4" s="19" t="s">
        <v>279</v>
      </c>
      <c r="M4" s="19" t="s">
        <v>280</v>
      </c>
    </row>
    <row r="5" spans="3:13" ht="14.25" customHeight="1" x14ac:dyDescent="0.3">
      <c r="C5" s="62">
        <v>44257</v>
      </c>
      <c r="D5" s="8">
        <v>102</v>
      </c>
      <c r="E5" s="19"/>
      <c r="F5" s="19" t="str">
        <f t="shared" si="0"/>
        <v>Jakarta</v>
      </c>
      <c r="G5" s="19" t="str">
        <f t="shared" ref="G5:G13" si="1">HLOOKUP(F5,$J$3:$M$4,2,0)</f>
        <v>1 Hari</v>
      </c>
    </row>
    <row r="6" spans="3:13" ht="14.25" customHeight="1" x14ac:dyDescent="0.3">
      <c r="C6" s="62">
        <v>44259</v>
      </c>
      <c r="D6" s="8">
        <v>104</v>
      </c>
      <c r="E6" s="19"/>
      <c r="F6" s="19" t="str">
        <f t="shared" si="0"/>
        <v>Kajang</v>
      </c>
      <c r="G6" s="19" t="str">
        <f t="shared" si="1"/>
        <v>3 Hari</v>
      </c>
      <c r="I6" s="60" t="s">
        <v>270</v>
      </c>
      <c r="J6" s="60" t="s">
        <v>68</v>
      </c>
      <c r="K6" s="60" t="s">
        <v>101</v>
      </c>
      <c r="L6" s="60" t="s">
        <v>271</v>
      </c>
    </row>
    <row r="7" spans="3:13" ht="14.25" customHeight="1" x14ac:dyDescent="0.3">
      <c r="C7" s="62">
        <v>44260</v>
      </c>
      <c r="D7" s="8">
        <v>105</v>
      </c>
      <c r="E7" s="19"/>
      <c r="F7" s="19" t="str">
        <f t="shared" si="0"/>
        <v>Jakarta</v>
      </c>
      <c r="G7" s="19" t="str">
        <f t="shared" si="1"/>
        <v>1 Hari</v>
      </c>
      <c r="I7" s="8">
        <v>101</v>
      </c>
      <c r="J7" s="28" t="s">
        <v>73</v>
      </c>
      <c r="K7" s="63" t="s">
        <v>117</v>
      </c>
      <c r="L7" s="63" t="s">
        <v>275</v>
      </c>
    </row>
    <row r="8" spans="3:13" ht="14.25" customHeight="1" x14ac:dyDescent="0.3">
      <c r="C8" s="62">
        <v>44265</v>
      </c>
      <c r="D8" s="8">
        <v>110</v>
      </c>
      <c r="E8" s="19"/>
      <c r="F8" s="19" t="str">
        <f t="shared" si="0"/>
        <v>Skudai</v>
      </c>
      <c r="G8" s="19" t="str">
        <f t="shared" si="1"/>
        <v>2 Hari</v>
      </c>
      <c r="I8" s="8">
        <v>102</v>
      </c>
      <c r="J8" s="28" t="s">
        <v>77</v>
      </c>
      <c r="K8" s="63" t="s">
        <v>117</v>
      </c>
      <c r="L8" s="63" t="s">
        <v>274</v>
      </c>
    </row>
    <row r="9" spans="3:13" ht="14.25" customHeight="1" x14ac:dyDescent="0.3">
      <c r="C9" s="62">
        <v>44258</v>
      </c>
      <c r="D9" s="8">
        <v>103</v>
      </c>
      <c r="E9" s="19"/>
      <c r="F9" s="19" t="str">
        <f t="shared" si="0"/>
        <v>Seremban</v>
      </c>
      <c r="G9" s="19" t="str">
        <f t="shared" si="1"/>
        <v>2 Hari</v>
      </c>
      <c r="I9" s="8">
        <v>103</v>
      </c>
      <c r="J9" s="28" t="s">
        <v>79</v>
      </c>
      <c r="K9" s="63" t="s">
        <v>117</v>
      </c>
      <c r="L9" s="63" t="s">
        <v>276</v>
      </c>
    </row>
    <row r="10" spans="3:13" ht="14.25" customHeight="1" x14ac:dyDescent="0.3">
      <c r="C10" s="62">
        <v>44263</v>
      </c>
      <c r="D10" s="8">
        <v>108</v>
      </c>
      <c r="E10" s="19"/>
      <c r="F10" s="19" t="str">
        <f t="shared" si="0"/>
        <v>Skudai</v>
      </c>
      <c r="G10" s="19" t="str">
        <f t="shared" si="1"/>
        <v>2 Hari</v>
      </c>
      <c r="I10" s="8">
        <v>104</v>
      </c>
      <c r="J10" s="28" t="s">
        <v>82</v>
      </c>
      <c r="K10" s="63" t="s">
        <v>120</v>
      </c>
      <c r="L10" s="63" t="s">
        <v>277</v>
      </c>
    </row>
    <row r="11" spans="3:13" ht="14.25" customHeight="1" x14ac:dyDescent="0.3">
      <c r="C11" s="62">
        <v>44264</v>
      </c>
      <c r="D11" s="8">
        <v>109</v>
      </c>
      <c r="E11" s="19"/>
      <c r="F11" s="19" t="str">
        <f t="shared" si="0"/>
        <v>Jakarta</v>
      </c>
      <c r="G11" s="19" t="str">
        <f t="shared" si="1"/>
        <v>1 Hari</v>
      </c>
      <c r="I11" s="8">
        <v>105</v>
      </c>
      <c r="J11" s="28" t="s">
        <v>83</v>
      </c>
      <c r="K11" s="63" t="s">
        <v>117</v>
      </c>
      <c r="L11" s="63" t="s">
        <v>274</v>
      </c>
    </row>
    <row r="12" spans="3:13" ht="14.25" customHeight="1" x14ac:dyDescent="0.3">
      <c r="C12" s="62">
        <v>44256</v>
      </c>
      <c r="D12" s="8">
        <v>101</v>
      </c>
      <c r="E12" s="19"/>
      <c r="F12" s="19" t="str">
        <f t="shared" si="0"/>
        <v>Skudai</v>
      </c>
      <c r="G12" s="19" t="str">
        <f t="shared" si="1"/>
        <v>2 Hari</v>
      </c>
      <c r="I12" s="8">
        <v>106</v>
      </c>
      <c r="J12" s="28" t="s">
        <v>84</v>
      </c>
      <c r="K12" s="63" t="s">
        <v>120</v>
      </c>
      <c r="L12" s="63" t="s">
        <v>276</v>
      </c>
    </row>
    <row r="13" spans="3:13" ht="14.25" customHeight="1" x14ac:dyDescent="0.3">
      <c r="C13" s="62">
        <v>44262</v>
      </c>
      <c r="D13" s="8">
        <v>107</v>
      </c>
      <c r="E13" s="19"/>
      <c r="F13" s="19" t="str">
        <f t="shared" si="0"/>
        <v>Kajang</v>
      </c>
      <c r="G13" s="19" t="str">
        <f t="shared" si="1"/>
        <v>3 Hari</v>
      </c>
      <c r="I13" s="8">
        <v>107</v>
      </c>
      <c r="J13" s="28" t="s">
        <v>85</v>
      </c>
      <c r="K13" s="63" t="s">
        <v>117</v>
      </c>
      <c r="L13" s="63" t="s">
        <v>277</v>
      </c>
    </row>
    <row r="14" spans="3:13" ht="14.25" customHeight="1" x14ac:dyDescent="0.3">
      <c r="I14" s="8">
        <v>108</v>
      </c>
      <c r="J14" s="28" t="s">
        <v>86</v>
      </c>
      <c r="K14" s="63" t="s">
        <v>120</v>
      </c>
      <c r="L14" s="63" t="s">
        <v>275</v>
      </c>
    </row>
    <row r="15" spans="3:13" ht="14.25" customHeight="1" x14ac:dyDescent="0.3">
      <c r="I15" s="8">
        <v>109</v>
      </c>
      <c r="J15" s="28" t="s">
        <v>87</v>
      </c>
      <c r="K15" s="63" t="s">
        <v>117</v>
      </c>
      <c r="L15" s="63" t="s">
        <v>274</v>
      </c>
    </row>
    <row r="16" spans="3:13" ht="14.25" customHeight="1" x14ac:dyDescent="0.3">
      <c r="I16" s="8">
        <v>110</v>
      </c>
      <c r="J16" s="28" t="s">
        <v>88</v>
      </c>
      <c r="K16" s="63" t="s">
        <v>117</v>
      </c>
      <c r="L16" s="63" t="s">
        <v>275</v>
      </c>
    </row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O19"/>
  <sheetViews>
    <sheetView zoomScale="115" zoomScaleNormal="115" workbookViewId="0">
      <selection activeCell="D65" sqref="D65"/>
    </sheetView>
  </sheetViews>
  <sheetFormatPr defaultColWidth="12.6640625" defaultRowHeight="15" customHeight="1" x14ac:dyDescent="0.3"/>
  <cols>
    <col min="1" max="2" width="8.6640625" customWidth="1"/>
    <col min="3" max="3" width="12.21875" customWidth="1"/>
    <col min="4" max="4" width="7.77734375" customWidth="1"/>
    <col min="5" max="5" width="11.88671875" customWidth="1"/>
    <col min="6" max="6" width="18" customWidth="1"/>
    <col min="7" max="7" width="6" customWidth="1"/>
    <col min="8" max="8" width="14.33203125" customWidth="1"/>
    <col min="9" max="10" width="8.6640625" customWidth="1"/>
    <col min="11" max="11" width="12.21875" customWidth="1"/>
    <col min="12" max="12" width="11.88671875" customWidth="1"/>
    <col min="13" max="13" width="7.77734375" customWidth="1"/>
    <col min="14" max="14" width="7.44140625" customWidth="1"/>
    <col min="15" max="15" width="11.44140625" customWidth="1"/>
    <col min="16" max="26" width="8.6640625" customWidth="1"/>
  </cols>
  <sheetData>
    <row r="4" spans="3:15" ht="14.25" customHeight="1" x14ac:dyDescent="0.3">
      <c r="C4" s="64" t="s">
        <v>98</v>
      </c>
      <c r="D4" s="64" t="s">
        <v>183</v>
      </c>
      <c r="E4" s="64" t="s">
        <v>103</v>
      </c>
      <c r="F4" s="64" t="s">
        <v>281</v>
      </c>
      <c r="G4" s="64" t="s">
        <v>106</v>
      </c>
      <c r="H4" s="64" t="s">
        <v>282</v>
      </c>
      <c r="K4" s="64" t="s">
        <v>98</v>
      </c>
      <c r="L4" s="64" t="s">
        <v>103</v>
      </c>
      <c r="M4" s="64" t="s">
        <v>183</v>
      </c>
      <c r="N4" s="64" t="s">
        <v>101</v>
      </c>
      <c r="O4" s="64" t="s">
        <v>283</v>
      </c>
    </row>
    <row r="5" spans="3:15" ht="14.25" customHeight="1" x14ac:dyDescent="0.3">
      <c r="C5" s="4">
        <v>10023</v>
      </c>
      <c r="D5" s="19" t="s">
        <v>284</v>
      </c>
      <c r="E5" s="19"/>
      <c r="F5" s="19"/>
      <c r="G5" s="19">
        <v>25000</v>
      </c>
      <c r="H5" s="19"/>
      <c r="K5" s="4">
        <v>10023</v>
      </c>
      <c r="L5" s="19" t="s">
        <v>106</v>
      </c>
      <c r="M5" s="19" t="s">
        <v>284</v>
      </c>
      <c r="N5" s="4" t="s">
        <v>116</v>
      </c>
      <c r="O5" s="19">
        <v>2018</v>
      </c>
    </row>
    <row r="6" spans="3:15" ht="14.25" customHeight="1" x14ac:dyDescent="0.3">
      <c r="C6" s="4">
        <v>10054</v>
      </c>
      <c r="D6" s="19" t="s">
        <v>285</v>
      </c>
      <c r="E6" s="19"/>
      <c r="F6" s="19"/>
      <c r="G6" s="19">
        <v>35000</v>
      </c>
      <c r="H6" s="19"/>
      <c r="K6" s="4">
        <v>10054</v>
      </c>
      <c r="L6" s="19" t="s">
        <v>109</v>
      </c>
      <c r="M6" s="19" t="s">
        <v>285</v>
      </c>
      <c r="N6" s="4" t="s">
        <v>119</v>
      </c>
      <c r="O6" s="19">
        <v>2019</v>
      </c>
    </row>
    <row r="7" spans="3:15" ht="14.25" customHeight="1" x14ac:dyDescent="0.3">
      <c r="C7" s="4">
        <v>10083</v>
      </c>
      <c r="D7" s="19" t="s">
        <v>286</v>
      </c>
      <c r="E7" s="19"/>
      <c r="F7" s="19"/>
      <c r="G7" s="19">
        <v>45000</v>
      </c>
      <c r="H7" s="19"/>
      <c r="K7" s="4">
        <v>10083</v>
      </c>
      <c r="L7" s="19" t="s">
        <v>106</v>
      </c>
      <c r="M7" s="19" t="s">
        <v>286</v>
      </c>
      <c r="N7" s="4" t="s">
        <v>116</v>
      </c>
      <c r="O7" s="19">
        <v>2019</v>
      </c>
    </row>
    <row r="8" spans="3:15" ht="14.25" customHeight="1" x14ac:dyDescent="0.3">
      <c r="C8" s="4">
        <v>10032</v>
      </c>
      <c r="D8" s="19" t="s">
        <v>287</v>
      </c>
      <c r="E8" s="19"/>
      <c r="F8" s="19"/>
      <c r="G8" s="19">
        <v>50000</v>
      </c>
      <c r="H8" s="19"/>
      <c r="K8" s="4">
        <v>10032</v>
      </c>
      <c r="L8" s="19" t="s">
        <v>106</v>
      </c>
      <c r="M8" s="19" t="s">
        <v>287</v>
      </c>
      <c r="N8" s="4" t="s">
        <v>116</v>
      </c>
      <c r="O8" s="19">
        <v>2020</v>
      </c>
    </row>
    <row r="9" spans="3:15" ht="14.25" customHeight="1" x14ac:dyDescent="0.3">
      <c r="C9" s="4">
        <v>10056</v>
      </c>
      <c r="D9" s="19" t="s">
        <v>143</v>
      </c>
      <c r="E9" s="19"/>
      <c r="F9" s="19"/>
      <c r="G9" s="19">
        <v>10000</v>
      </c>
      <c r="H9" s="19"/>
      <c r="K9" s="4">
        <v>10056</v>
      </c>
      <c r="L9" s="19" t="s">
        <v>109</v>
      </c>
      <c r="M9" s="19" t="s">
        <v>143</v>
      </c>
      <c r="N9" s="4" t="s">
        <v>119</v>
      </c>
      <c r="O9" s="19">
        <v>2021</v>
      </c>
    </row>
    <row r="10" spans="3:15" ht="14.25" customHeight="1" x14ac:dyDescent="0.3">
      <c r="K10" s="4">
        <v>10023</v>
      </c>
      <c r="L10" s="19" t="s">
        <v>112</v>
      </c>
      <c r="M10" s="19" t="s">
        <v>284</v>
      </c>
      <c r="N10" s="4" t="s">
        <v>116</v>
      </c>
      <c r="O10" s="19">
        <v>2021</v>
      </c>
    </row>
    <row r="11" spans="3:15" ht="14.25" customHeight="1" x14ac:dyDescent="0.3">
      <c r="K11" s="4">
        <v>10054</v>
      </c>
      <c r="L11" s="19" t="s">
        <v>106</v>
      </c>
      <c r="M11" s="19" t="s">
        <v>285</v>
      </c>
      <c r="N11" s="4" t="s">
        <v>119</v>
      </c>
      <c r="O11" s="19">
        <v>2021</v>
      </c>
    </row>
    <row r="12" spans="3:15" ht="14.25" customHeight="1" x14ac:dyDescent="0.3">
      <c r="K12" s="4">
        <v>10023</v>
      </c>
      <c r="L12" s="19" t="s">
        <v>288</v>
      </c>
      <c r="M12" s="19" t="s">
        <v>284</v>
      </c>
      <c r="N12" s="4" t="s">
        <v>116</v>
      </c>
      <c r="O12" s="19">
        <v>2022</v>
      </c>
    </row>
    <row r="13" spans="3:15" ht="14.25" customHeight="1" x14ac:dyDescent="0.3"/>
    <row r="14" spans="3:15" ht="14.25" customHeight="1" x14ac:dyDescent="0.3"/>
    <row r="15" spans="3:15" ht="14.25" customHeight="1" x14ac:dyDescent="0.3">
      <c r="K15" s="64" t="s">
        <v>106</v>
      </c>
      <c r="L15" s="64" t="s">
        <v>282</v>
      </c>
    </row>
    <row r="16" spans="3:15" ht="14.25" customHeight="1" x14ac:dyDescent="0.3">
      <c r="K16" s="4">
        <v>20000</v>
      </c>
      <c r="L16" s="4" t="s">
        <v>289</v>
      </c>
    </row>
    <row r="17" spans="11:12" ht="14.25" customHeight="1" x14ac:dyDescent="0.3">
      <c r="K17" s="4">
        <v>30000</v>
      </c>
      <c r="L17" s="4" t="s">
        <v>290</v>
      </c>
    </row>
    <row r="18" spans="11:12" ht="14.25" customHeight="1" x14ac:dyDescent="0.3">
      <c r="K18" s="4">
        <v>40000</v>
      </c>
      <c r="L18" s="4" t="s">
        <v>291</v>
      </c>
    </row>
    <row r="19" spans="11:12" ht="14.25" customHeight="1" x14ac:dyDescent="0.3">
      <c r="K19" s="4">
        <v>50000</v>
      </c>
      <c r="L19" s="4" t="s">
        <v>292</v>
      </c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Main Page</vt:lpstr>
      <vt:lpstr>Reference</vt:lpstr>
      <vt:lpstr>Price</vt:lpstr>
      <vt:lpstr>Mathematical Funtion</vt:lpstr>
      <vt:lpstr>Logical Funtion</vt:lpstr>
      <vt:lpstr>Index</vt:lpstr>
      <vt:lpstr>Match</vt:lpstr>
      <vt:lpstr>Index&amp;Match</vt:lpstr>
      <vt:lpstr>VLookUp</vt:lpstr>
      <vt:lpstr>Sheet1</vt:lpstr>
      <vt:lpstr>HLookUp</vt:lpstr>
      <vt:lpstr>XLookUp</vt:lpstr>
      <vt:lpstr>Car_Price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SYAHMI</dc:creator>
  <cp:lastModifiedBy>Fakhrul Syahmi</cp:lastModifiedBy>
  <dcterms:created xsi:type="dcterms:W3CDTF">2024-07-16T02:46:55Z</dcterms:created>
  <dcterms:modified xsi:type="dcterms:W3CDTF">2025-07-11T03:26:35Z</dcterms:modified>
</cp:coreProperties>
</file>