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\OneDrive - Univerzita Tomáše Bati ve Zlíně\Zápisy z hodin\4. semestr\AP4EO Elektrické obvody\Protokol č1\"/>
    </mc:Choice>
  </mc:AlternateContent>
  <xr:revisionPtr revIDLastSave="0" documentId="13_ncr:1_{F100A1E3-5371-49C7-8916-8AF00120AD0F}" xr6:coauthVersionLast="47" xr6:coauthVersionMax="47" xr10:uidLastSave="{00000000-0000-0000-0000-000000000000}"/>
  <bookViews>
    <workbookView xWindow="-120" yWindow="-120" windowWidth="29040" windowHeight="15840" xr2:uid="{A822F183-5684-4982-BBBF-FD4C8A1ADBA4}"/>
  </bookViews>
  <sheets>
    <sheet name="Základní tabulky" sheetId="1" r:id="rId1"/>
    <sheet name="Gra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15" i="1"/>
  <c r="K41" i="1"/>
  <c r="K42" i="1"/>
  <c r="K43" i="1"/>
  <c r="K44" i="1"/>
  <c r="K45" i="1"/>
  <c r="L42" i="1"/>
  <c r="L43" i="1"/>
  <c r="L44" i="1"/>
  <c r="L45" i="1"/>
  <c r="L41" i="1"/>
  <c r="I32" i="1"/>
  <c r="J32" i="1" s="1"/>
  <c r="K32" i="1"/>
  <c r="J42" i="1"/>
  <c r="J43" i="1"/>
  <c r="J44" i="1"/>
  <c r="J45" i="1"/>
  <c r="J41" i="1"/>
  <c r="I41" i="1"/>
  <c r="I45" i="1"/>
  <c r="I44" i="1"/>
  <c r="I43" i="1"/>
  <c r="I42" i="1"/>
  <c r="K36" i="1"/>
  <c r="I36" i="1"/>
  <c r="K35" i="1"/>
  <c r="I35" i="1"/>
  <c r="K34" i="1"/>
  <c r="I34" i="1"/>
  <c r="J34" i="1" s="1"/>
  <c r="L34" i="1" s="1"/>
  <c r="M34" i="1" s="1"/>
  <c r="K33" i="1"/>
  <c r="I33" i="1"/>
  <c r="J33" i="1" s="1"/>
  <c r="L33" i="1" s="1"/>
  <c r="M33" i="1" s="1"/>
  <c r="L16" i="1"/>
  <c r="L17" i="1"/>
  <c r="L18" i="1"/>
  <c r="L19" i="1"/>
  <c r="L15" i="1"/>
  <c r="L7" i="1"/>
  <c r="M7" i="1" s="1"/>
  <c r="L8" i="1"/>
  <c r="L9" i="1"/>
  <c r="L10" i="1"/>
  <c r="M10" i="1" s="1"/>
  <c r="L6" i="1"/>
  <c r="K10" i="1"/>
  <c r="K7" i="1"/>
  <c r="K8" i="1"/>
  <c r="K9" i="1"/>
  <c r="K6" i="1"/>
  <c r="J10" i="1"/>
  <c r="I6" i="1"/>
  <c r="J6" i="1" s="1"/>
  <c r="I16" i="1"/>
  <c r="J16" i="1" s="1"/>
  <c r="M16" i="1" s="1"/>
  <c r="I17" i="1"/>
  <c r="J17" i="1" s="1"/>
  <c r="I18" i="1"/>
  <c r="J18" i="1" s="1"/>
  <c r="I19" i="1"/>
  <c r="J19" i="1" s="1"/>
  <c r="I15" i="1"/>
  <c r="J15" i="1" s="1"/>
  <c r="M15" i="1" s="1"/>
  <c r="I7" i="1"/>
  <c r="J7" i="1" s="1"/>
  <c r="I8" i="1"/>
  <c r="J8" i="1" s="1"/>
  <c r="M8" i="1" s="1"/>
  <c r="I9" i="1"/>
  <c r="J9" i="1" s="1"/>
  <c r="M9" i="1" s="1"/>
  <c r="I10" i="1"/>
  <c r="J36" i="1" l="1"/>
  <c r="L36" i="1" s="1"/>
  <c r="M36" i="1" s="1"/>
  <c r="L35" i="1"/>
  <c r="M35" i="1" s="1"/>
  <c r="J35" i="1"/>
  <c r="L32" i="1"/>
  <c r="M32" i="1" s="1"/>
  <c r="M42" i="1"/>
  <c r="M41" i="1"/>
  <c r="M45" i="1"/>
  <c r="M44" i="1"/>
  <c r="M43" i="1"/>
  <c r="M6" i="1"/>
  <c r="M19" i="1"/>
  <c r="M18" i="1"/>
  <c r="M17" i="1"/>
</calcChain>
</file>

<file path=xl/sharedStrings.xml><?xml version="1.0" encoding="utf-8"?>
<sst xmlns="http://schemas.openxmlformats.org/spreadsheetml/2006/main" count="57" uniqueCount="24">
  <si>
    <t>číslo měření</t>
  </si>
  <si>
    <t>U [V]</t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</si>
  <si>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 xml:space="preserve">V </t>
    </r>
    <r>
      <rPr>
        <i/>
        <sz val="10"/>
        <color theme="1"/>
        <rFont val="Times New Roman"/>
        <family val="1"/>
        <charset val="238"/>
      </rPr>
      <t>[V]</t>
    </r>
  </si>
  <si>
    <r>
      <t>R’</t>
    </r>
    <r>
      <rPr>
        <i/>
        <vertAlign val="subscript"/>
        <sz val="10"/>
        <color theme="1"/>
        <rFont val="Times New Roman"/>
        <family val="1"/>
        <charset val="238"/>
      </rPr>
      <t>X</t>
    </r>
    <r>
      <rPr>
        <i/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Symbol"/>
        <family val="1"/>
        <charset val="2"/>
      </rPr>
      <t>W</t>
    </r>
    <r>
      <rPr>
        <i/>
        <sz val="10"/>
        <color theme="1"/>
        <rFont val="Times New Roman"/>
        <family val="1"/>
        <charset val="238"/>
      </rPr>
      <t>]</t>
    </r>
  </si>
  <si>
    <r>
      <t>R</t>
    </r>
    <r>
      <rPr>
        <i/>
        <vertAlign val="subscript"/>
        <sz val="10"/>
        <color theme="1"/>
        <rFont val="Times New Roman"/>
        <family val="1"/>
        <charset val="238"/>
      </rPr>
      <t>X</t>
    </r>
    <r>
      <rPr>
        <i/>
        <sz val="10"/>
        <color theme="1"/>
        <rFont val="Times New Roman"/>
        <family val="1"/>
        <charset val="238"/>
      </rPr>
      <t xml:space="preserve">  [</t>
    </r>
    <r>
      <rPr>
        <i/>
        <sz val="10"/>
        <color theme="1"/>
        <rFont val="Symbol"/>
        <family val="1"/>
        <charset val="2"/>
      </rPr>
      <t>W</t>
    </r>
    <r>
      <rPr>
        <i/>
        <sz val="10"/>
        <color theme="1"/>
        <rFont val="Times New Roman"/>
        <family val="1"/>
        <charset val="238"/>
      </rPr>
      <t>]</t>
    </r>
  </si>
  <si>
    <t>P [W]</t>
  </si>
  <si>
    <r>
      <t>D</t>
    </r>
    <r>
      <rPr>
        <i/>
        <sz val="10"/>
        <color theme="1"/>
        <rFont val="Times New Roman"/>
        <family val="1"/>
        <charset val="238"/>
      </rPr>
      <t xml:space="preserve"> [</t>
    </r>
    <r>
      <rPr>
        <i/>
        <sz val="10"/>
        <color theme="1"/>
        <rFont val="Symbol"/>
        <family val="1"/>
        <charset val="2"/>
      </rPr>
      <t>W</t>
    </r>
    <r>
      <rPr>
        <i/>
        <sz val="10"/>
        <color theme="1"/>
        <rFont val="Times New Roman"/>
        <family val="1"/>
        <charset val="238"/>
      </rPr>
      <t>]</t>
    </r>
  </si>
  <si>
    <r>
      <t>d</t>
    </r>
    <r>
      <rPr>
        <i/>
        <sz val="10"/>
        <color theme="1"/>
        <rFont val="Times New Roman"/>
        <family val="1"/>
        <charset val="238"/>
      </rPr>
      <t xml:space="preserve"> [%]</t>
    </r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</si>
  <si>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A</t>
    </r>
    <r>
      <rPr>
        <i/>
        <sz val="10"/>
        <color theme="1"/>
        <rFont val="Times New Roman"/>
        <family val="1"/>
        <charset val="238"/>
      </rPr>
      <t xml:space="preserve"> [mA]</t>
    </r>
  </si>
  <si>
    <t>rA [mA]</t>
  </si>
  <si>
    <t>Rezistor č. 1</t>
  </si>
  <si>
    <t>Rezistor č. 2</t>
  </si>
  <si>
    <r>
      <t>I</t>
    </r>
    <r>
      <rPr>
        <i/>
        <vertAlign val="subscript"/>
        <sz val="10"/>
        <color theme="1"/>
        <rFont val="Times New Roman"/>
        <family val="1"/>
        <charset val="238"/>
      </rPr>
      <t>A</t>
    </r>
    <r>
      <rPr>
        <i/>
        <sz val="10"/>
        <color theme="1"/>
        <rFont val="Times New Roman"/>
        <family val="1"/>
        <charset val="238"/>
      </rPr>
      <t xml:space="preserve"> [μA]</t>
    </r>
  </si>
  <si>
    <t>rA [μA]</t>
  </si>
  <si>
    <r>
      <t>RA [</t>
    </r>
    <r>
      <rPr>
        <i/>
        <sz val="10"/>
        <color theme="1"/>
        <rFont val="Calibri"/>
        <family val="2"/>
        <charset val="238"/>
      </rPr>
      <t>Ω</t>
    </r>
    <r>
      <rPr>
        <i/>
        <sz val="10"/>
        <color theme="1"/>
        <rFont val="Times New Roman"/>
        <family val="1"/>
        <charset val="238"/>
      </rPr>
      <t>]</t>
    </r>
  </si>
  <si>
    <t>Varianta 1</t>
  </si>
  <si>
    <t>varianta 2</t>
  </si>
  <si>
    <t>Rezistor č.1</t>
  </si>
  <si>
    <t>Rezistor č.2</t>
  </si>
  <si>
    <t>rV [V]</t>
  </si>
  <si>
    <r>
      <t>RV [</t>
    </r>
    <r>
      <rPr>
        <i/>
        <sz val="10"/>
        <color theme="1"/>
        <rFont val="Calibri"/>
        <family val="2"/>
        <charset val="238"/>
      </rPr>
      <t>Ω</t>
    </r>
    <r>
      <rPr>
        <i/>
        <sz val="10"/>
        <color theme="1"/>
        <rFont val="Times New Roman"/>
        <family val="1"/>
        <charset val="238"/>
      </rPr>
      <t>]</t>
    </r>
  </si>
  <si>
    <t>P [mW]</t>
  </si>
  <si>
    <r>
      <t>U</t>
    </r>
    <r>
      <rPr>
        <i/>
        <vertAlign val="subscript"/>
        <sz val="10"/>
        <color theme="1"/>
        <rFont val="Times New Roman"/>
        <family val="1"/>
        <charset val="238"/>
      </rPr>
      <t>V</t>
    </r>
    <r>
      <rPr>
        <i/>
        <sz val="10"/>
        <color theme="1"/>
        <rFont val="Times New Roman"/>
        <family val="1"/>
        <charset val="238"/>
      </rPr>
      <t xml:space="preserve"> [V]</t>
    </r>
  </si>
  <si>
    <t>Poznámka: stačí jen vyplnit potřebné kolonky, zbytek se dopočítá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</si>
</sst>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.000"/>
  </numFmts>
  <fonts count="1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i/>
      <sz val="9"/>
      <color theme="1"/>
      <name val="Times New Roman"/>
      <family val="1"/>
      <charset val="238"/>
    </font>
    <font>
      <i/>
      <vertAlign val="subscript"/>
      <sz val="10"/>
      <color theme="1"/>
      <name val="Times New Roman"/>
      <family val="1"/>
      <charset val="238"/>
    </font>
    <font>
      <i/>
      <sz val="10"/>
      <color theme="1"/>
      <name val="Symbol"/>
      <family val="1"/>
      <charset val="2"/>
    </font>
    <font>
      <sz val="11"/>
      <color theme="1"/>
      <name val="Times New Roman"/>
      <family val="1"/>
      <charset val="238"/>
    </font>
    <font>
      <i/>
      <sz val="10"/>
      <color theme="1"/>
      <name val="Calibri"/>
      <family val="2"/>
      <charset val="238"/>
    </font>
    <font>
      <i/>
      <sz val="10"/>
      <color theme="1"/>
      <name val="Symbol"/>
      <family val="1"/>
      <charset val="238"/>
    </font>
    <font>
      <i/>
      <sz val="11"/>
      <color theme="1"/>
      <name val="Times New Roman"/>
      <family val="1"/>
      <charset val="238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172" fontId="2" fillId="0" borderId="4" xfId="0" applyNumberFormat="1" applyFont="1" applyBorder="1" applyAlignment="1">
      <alignment horizontal="center" vertical="center" wrapText="1"/>
    </xf>
    <xf numFmtId="173" fontId="2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172" fontId="0" fillId="0" borderId="0" xfId="0" applyNumberFormat="1"/>
    <xf numFmtId="173" fontId="0" fillId="0" borderId="0" xfId="0" applyNumberFormat="1"/>
    <xf numFmtId="173" fontId="3" fillId="0" borderId="2" xfId="0" applyNumberFormat="1" applyFont="1" applyBorder="1" applyAlignment="1">
      <alignment horizontal="center" vertical="center" wrapText="1"/>
    </xf>
    <xf numFmtId="172" fontId="9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Graf!$E$6</c:f>
              <c:strCache>
                <c:ptCount val="1"/>
                <c:pt idx="0">
                  <c:v>IA 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Graf!$D$7:$D$16</c:f>
              <c:numCache>
                <c:formatCode>General</c:formatCode>
                <c:ptCount val="10"/>
                <c:pt idx="0">
                  <c:v>1.82</c:v>
                </c:pt>
                <c:pt idx="1">
                  <c:v>3.9</c:v>
                </c:pt>
                <c:pt idx="2">
                  <c:v>5.9</c:v>
                </c:pt>
                <c:pt idx="3">
                  <c:v>7.85</c:v>
                </c:pt>
                <c:pt idx="4">
                  <c:v>9.6999999999999993</c:v>
                </c:pt>
                <c:pt idx="5">
                  <c:v>11.7</c:v>
                </c:pt>
                <c:pt idx="6">
                  <c:v>13.5</c:v>
                </c:pt>
                <c:pt idx="7">
                  <c:v>15.5</c:v>
                </c:pt>
                <c:pt idx="8">
                  <c:v>17.5</c:v>
                </c:pt>
                <c:pt idx="9">
                  <c:v>19.7</c:v>
                </c:pt>
              </c:numCache>
            </c:numRef>
          </c:xVal>
          <c:yVal>
            <c:numRef>
              <c:f>Graf!$E$7:$E$16</c:f>
              <c:numCache>
                <c:formatCode>General</c:formatCode>
                <c:ptCount val="10"/>
                <c:pt idx="0">
                  <c:v>8.5</c:v>
                </c:pt>
                <c:pt idx="1">
                  <c:v>18.5</c:v>
                </c:pt>
                <c:pt idx="2">
                  <c:v>27.5</c:v>
                </c:pt>
                <c:pt idx="3">
                  <c:v>36.799999999999997</c:v>
                </c:pt>
                <c:pt idx="4">
                  <c:v>45.5</c:v>
                </c:pt>
                <c:pt idx="5">
                  <c:v>54.9</c:v>
                </c:pt>
                <c:pt idx="6">
                  <c:v>63.7</c:v>
                </c:pt>
                <c:pt idx="7">
                  <c:v>72.7</c:v>
                </c:pt>
                <c:pt idx="8">
                  <c:v>82</c:v>
                </c:pt>
                <c:pt idx="9">
                  <c:v>91.8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D-4E6E-8EAD-74FF8720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48720"/>
        <c:axId val="703742896"/>
      </c:scatterChart>
      <c:valAx>
        <c:axId val="7037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UV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742896"/>
        <c:crosses val="autoZero"/>
        <c:crossBetween val="midCat"/>
      </c:valAx>
      <c:valAx>
        <c:axId val="7037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IA [mA]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74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5</xdr:row>
      <xdr:rowOff>4762</xdr:rowOff>
    </xdr:from>
    <xdr:to>
      <xdr:col>20</xdr:col>
      <xdr:colOff>171449</xdr:colOff>
      <xdr:row>23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C72C93C-91CD-C74A-7168-88D11A038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CA7A-72DB-4229-859A-BEC4D3461AF3}">
  <dimension ref="C2:R45"/>
  <sheetViews>
    <sheetView tabSelected="1" topLeftCell="B1" workbookViewId="0">
      <selection activeCell="R21" sqref="R21"/>
    </sheetView>
  </sheetViews>
  <sheetFormatPr defaultRowHeight="15" x14ac:dyDescent="0.25"/>
  <cols>
    <col min="3" max="3" width="9.140625" customWidth="1"/>
    <col min="4" max="4" width="7.28515625" customWidth="1"/>
    <col min="5" max="5" width="6.85546875" customWidth="1"/>
    <col min="6" max="6" width="7.7109375" customWidth="1"/>
    <col min="7" max="7" width="7.42578125" customWidth="1"/>
    <col min="8" max="8" width="8.28515625" customWidth="1"/>
    <col min="9" max="10" width="12" customWidth="1"/>
    <col min="11" max="11" width="11.42578125" customWidth="1"/>
    <col min="12" max="12" width="10.7109375" customWidth="1"/>
    <col min="13" max="13" width="11.42578125" customWidth="1"/>
  </cols>
  <sheetData>
    <row r="2" spans="3:18" x14ac:dyDescent="0.25">
      <c r="C2" t="s">
        <v>15</v>
      </c>
    </row>
    <row r="3" spans="3:18" x14ac:dyDescent="0.25">
      <c r="C3" t="s">
        <v>10</v>
      </c>
    </row>
    <row r="4" spans="3:18" ht="15.75" thickBot="1" x14ac:dyDescent="0.3">
      <c r="C4" s="1"/>
    </row>
    <row r="5" spans="3:18" ht="24.75" thickBot="1" x14ac:dyDescent="0.3">
      <c r="C5" s="2" t="s">
        <v>0</v>
      </c>
      <c r="D5" s="3" t="s">
        <v>1</v>
      </c>
      <c r="E5" s="3" t="s">
        <v>2</v>
      </c>
      <c r="F5" s="3" t="s">
        <v>8</v>
      </c>
      <c r="G5" s="3" t="s">
        <v>9</v>
      </c>
      <c r="H5" s="3" t="s">
        <v>14</v>
      </c>
      <c r="I5" s="3" t="s">
        <v>3</v>
      </c>
      <c r="J5" s="3" t="s">
        <v>4</v>
      </c>
      <c r="K5" s="3" t="s">
        <v>5</v>
      </c>
      <c r="L5" s="6" t="s">
        <v>6</v>
      </c>
      <c r="M5" s="6" t="s">
        <v>7</v>
      </c>
    </row>
    <row r="6" spans="3:18" ht="16.5" thickBot="1" x14ac:dyDescent="0.3">
      <c r="C6" s="7">
        <v>1</v>
      </c>
      <c r="D6" s="8">
        <v>2</v>
      </c>
      <c r="E6" s="8">
        <v>2.0699999999999998</v>
      </c>
      <c r="F6" s="8">
        <v>8.65</v>
      </c>
      <c r="G6" s="8">
        <v>10</v>
      </c>
      <c r="H6" s="8">
        <v>29</v>
      </c>
      <c r="I6" s="8">
        <f t="shared" ref="I6:I10" si="0">E6/(F6*10^-3)</f>
        <v>239.30635838150289</v>
      </c>
      <c r="J6" s="8">
        <f t="shared" ref="J6:J10" si="1">I6-H6</f>
        <v>210.30635838150289</v>
      </c>
      <c r="K6" s="8">
        <f>E6*(F6*10^-3)</f>
        <v>1.7905499999999998E-2</v>
      </c>
      <c r="L6" s="8">
        <f>H6</f>
        <v>29</v>
      </c>
      <c r="M6" s="8">
        <f>L6/J6*100</f>
        <v>13.789407140697579</v>
      </c>
    </row>
    <row r="7" spans="3:18" ht="16.5" thickBot="1" x14ac:dyDescent="0.3">
      <c r="C7" s="7">
        <v>2</v>
      </c>
      <c r="D7" s="8">
        <v>4</v>
      </c>
      <c r="E7" s="8">
        <v>4</v>
      </c>
      <c r="F7" s="8">
        <v>17.899999999999999</v>
      </c>
      <c r="G7" s="8">
        <v>30</v>
      </c>
      <c r="H7" s="8">
        <v>12.5</v>
      </c>
      <c r="I7" s="8">
        <f t="shared" si="0"/>
        <v>223.46368715083798</v>
      </c>
      <c r="J7" s="8">
        <f t="shared" si="1"/>
        <v>210.96368715083798</v>
      </c>
      <c r="K7" s="8">
        <f t="shared" ref="K7:K10" si="2">E7*(F7*10^-3)</f>
        <v>7.1599999999999997E-2</v>
      </c>
      <c r="L7" s="8">
        <f t="shared" ref="L7:L10" si="3">H7</f>
        <v>12.5</v>
      </c>
      <c r="M7" s="8">
        <f t="shared" ref="M7:M10" si="4">L7/J7*100</f>
        <v>5.9251903343263823</v>
      </c>
    </row>
    <row r="8" spans="3:18" ht="16.5" thickBot="1" x14ac:dyDescent="0.3">
      <c r="C8" s="7">
        <v>3</v>
      </c>
      <c r="D8" s="8">
        <v>6</v>
      </c>
      <c r="E8" s="8">
        <v>6</v>
      </c>
      <c r="F8" s="8">
        <v>26.4</v>
      </c>
      <c r="G8" s="8">
        <v>30</v>
      </c>
      <c r="H8" s="8">
        <v>12.5</v>
      </c>
      <c r="I8" s="8">
        <f t="shared" si="0"/>
        <v>227.27272727272728</v>
      </c>
      <c r="J8" s="8">
        <f t="shared" si="1"/>
        <v>214.77272727272728</v>
      </c>
      <c r="K8" s="8">
        <f t="shared" si="2"/>
        <v>0.15839999999999999</v>
      </c>
      <c r="L8" s="8">
        <f t="shared" si="3"/>
        <v>12.5</v>
      </c>
      <c r="M8" s="8">
        <f t="shared" si="4"/>
        <v>5.8201058201058196</v>
      </c>
    </row>
    <row r="9" spans="3:18" ht="16.5" thickBot="1" x14ac:dyDescent="0.3">
      <c r="C9" s="7">
        <v>4</v>
      </c>
      <c r="D9" s="8">
        <v>8</v>
      </c>
      <c r="E9" s="8">
        <v>7.95</v>
      </c>
      <c r="F9" s="8">
        <v>36</v>
      </c>
      <c r="G9" s="8">
        <v>100</v>
      </c>
      <c r="H9" s="8">
        <v>7.5</v>
      </c>
      <c r="I9" s="8">
        <f t="shared" si="0"/>
        <v>220.83333333333331</v>
      </c>
      <c r="J9" s="8">
        <f t="shared" si="1"/>
        <v>213.33333333333331</v>
      </c>
      <c r="K9" s="8">
        <f t="shared" si="2"/>
        <v>0.28620000000000007</v>
      </c>
      <c r="L9" s="8">
        <f t="shared" si="3"/>
        <v>7.5</v>
      </c>
      <c r="M9" s="8">
        <f t="shared" si="4"/>
        <v>3.515625</v>
      </c>
    </row>
    <row r="10" spans="3:18" ht="16.5" thickBot="1" x14ac:dyDescent="0.3">
      <c r="C10" s="7">
        <v>5</v>
      </c>
      <c r="D10" s="8">
        <v>10</v>
      </c>
      <c r="E10" s="8">
        <v>10</v>
      </c>
      <c r="F10" s="8">
        <v>45</v>
      </c>
      <c r="G10" s="8">
        <v>100</v>
      </c>
      <c r="H10" s="8">
        <v>7.5</v>
      </c>
      <c r="I10" s="8">
        <f t="shared" si="0"/>
        <v>222.22222222222223</v>
      </c>
      <c r="J10" s="8">
        <f t="shared" si="1"/>
        <v>214.72222222222223</v>
      </c>
      <c r="K10" s="8">
        <f t="shared" si="2"/>
        <v>0.44999999999999996</v>
      </c>
      <c r="L10" s="8">
        <f t="shared" si="3"/>
        <v>7.5</v>
      </c>
      <c r="M10" s="8">
        <f t="shared" si="4"/>
        <v>3.4928848641655885</v>
      </c>
    </row>
    <row r="11" spans="3:18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3:18" x14ac:dyDescent="0.25">
      <c r="C12" s="10" t="s">
        <v>11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3:18" ht="15.75" thickBot="1" x14ac:dyDescent="0.3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3:18" ht="24.75" thickBot="1" x14ac:dyDescent="0.3">
      <c r="C14" s="2" t="s">
        <v>0</v>
      </c>
      <c r="D14" s="3" t="s">
        <v>1</v>
      </c>
      <c r="E14" s="3" t="s">
        <v>2</v>
      </c>
      <c r="F14" s="3" t="s">
        <v>12</v>
      </c>
      <c r="G14" s="3" t="s">
        <v>13</v>
      </c>
      <c r="H14" s="3" t="s">
        <v>14</v>
      </c>
      <c r="I14" s="3" t="s">
        <v>3</v>
      </c>
      <c r="J14" s="3" t="s">
        <v>4</v>
      </c>
      <c r="K14" s="3" t="s">
        <v>21</v>
      </c>
      <c r="L14" s="6" t="s">
        <v>6</v>
      </c>
      <c r="M14" s="6" t="s">
        <v>7</v>
      </c>
      <c r="R14" t="s">
        <v>23</v>
      </c>
    </row>
    <row r="15" spans="3:18" ht="16.5" thickBot="1" x14ac:dyDescent="0.3">
      <c r="C15" s="7">
        <v>1</v>
      </c>
      <c r="D15" s="8">
        <v>2</v>
      </c>
      <c r="E15" s="8">
        <v>2.2200000000000002</v>
      </c>
      <c r="F15" s="8">
        <v>44.9</v>
      </c>
      <c r="G15" s="8">
        <v>100</v>
      </c>
      <c r="H15" s="8">
        <v>3124</v>
      </c>
      <c r="I15" s="8">
        <f>E15/(F15*10^-6)</f>
        <v>49443.207126948786</v>
      </c>
      <c r="J15" s="8">
        <f>I15-H15</f>
        <v>46319.207126948786</v>
      </c>
      <c r="K15" s="8">
        <f>E15*(F15*10^-6)*1000</f>
        <v>9.9677999999999989E-2</v>
      </c>
      <c r="L15" s="8">
        <f>H15</f>
        <v>3124</v>
      </c>
      <c r="M15" s="8">
        <f>L15/J15*100</f>
        <v>6.7445023215486746</v>
      </c>
    </row>
    <row r="16" spans="3:18" ht="16.5" thickBot="1" x14ac:dyDescent="0.3">
      <c r="C16" s="7">
        <v>2</v>
      </c>
      <c r="D16" s="8">
        <v>4</v>
      </c>
      <c r="E16" s="8">
        <v>4.0999999999999996</v>
      </c>
      <c r="F16" s="8">
        <v>82.1</v>
      </c>
      <c r="G16" s="8">
        <v>100</v>
      </c>
      <c r="H16" s="8">
        <v>3124</v>
      </c>
      <c r="I16" s="8">
        <f t="shared" ref="I16:I19" si="5">E16/(F16*10^-6)</f>
        <v>49939.098660170523</v>
      </c>
      <c r="J16" s="8">
        <f t="shared" ref="J16:J19" si="6">I16-H16</f>
        <v>46815.098660170523</v>
      </c>
      <c r="K16" s="8">
        <f t="shared" ref="K16:K19" si="7">E16*(F16*10^-6)*1000</f>
        <v>0.33660999999999991</v>
      </c>
      <c r="L16" s="8">
        <f t="shared" ref="L16:L19" si="8">H16</f>
        <v>3124</v>
      </c>
      <c r="M16" s="8">
        <f t="shared" ref="M16:M19" si="9">L16/J16*100</f>
        <v>6.6730608060382988</v>
      </c>
    </row>
    <row r="17" spans="3:13" ht="16.5" thickBot="1" x14ac:dyDescent="0.3">
      <c r="C17" s="7">
        <v>3</v>
      </c>
      <c r="D17" s="8">
        <v>6</v>
      </c>
      <c r="E17" s="8">
        <v>6.1</v>
      </c>
      <c r="F17" s="8">
        <v>129</v>
      </c>
      <c r="G17" s="8">
        <v>300</v>
      </c>
      <c r="H17" s="8">
        <v>623</v>
      </c>
      <c r="I17" s="8">
        <f t="shared" si="5"/>
        <v>47286.821705426359</v>
      </c>
      <c r="J17" s="8">
        <f t="shared" si="6"/>
        <v>46663.821705426359</v>
      </c>
      <c r="K17" s="8">
        <f t="shared" si="7"/>
        <v>0.78689999999999993</v>
      </c>
      <c r="L17" s="8">
        <f t="shared" si="8"/>
        <v>623</v>
      </c>
      <c r="M17" s="8">
        <f t="shared" si="9"/>
        <v>1.3350813911745119</v>
      </c>
    </row>
    <row r="18" spans="3:13" ht="16.5" thickBot="1" x14ac:dyDescent="0.3">
      <c r="C18" s="7">
        <v>4</v>
      </c>
      <c r="D18" s="8">
        <v>8</v>
      </c>
      <c r="E18" s="8">
        <v>8.0299999999999994</v>
      </c>
      <c r="F18" s="8">
        <v>170</v>
      </c>
      <c r="G18" s="8">
        <v>300</v>
      </c>
      <c r="H18" s="8">
        <v>623</v>
      </c>
      <c r="I18" s="8">
        <f t="shared" si="5"/>
        <v>47235.294117647056</v>
      </c>
      <c r="J18" s="8">
        <f t="shared" si="6"/>
        <v>46612.294117647056</v>
      </c>
      <c r="K18" s="8">
        <f t="shared" si="7"/>
        <v>1.3650999999999998</v>
      </c>
      <c r="L18" s="8">
        <f t="shared" si="8"/>
        <v>623</v>
      </c>
      <c r="M18" s="8">
        <f t="shared" si="9"/>
        <v>1.3365572576787998</v>
      </c>
    </row>
    <row r="19" spans="3:13" ht="16.5" thickBot="1" x14ac:dyDescent="0.3">
      <c r="C19" s="7">
        <v>5</v>
      </c>
      <c r="D19" s="8">
        <v>10</v>
      </c>
      <c r="E19" s="8">
        <v>9.8800000000000008</v>
      </c>
      <c r="F19" s="8">
        <v>208</v>
      </c>
      <c r="G19" s="8">
        <v>300</v>
      </c>
      <c r="H19" s="8">
        <v>623</v>
      </c>
      <c r="I19" s="8">
        <f t="shared" si="5"/>
        <v>47500.000000000007</v>
      </c>
      <c r="J19" s="8">
        <f t="shared" si="6"/>
        <v>46877.000000000007</v>
      </c>
      <c r="K19" s="8">
        <f t="shared" si="7"/>
        <v>2.05504</v>
      </c>
      <c r="L19" s="8">
        <f t="shared" si="8"/>
        <v>623</v>
      </c>
      <c r="M19" s="8">
        <f t="shared" si="9"/>
        <v>1.3290099622416107</v>
      </c>
    </row>
    <row r="28" spans="3:13" x14ac:dyDescent="0.25">
      <c r="C28" t="s">
        <v>16</v>
      </c>
    </row>
    <row r="29" spans="3:13" x14ac:dyDescent="0.25">
      <c r="C29" t="s">
        <v>17</v>
      </c>
    </row>
    <row r="30" spans="3:13" ht="15.75" thickBot="1" x14ac:dyDescent="0.3"/>
    <row r="31" spans="3:13" ht="24.75" thickBot="1" x14ac:dyDescent="0.3">
      <c r="C31" s="2" t="s">
        <v>0</v>
      </c>
      <c r="D31" s="3" t="s">
        <v>1</v>
      </c>
      <c r="E31" s="3" t="s">
        <v>2</v>
      </c>
      <c r="F31" s="3" t="s">
        <v>8</v>
      </c>
      <c r="G31" s="3" t="s">
        <v>19</v>
      </c>
      <c r="H31" s="3" t="s">
        <v>20</v>
      </c>
      <c r="I31" s="3" t="s">
        <v>3</v>
      </c>
      <c r="J31" s="3" t="s">
        <v>4</v>
      </c>
      <c r="K31" s="3" t="s">
        <v>5</v>
      </c>
      <c r="L31" s="6" t="s">
        <v>6</v>
      </c>
      <c r="M31" s="6" t="s">
        <v>7</v>
      </c>
    </row>
    <row r="32" spans="3:13" ht="16.5" thickBot="1" x14ac:dyDescent="0.3">
      <c r="C32" s="7">
        <v>1</v>
      </c>
      <c r="D32" s="8">
        <v>2</v>
      </c>
      <c r="E32" s="8">
        <v>1.75</v>
      </c>
      <c r="F32" s="8">
        <v>8.35</v>
      </c>
      <c r="G32" s="8">
        <v>3</v>
      </c>
      <c r="H32" s="8">
        <v>158700</v>
      </c>
      <c r="I32" s="12">
        <f>E32/(F32*10^-3)</f>
        <v>209.5808383233533</v>
      </c>
      <c r="J32" s="12">
        <f>(I32*H32)/(H32-I32)</f>
        <v>209.85797891030271</v>
      </c>
      <c r="K32" s="8">
        <f>E32*(F32*10^-3)</f>
        <v>1.46125E-2</v>
      </c>
      <c r="L32" s="11">
        <f>I32^2/(I32-H32)</f>
        <v>-0.27714058694937516</v>
      </c>
      <c r="M32" s="11">
        <f>L32/J32*100</f>
        <v>-0.1320610197374627</v>
      </c>
    </row>
    <row r="33" spans="3:13" ht="16.5" thickBot="1" x14ac:dyDescent="0.3">
      <c r="C33" s="7">
        <v>2</v>
      </c>
      <c r="D33" s="8">
        <v>4</v>
      </c>
      <c r="E33" s="8">
        <v>3.9</v>
      </c>
      <c r="F33" s="8">
        <v>18.2</v>
      </c>
      <c r="G33" s="8">
        <v>10</v>
      </c>
      <c r="H33" s="8">
        <v>501000</v>
      </c>
      <c r="I33" s="12">
        <f t="shared" ref="I32:I36" si="10">E33/(F33*10^-3)</f>
        <v>214.28571428571428</v>
      </c>
      <c r="J33" s="12">
        <f t="shared" ref="J33:J36" si="11">(I33*H33)/(H33-I33)</f>
        <v>214.37740693196406</v>
      </c>
      <c r="K33" s="8">
        <f t="shared" ref="K33:K36" si="12">E33*(F33*10^-3)</f>
        <v>7.0980000000000001E-2</v>
      </c>
      <c r="L33" s="11">
        <f t="shared" ref="L33:L36" si="13">I33-J33</f>
        <v>-9.1692646249782683E-2</v>
      </c>
      <c r="M33" s="11">
        <f t="shared" ref="M33:M36" si="14">L33/J33*100</f>
        <v>-4.2771599657832754E-2</v>
      </c>
    </row>
    <row r="34" spans="3:13" ht="16.5" thickBot="1" x14ac:dyDescent="0.3">
      <c r="C34" s="7">
        <v>3</v>
      </c>
      <c r="D34" s="8">
        <v>6</v>
      </c>
      <c r="E34" s="8">
        <v>5.7</v>
      </c>
      <c r="F34" s="8">
        <v>26.5</v>
      </c>
      <c r="G34" s="8">
        <v>10</v>
      </c>
      <c r="H34" s="8">
        <v>501000</v>
      </c>
      <c r="I34" s="12">
        <f t="shared" si="10"/>
        <v>215.09433962264151</v>
      </c>
      <c r="J34" s="12">
        <f t="shared" si="11"/>
        <v>215.18672574373815</v>
      </c>
      <c r="K34" s="8">
        <f t="shared" si="12"/>
        <v>0.15104999999999999</v>
      </c>
      <c r="L34" s="11">
        <f t="shared" si="13"/>
        <v>-9.2386121096637908E-2</v>
      </c>
      <c r="M34" s="11">
        <f t="shared" si="14"/>
        <v>-4.293300192069413E-2</v>
      </c>
    </row>
    <row r="35" spans="3:13" ht="16.5" thickBot="1" x14ac:dyDescent="0.3">
      <c r="C35" s="7">
        <v>4</v>
      </c>
      <c r="D35" s="8">
        <v>8</v>
      </c>
      <c r="E35" s="8">
        <v>7.8</v>
      </c>
      <c r="F35" s="8">
        <v>36.5</v>
      </c>
      <c r="G35" s="8">
        <v>10</v>
      </c>
      <c r="H35" s="8">
        <v>501000</v>
      </c>
      <c r="I35" s="12">
        <f t="shared" si="10"/>
        <v>213.69863013698631</v>
      </c>
      <c r="J35" s="12">
        <f t="shared" si="11"/>
        <v>213.78982093912586</v>
      </c>
      <c r="K35" s="8">
        <f t="shared" si="12"/>
        <v>0.28469999999999995</v>
      </c>
      <c r="L35" s="11">
        <f t="shared" si="13"/>
        <v>-9.1190802139550442E-2</v>
      </c>
      <c r="M35" s="11">
        <f t="shared" si="14"/>
        <v>-4.2654417193003752E-2</v>
      </c>
    </row>
    <row r="36" spans="3:13" ht="16.5" thickBot="1" x14ac:dyDescent="0.3">
      <c r="C36" s="7">
        <v>5</v>
      </c>
      <c r="D36" s="8">
        <v>10</v>
      </c>
      <c r="E36" s="8">
        <v>9.6999999999999993</v>
      </c>
      <c r="F36" s="8">
        <v>45.3</v>
      </c>
      <c r="G36" s="8">
        <v>10</v>
      </c>
      <c r="H36" s="8">
        <v>501000</v>
      </c>
      <c r="I36" s="12">
        <f t="shared" si="10"/>
        <v>214.12803532008829</v>
      </c>
      <c r="J36" s="12">
        <f t="shared" si="11"/>
        <v>214.21959304580878</v>
      </c>
      <c r="K36" s="8">
        <f t="shared" si="12"/>
        <v>0.43940999999999997</v>
      </c>
      <c r="L36" s="11">
        <f t="shared" si="13"/>
        <v>-9.155772572049159E-2</v>
      </c>
      <c r="M36" s="11">
        <f t="shared" si="14"/>
        <v>-4.2740126810395379E-2</v>
      </c>
    </row>
    <row r="37" spans="3:13" x14ac:dyDescent="0.25">
      <c r="J37" s="15"/>
      <c r="L37" s="14"/>
      <c r="M37" s="14"/>
    </row>
    <row r="38" spans="3:13" x14ac:dyDescent="0.25">
      <c r="C38" t="s">
        <v>18</v>
      </c>
      <c r="J38" s="15"/>
      <c r="L38" s="14"/>
      <c r="M38" s="14"/>
    </row>
    <row r="39" spans="3:13" ht="15.75" thickBot="1" x14ac:dyDescent="0.3">
      <c r="J39" s="15"/>
      <c r="L39" s="14"/>
      <c r="M39" s="14"/>
    </row>
    <row r="40" spans="3:13" ht="24.75" thickBot="1" x14ac:dyDescent="0.3">
      <c r="C40" s="2" t="s">
        <v>0</v>
      </c>
      <c r="D40" s="3" t="s">
        <v>1</v>
      </c>
      <c r="E40" s="3" t="s">
        <v>2</v>
      </c>
      <c r="F40" s="3" t="s">
        <v>12</v>
      </c>
      <c r="G40" s="3" t="s">
        <v>19</v>
      </c>
      <c r="H40" s="3" t="s">
        <v>20</v>
      </c>
      <c r="I40" s="3" t="s">
        <v>3</v>
      </c>
      <c r="J40" s="16" t="s">
        <v>4</v>
      </c>
      <c r="K40" s="3" t="s">
        <v>21</v>
      </c>
      <c r="L40" s="17" t="s">
        <v>6</v>
      </c>
      <c r="M40" s="17" t="s">
        <v>7</v>
      </c>
    </row>
    <row r="41" spans="3:13" ht="16.5" thickBot="1" x14ac:dyDescent="0.3">
      <c r="C41" s="7">
        <v>1</v>
      </c>
      <c r="D41" s="8">
        <v>2</v>
      </c>
      <c r="E41" s="8">
        <v>1.9</v>
      </c>
      <c r="F41" s="8">
        <v>53</v>
      </c>
      <c r="G41" s="8">
        <v>3</v>
      </c>
      <c r="H41" s="8">
        <v>158700</v>
      </c>
      <c r="I41" s="8">
        <f>E41/(F41*10^-6)</f>
        <v>35849.056603773584</v>
      </c>
      <c r="J41" s="12">
        <f>(I41*H41)/(H41-I41)</f>
        <v>46310.147286940759</v>
      </c>
      <c r="K41" s="8">
        <f>E41*(F41*10^-6)*1000</f>
        <v>0.1007</v>
      </c>
      <c r="L41" s="13">
        <f>I41-J41</f>
        <v>-10461.090683167175</v>
      </c>
      <c r="M41" s="11">
        <f>L41/J41*100</f>
        <v>-22.589197607922859</v>
      </c>
    </row>
    <row r="42" spans="3:13" ht="16.5" thickBot="1" x14ac:dyDescent="0.3">
      <c r="C42" s="7">
        <v>2</v>
      </c>
      <c r="D42" s="8">
        <v>4</v>
      </c>
      <c r="E42" s="8">
        <v>4</v>
      </c>
      <c r="F42" s="8">
        <v>95</v>
      </c>
      <c r="G42" s="8">
        <v>10</v>
      </c>
      <c r="H42" s="8">
        <v>501000</v>
      </c>
      <c r="I42" s="8">
        <f t="shared" ref="I42:I45" si="15">E42/(F42*10^-6)</f>
        <v>42105.26315789474</v>
      </c>
      <c r="J42" s="12">
        <f t="shared" ref="J42:J45" si="16">(I42*H42)/(H42-I42)</f>
        <v>45968.574377795623</v>
      </c>
      <c r="K42" s="8">
        <f t="shared" ref="K42:K45" si="17">E42*(F42*10^-6)*1000</f>
        <v>0.37999999999999995</v>
      </c>
      <c r="L42" s="13">
        <f t="shared" ref="L42:L45" si="18">I42-J42</f>
        <v>-3863.3112199008829</v>
      </c>
      <c r="M42" s="11">
        <f t="shared" ref="M42:M45" si="19">L42/J42*100</f>
        <v>-8.4042441432923631</v>
      </c>
    </row>
    <row r="43" spans="3:13" ht="16.5" thickBot="1" x14ac:dyDescent="0.3">
      <c r="C43" s="7">
        <v>3</v>
      </c>
      <c r="D43" s="8">
        <v>6</v>
      </c>
      <c r="E43" s="8">
        <v>5.89</v>
      </c>
      <c r="F43" s="8">
        <v>138</v>
      </c>
      <c r="G43" s="8">
        <v>10</v>
      </c>
      <c r="H43" s="8">
        <v>501000</v>
      </c>
      <c r="I43" s="8">
        <f t="shared" si="15"/>
        <v>42681.159420289856</v>
      </c>
      <c r="J43" s="12">
        <f t="shared" si="16"/>
        <v>46655.862635972677</v>
      </c>
      <c r="K43" s="8">
        <f t="shared" si="17"/>
        <v>0.81281999999999988</v>
      </c>
      <c r="L43" s="13">
        <f t="shared" si="18"/>
        <v>-3974.7032156828209</v>
      </c>
      <c r="M43" s="11">
        <f t="shared" si="19"/>
        <v>-8.5191934970638368</v>
      </c>
    </row>
    <row r="44" spans="3:13" ht="16.5" thickBot="1" x14ac:dyDescent="0.3">
      <c r="C44" s="7">
        <v>4</v>
      </c>
      <c r="D44" s="8">
        <v>8</v>
      </c>
      <c r="E44" s="8">
        <v>7.9</v>
      </c>
      <c r="F44" s="8">
        <v>186</v>
      </c>
      <c r="G44" s="8">
        <v>10</v>
      </c>
      <c r="H44" s="8">
        <v>501000</v>
      </c>
      <c r="I44" s="8">
        <f t="shared" si="15"/>
        <v>42473.118279569899</v>
      </c>
      <c r="J44" s="12">
        <f t="shared" si="16"/>
        <v>46407.382219825064</v>
      </c>
      <c r="K44" s="8">
        <f t="shared" si="17"/>
        <v>1.4694</v>
      </c>
      <c r="L44" s="13">
        <f t="shared" si="18"/>
        <v>-3934.2639402551649</v>
      </c>
      <c r="M44" s="11">
        <f t="shared" si="19"/>
        <v>-8.4776683192754234</v>
      </c>
    </row>
    <row r="45" spans="3:13" ht="16.5" thickBot="1" x14ac:dyDescent="0.3">
      <c r="C45" s="7">
        <v>5</v>
      </c>
      <c r="D45" s="8">
        <v>10</v>
      </c>
      <c r="E45" s="8">
        <v>9.75</v>
      </c>
      <c r="F45" s="8">
        <v>227</v>
      </c>
      <c r="G45" s="8">
        <v>10</v>
      </c>
      <c r="H45" s="8">
        <v>501000</v>
      </c>
      <c r="I45" s="8">
        <f t="shared" si="15"/>
        <v>42951.541850220266</v>
      </c>
      <c r="J45" s="12">
        <f t="shared" si="16"/>
        <v>46979.1396174154</v>
      </c>
      <c r="K45" s="8">
        <f t="shared" si="17"/>
        <v>2.2132499999999999</v>
      </c>
      <c r="L45" s="13">
        <f t="shared" si="18"/>
        <v>-4027.5977671951332</v>
      </c>
      <c r="M45" s="11">
        <f t="shared" si="19"/>
        <v>-8.5731620459521629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71-46E8-4C9C-AD6C-8D3590223CAB}">
  <dimension ref="C5:H16"/>
  <sheetViews>
    <sheetView workbookViewId="0">
      <selection activeCell="G31" sqref="G31"/>
    </sheetView>
  </sheetViews>
  <sheetFormatPr defaultRowHeight="15" x14ac:dyDescent="0.25"/>
  <sheetData>
    <row r="5" spans="3:8" ht="15.75" thickBot="1" x14ac:dyDescent="0.3"/>
    <row r="6" spans="3:8" ht="24.75" thickBot="1" x14ac:dyDescent="0.3">
      <c r="C6" s="2" t="s">
        <v>0</v>
      </c>
      <c r="D6" s="3" t="s">
        <v>22</v>
      </c>
      <c r="E6" s="3" t="s">
        <v>8</v>
      </c>
      <c r="F6" s="18" t="s">
        <v>0</v>
      </c>
      <c r="G6" s="3" t="s">
        <v>22</v>
      </c>
      <c r="H6" s="3" t="s">
        <v>8</v>
      </c>
    </row>
    <row r="7" spans="3:8" ht="16.5" thickBot="1" x14ac:dyDescent="0.3">
      <c r="C7" s="4">
        <v>1</v>
      </c>
      <c r="D7" s="5">
        <v>1.82</v>
      </c>
      <c r="E7" s="5">
        <v>8.5</v>
      </c>
      <c r="F7" s="19">
        <v>6</v>
      </c>
      <c r="G7" s="5">
        <v>11.7</v>
      </c>
      <c r="H7" s="5">
        <v>54.9</v>
      </c>
    </row>
    <row r="8" spans="3:8" ht="16.5" thickBot="1" x14ac:dyDescent="0.3">
      <c r="C8" s="4">
        <v>2</v>
      </c>
      <c r="D8" s="5">
        <v>3.9</v>
      </c>
      <c r="E8" s="5">
        <v>18.5</v>
      </c>
      <c r="F8" s="19">
        <v>7</v>
      </c>
      <c r="G8" s="5">
        <v>13.5</v>
      </c>
      <c r="H8" s="5">
        <v>63.7</v>
      </c>
    </row>
    <row r="9" spans="3:8" ht="16.5" thickBot="1" x14ac:dyDescent="0.3">
      <c r="C9" s="4">
        <v>3</v>
      </c>
      <c r="D9" s="5">
        <v>5.9</v>
      </c>
      <c r="E9" s="5">
        <v>27.5</v>
      </c>
      <c r="F9" s="19">
        <v>8</v>
      </c>
      <c r="G9" s="5">
        <v>15.5</v>
      </c>
      <c r="H9" s="5">
        <v>72.7</v>
      </c>
    </row>
    <row r="10" spans="3:8" ht="16.5" thickBot="1" x14ac:dyDescent="0.3">
      <c r="C10" s="4">
        <v>4</v>
      </c>
      <c r="D10" s="5">
        <v>7.85</v>
      </c>
      <c r="E10" s="5">
        <v>36.799999999999997</v>
      </c>
      <c r="F10" s="19">
        <v>9</v>
      </c>
      <c r="G10" s="5">
        <v>17.5</v>
      </c>
      <c r="H10" s="5">
        <v>82</v>
      </c>
    </row>
    <row r="11" spans="3:8" ht="16.5" thickBot="1" x14ac:dyDescent="0.3">
      <c r="C11" s="4">
        <v>5</v>
      </c>
      <c r="D11" s="5">
        <v>9.6999999999999993</v>
      </c>
      <c r="E11" s="5">
        <v>45.5</v>
      </c>
      <c r="F11" s="19">
        <v>10</v>
      </c>
      <c r="G11" s="5">
        <v>19.7</v>
      </c>
      <c r="H11" s="5">
        <v>91.8</v>
      </c>
    </row>
    <row r="12" spans="3:8" ht="16.5" thickBot="1" x14ac:dyDescent="0.3">
      <c r="D12" s="20">
        <v>11.7</v>
      </c>
      <c r="E12" s="21">
        <v>54.9</v>
      </c>
    </row>
    <row r="13" spans="3:8" ht="16.5" thickBot="1" x14ac:dyDescent="0.3">
      <c r="D13" s="22">
        <v>13.5</v>
      </c>
      <c r="E13" s="5">
        <v>63.7</v>
      </c>
    </row>
    <row r="14" spans="3:8" ht="16.5" thickBot="1" x14ac:dyDescent="0.3">
      <c r="D14" s="22">
        <v>15.5</v>
      </c>
      <c r="E14" s="5">
        <v>72.7</v>
      </c>
    </row>
    <row r="15" spans="3:8" ht="16.5" thickBot="1" x14ac:dyDescent="0.3">
      <c r="D15" s="22">
        <v>17.5</v>
      </c>
      <c r="E15" s="5">
        <v>82</v>
      </c>
    </row>
    <row r="16" spans="3:8" ht="16.5" thickBot="1" x14ac:dyDescent="0.3">
      <c r="D16" s="22">
        <v>19.7</v>
      </c>
      <c r="E16" s="5">
        <v>91.8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Základní tabulky</vt:lpstr>
      <vt:lpstr>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2023-02-22T17:46:21Z</dcterms:created>
  <dcterms:modified xsi:type="dcterms:W3CDTF">2023-02-22T19:23:45Z</dcterms:modified>
</cp:coreProperties>
</file>