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wwwmu\Downloads\"/>
    </mc:Choice>
  </mc:AlternateContent>
  <xr:revisionPtr revIDLastSave="0" documentId="13_ncr:1_{3219234F-A929-4677-B1E7-822103A6A082}" xr6:coauthVersionLast="47" xr6:coauthVersionMax="47" xr10:uidLastSave="{00000000-0000-0000-0000-000000000000}"/>
  <bookViews>
    <workbookView xWindow="-108" yWindow="-108" windowWidth="23256" windowHeight="12456" firstSheet="2" activeTab="3" xr2:uid="{C5DBC5FA-79DF-4D84-801A-FADC2A227D1C}"/>
  </bookViews>
  <sheets>
    <sheet name="1 MARKS" sheetId="1" r:id="rId1"/>
    <sheet name="2 marks" sheetId="2" r:id="rId2"/>
    <sheet name="2 marks pivot table" sheetId="6" r:id="rId3"/>
    <sheet name="Dashboard" sheetId="7" r:id="rId4"/>
    <sheet name="30 mark pivot table" sheetId="10" r:id="rId5"/>
    <sheet name="30 mark pivot table 3" sheetId="13" r:id="rId6"/>
    <sheet name="30 MARK PIVOT TABLE 2" sheetId="19" r:id="rId7"/>
    <sheet name="30 mark pivot table 4" sheetId="20" r:id="rId8"/>
    <sheet name="30 mark pivot table 5" sheetId="22" r:id="rId9"/>
    <sheet name="Sheet11" sheetId="23" r:id="rId10"/>
    <sheet name="Global_finance_data" sheetId="9" r:id="rId11"/>
  </sheets>
  <definedNames>
    <definedName name="_xlcn.WorksheetConnection_Book1Table11" hidden="1">Table1[]</definedName>
    <definedName name="_xlcn.WorksheetConnection_Book1Table21" hidden="1">Table2[]</definedName>
    <definedName name="ExternalData_2" localSheetId="10" hidden="1">Global_finance_data!$A$1:$Z$40</definedName>
    <definedName name="Slicer_Country">#N/A</definedName>
  </definedNames>
  <calcPr calcId="191029"/>
  <pivotCaches>
    <pivotCache cacheId="0" r:id="rId12"/>
    <pivotCache cacheId="1" r:id="rId13"/>
    <pivotCache cacheId="2" r:id="rId14"/>
    <pivotCache cacheId="3"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ook1!Table2"/>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7" l="1"/>
  <c r="S8" i="7"/>
  <c r="O13" i="7"/>
  <c r="O11" i="7"/>
  <c r="O9" i="7"/>
  <c r="K15" i="7"/>
  <c r="K13" i="7"/>
  <c r="K11" i="7"/>
  <c r="K9" i="7"/>
  <c r="H12" i="7"/>
  <c r="H10" i="7"/>
  <c r="E14" i="7"/>
  <c r="E12" i="7"/>
  <c r="E10" i="7"/>
  <c r="E8" i="7"/>
  <c r="AC42" i="9"/>
  <c r="AC33" i="9"/>
  <c r="AC31" i="9"/>
  <c r="AC40" i="9"/>
  <c r="AC38" i="9"/>
  <c r="AC29" i="9"/>
  <c r="AC27" i="9"/>
  <c r="AC21" i="9"/>
  <c r="AC23" i="9"/>
  <c r="AC19" i="9"/>
  <c r="AC7" i="9"/>
  <c r="AC10" i="9"/>
  <c r="AC12" i="9"/>
  <c r="AC16" i="9"/>
  <c r="AC14" i="9"/>
  <c r="D12" i="2"/>
  <c r="D13" i="2"/>
  <c r="D14" i="2"/>
  <c r="D15" i="2"/>
  <c r="D16" i="2"/>
  <c r="D17" i="2"/>
  <c r="A23" i="2"/>
  <c r="F21" i="2"/>
  <c r="F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6EC931-6B2D-4BF9-B394-E2CFB7D2458C}" keepAlive="1" name="Query - Global_finance_data" description="Connection to the 'Global_finance_data' query in the workbook." type="5" refreshedVersion="8" background="1" saveData="1">
    <dbPr connection="Provider=Microsoft.Mashup.OleDb.1;Data Source=$Workbook$;Location=Global_finance_data;Extended Properties=&quot;&quot;" command="SELECT * FROM [Global_finance_data]"/>
  </connection>
  <connection id="2" xr16:uid="{EA131FEE-743B-4F09-A519-6E28F4F949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50D9012-2F6A-4A3C-BB30-ED365DFC61CC}"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1"/>
        </x15:connection>
      </ext>
    </extLst>
  </connection>
  <connection id="4" xr16:uid="{24E910E4-3E50-4A93-A375-8AB925F3D359}" name="WorksheetConnection_Book1!Table2" type="102" refreshedVersion="8" minRefreshableVersion="5">
    <extLst>
      <ext xmlns:x15="http://schemas.microsoft.com/office/spreadsheetml/2010/11/main" uri="{DE250136-89BD-433C-8126-D09CA5730AF9}">
        <x15:connection id="Table2">
          <x15:rangePr sourceName="_xlcn.WorksheetConnection_Book1Table21"/>
        </x15:connection>
      </ext>
    </extLst>
  </connection>
</connections>
</file>

<file path=xl/sharedStrings.xml><?xml version="1.0" encoding="utf-8"?>
<sst xmlns="http://schemas.openxmlformats.org/spreadsheetml/2006/main" count="554" uniqueCount="250">
  <si>
    <t>b) Count</t>
  </si>
  <si>
    <t>b)Ctrl+N</t>
  </si>
  <si>
    <t>c) TODAY()</t>
  </si>
  <si>
    <t>c) Line Chart</t>
  </si>
  <si>
    <t>b) Aggregating data</t>
  </si>
  <si>
    <t>b) Logical function</t>
  </si>
  <si>
    <t>b) Data cleaning and transformation</t>
  </si>
  <si>
    <t>d) Cluster</t>
  </si>
  <si>
    <t>b) MATCH</t>
  </si>
  <si>
    <t>b) Represent key business metrics</t>
  </si>
  <si>
    <t>b) Reference function</t>
  </si>
  <si>
    <t>a) Data → What-if Analysis</t>
  </si>
  <si>
    <t>b) Macro</t>
  </si>
  <si>
    <t>a) Highlight data based on rules</t>
  </si>
  <si>
    <t>c) Heat Map</t>
  </si>
  <si>
    <t>d) CREATE</t>
  </si>
  <si>
    <t>c) DROP</t>
  </si>
  <si>
    <t>c) All rows including NULL</t>
  </si>
  <si>
    <t>d) CHECK</t>
  </si>
  <si>
    <t>a) GRANT</t>
  </si>
  <si>
    <t>d) 8080</t>
  </si>
  <si>
    <t>b) LIKE</t>
  </si>
  <si>
    <t>c) Current date &amp; time</t>
  </si>
  <si>
    <t>b) CONCAT()</t>
  </si>
  <si>
    <t>b) ALTER</t>
  </si>
  <si>
    <t>d) FULL JOIN</t>
  </si>
  <si>
    <t>d) CONCAT()</t>
  </si>
  <si>
    <t>a) Nested Query</t>
  </si>
  <si>
    <t>a) Normalization</t>
  </si>
  <si>
    <t>a) Automatically on events</t>
  </si>
  <si>
    <t>EmployeeID</t>
  </si>
  <si>
    <t>EmployeeName</t>
  </si>
  <si>
    <t>Department</t>
  </si>
  <si>
    <t>John</t>
  </si>
  <si>
    <t>HR</t>
  </si>
  <si>
    <t>Amit</t>
  </si>
  <si>
    <t>Finance</t>
  </si>
  <si>
    <t>Sara</t>
  </si>
  <si>
    <t>IT</t>
  </si>
  <si>
    <t>Lina</t>
  </si>
  <si>
    <t>Marketing</t>
  </si>
  <si>
    <t>Raj</t>
  </si>
  <si>
    <t>Sales</t>
  </si>
  <si>
    <t>Emma</t>
  </si>
  <si>
    <t>Admin</t>
  </si>
  <si>
    <t>OrderID</t>
  </si>
  <si>
    <t>Region</t>
  </si>
  <si>
    <t>North</t>
  </si>
  <si>
    <t>South</t>
  </si>
  <si>
    <t>East</t>
  </si>
  <si>
    <t>Use VLOOKUP to find the department name of Employee ID 105 from the employee table</t>
  </si>
  <si>
    <t>Row Labels</t>
  </si>
  <si>
    <t>Grand Total</t>
  </si>
  <si>
    <t>Sum of Sales</t>
  </si>
  <si>
    <t>Apply Conditional Formatting to highlight all sales values greater than 50,000 in red.</t>
  </si>
  <si>
    <t>Use TEXT function to display today’s date in the format DD-MMM-YYYY.</t>
  </si>
  <si>
    <t>West</t>
  </si>
  <si>
    <r>
      <t xml:space="preserve">Create a </t>
    </r>
    <r>
      <rPr>
        <b/>
        <sz val="11"/>
        <color theme="1"/>
        <rFont val="Calibri"/>
        <family val="2"/>
        <scheme val="minor"/>
      </rPr>
      <t>Pivot Table</t>
    </r>
    <r>
      <rPr>
        <sz val="11"/>
        <color theme="1"/>
        <rFont val="Calibri"/>
        <family val="2"/>
        <scheme val="minor"/>
      </rPr>
      <t xml:space="preserve"> to show total sales by Region from a dataset containing OrderID, Region, Sales.</t>
    </r>
  </si>
  <si>
    <t>Profit</t>
  </si>
  <si>
    <t>Perform a Goal Seek to find what sales amount is required to reach a profit of 10,000, if profit = sales × 0.2.</t>
  </si>
  <si>
    <t>Country</t>
  </si>
  <si>
    <t>Date</t>
  </si>
  <si>
    <t>Stock_Index</t>
  </si>
  <si>
    <t>Index_Value</t>
  </si>
  <si>
    <t>Daily_Change_Percent</t>
  </si>
  <si>
    <t>Market_Cap_Trillion_USD</t>
  </si>
  <si>
    <t>GDP_Growth_Rate_Percent</t>
  </si>
  <si>
    <t>Inflation_Rate_Percent</t>
  </si>
  <si>
    <t>Interest_Rate_Percent</t>
  </si>
  <si>
    <t>Unemployment_Rate_Percent</t>
  </si>
  <si>
    <t>Currency_Code</t>
  </si>
  <si>
    <t>Exchange_Rate_USD</t>
  </si>
  <si>
    <t>Currency_Change_YTD_Percent</t>
  </si>
  <si>
    <t>Government_Debt_GDP_Percent</t>
  </si>
  <si>
    <t>Current_Account_Balance_Billion_USD</t>
  </si>
  <si>
    <t>FDI_Inflow_Billion_USD</t>
  </si>
  <si>
    <t>Commodity_Index</t>
  </si>
  <si>
    <t>Oil_Price_USD_Barrel</t>
  </si>
  <si>
    <t>Gold_Price_USD_Ounce</t>
  </si>
  <si>
    <t>Bond_Yield_10Y_Percent</t>
  </si>
  <si>
    <t>Credit_Rating</t>
  </si>
  <si>
    <t>Political_Risk_Score</t>
  </si>
  <si>
    <t>Banking_Sector_Health</t>
  </si>
  <si>
    <t>Real_Estate_Index</t>
  </si>
  <si>
    <t>Export_Growth_Percent</t>
  </si>
  <si>
    <t>Import_Growth_Percent</t>
  </si>
  <si>
    <t>United States</t>
  </si>
  <si>
    <t>S&amp;P_500</t>
  </si>
  <si>
    <t>USD</t>
  </si>
  <si>
    <t>AAA</t>
  </si>
  <si>
    <t>Strong</t>
  </si>
  <si>
    <t>China</t>
  </si>
  <si>
    <t>Shanghai_Composite</t>
  </si>
  <si>
    <t>CNY</t>
  </si>
  <si>
    <t>A+</t>
  </si>
  <si>
    <t>Moderate</t>
  </si>
  <si>
    <t>Japan</t>
  </si>
  <si>
    <t>Nikkei_225</t>
  </si>
  <si>
    <t>JPY</t>
  </si>
  <si>
    <t>Germany</t>
  </si>
  <si>
    <t>DAX</t>
  </si>
  <si>
    <t>EUR</t>
  </si>
  <si>
    <t>United Kingdom</t>
  </si>
  <si>
    <t>FTSE_100</t>
  </si>
  <si>
    <t>GBP</t>
  </si>
  <si>
    <t>AA</t>
  </si>
  <si>
    <t>France</t>
  </si>
  <si>
    <t>CAC_40</t>
  </si>
  <si>
    <t>India</t>
  </si>
  <si>
    <t>Sensex</t>
  </si>
  <si>
    <t>INR</t>
  </si>
  <si>
    <t>BBB-</t>
  </si>
  <si>
    <t>Canada</t>
  </si>
  <si>
    <t>TSX</t>
  </si>
  <si>
    <t>CAD</t>
  </si>
  <si>
    <t>Brazil</t>
  </si>
  <si>
    <t>Bovespa</t>
  </si>
  <si>
    <t>BRL</t>
  </si>
  <si>
    <t>BB-</t>
  </si>
  <si>
    <t>Weak</t>
  </si>
  <si>
    <t>Australia</t>
  </si>
  <si>
    <t>ASX_200</t>
  </si>
  <si>
    <t>AUD</t>
  </si>
  <si>
    <t>South Korea</t>
  </si>
  <si>
    <t>KOSPI</t>
  </si>
  <si>
    <t>KRW</t>
  </si>
  <si>
    <t>Russia</t>
  </si>
  <si>
    <t>MOEX</t>
  </si>
  <si>
    <t>RUB</t>
  </si>
  <si>
    <t>BB+</t>
  </si>
  <si>
    <t>Mexico</t>
  </si>
  <si>
    <t>IPC</t>
  </si>
  <si>
    <t>MXN</t>
  </si>
  <si>
    <t>BBB</t>
  </si>
  <si>
    <t>Italy</t>
  </si>
  <si>
    <t>FTSE_MIB</t>
  </si>
  <si>
    <t>Spain</t>
  </si>
  <si>
    <t>IBEX_35</t>
  </si>
  <si>
    <t>A</t>
  </si>
  <si>
    <t>Netherlands</t>
  </si>
  <si>
    <t>AEX</t>
  </si>
  <si>
    <t>Switzerland</t>
  </si>
  <si>
    <t>SMI</t>
  </si>
  <si>
    <t>CHF</t>
  </si>
  <si>
    <t>Sweden</t>
  </si>
  <si>
    <t>OMX_Stockholm</t>
  </si>
  <si>
    <t>SEK</t>
  </si>
  <si>
    <t>Norway</t>
  </si>
  <si>
    <t>OSE</t>
  </si>
  <si>
    <t>NOK</t>
  </si>
  <si>
    <t>Denmark</t>
  </si>
  <si>
    <t>OMXC_20</t>
  </si>
  <si>
    <t>DKK</t>
  </si>
  <si>
    <t>Singapore</t>
  </si>
  <si>
    <t>STI</t>
  </si>
  <si>
    <t>SGD</t>
  </si>
  <si>
    <t>Hong Kong</t>
  </si>
  <si>
    <t>Hang_Seng</t>
  </si>
  <si>
    <t>HKD</t>
  </si>
  <si>
    <t>AA+</t>
  </si>
  <si>
    <t>Taiwan</t>
  </si>
  <si>
    <t>TAIEX</t>
  </si>
  <si>
    <t>TWD</t>
  </si>
  <si>
    <t>Indonesia</t>
  </si>
  <si>
    <t>JCI</t>
  </si>
  <si>
    <t>IDR</t>
  </si>
  <si>
    <t>Thailand</t>
  </si>
  <si>
    <t>SET</t>
  </si>
  <si>
    <t>THB</t>
  </si>
  <si>
    <t>BBB+</t>
  </si>
  <si>
    <t>Malaysia</t>
  </si>
  <si>
    <t>KLCI</t>
  </si>
  <si>
    <t>MYR</t>
  </si>
  <si>
    <t>A-</t>
  </si>
  <si>
    <t>Philippines</t>
  </si>
  <si>
    <t>PSE</t>
  </si>
  <si>
    <t>PHP</t>
  </si>
  <si>
    <t>Vietnam</t>
  </si>
  <si>
    <t>VN_Index</t>
  </si>
  <si>
    <t>VND</t>
  </si>
  <si>
    <t>Turkey</t>
  </si>
  <si>
    <t>BIST_100</t>
  </si>
  <si>
    <t>TRY</t>
  </si>
  <si>
    <t>B+</t>
  </si>
  <si>
    <t>South Africa</t>
  </si>
  <si>
    <t>JSE</t>
  </si>
  <si>
    <t>ZAR</t>
  </si>
  <si>
    <t>Egypt</t>
  </si>
  <si>
    <t>EGX_30</t>
  </si>
  <si>
    <t>EGP</t>
  </si>
  <si>
    <t>Nigeria</t>
  </si>
  <si>
    <t>NSE</t>
  </si>
  <si>
    <t>NGN</t>
  </si>
  <si>
    <t>B-</t>
  </si>
  <si>
    <t>Chile</t>
  </si>
  <si>
    <t>IPSA</t>
  </si>
  <si>
    <t>CLP</t>
  </si>
  <si>
    <t>Argentina</t>
  </si>
  <si>
    <t>Merval</t>
  </si>
  <si>
    <t>ARS</t>
  </si>
  <si>
    <t>CCC+</t>
  </si>
  <si>
    <t>Colombia</t>
  </si>
  <si>
    <t>COLCAP</t>
  </si>
  <si>
    <t>COP</t>
  </si>
  <si>
    <t>Peru</t>
  </si>
  <si>
    <t>Lima_General</t>
  </si>
  <si>
    <t>PEN</t>
  </si>
  <si>
    <t>UAE</t>
  </si>
  <si>
    <t>ADX</t>
  </si>
  <si>
    <t>AED</t>
  </si>
  <si>
    <t>Saudi Arabia</t>
  </si>
  <si>
    <t>Tadawul</t>
  </si>
  <si>
    <t>SAR</t>
  </si>
  <si>
    <t>Israel</t>
  </si>
  <si>
    <t>TA_125</t>
  </si>
  <si>
    <t>ILS</t>
  </si>
  <si>
    <t>Daily change %</t>
  </si>
  <si>
    <t>Macroeconomic Health</t>
  </si>
  <si>
    <t>GDP Growth</t>
  </si>
  <si>
    <t>Inflation</t>
  </si>
  <si>
    <t>intrest rate</t>
  </si>
  <si>
    <t>unemployement</t>
  </si>
  <si>
    <t>Global Trade</t>
  </si>
  <si>
    <t>export growth</t>
  </si>
  <si>
    <t>import growth</t>
  </si>
  <si>
    <t>current account balance</t>
  </si>
  <si>
    <t>KPI  by Total</t>
  </si>
  <si>
    <r>
      <t>Financial Stability</t>
    </r>
    <r>
      <rPr>
        <sz val="12"/>
        <color rgb="FF000000"/>
        <rFont val="Calibri"/>
        <family val="2"/>
        <scheme val="minor"/>
      </rPr>
      <t xml:space="preserve">: </t>
    </r>
  </si>
  <si>
    <t>Credit Rating</t>
  </si>
  <si>
    <t>Bond Yield</t>
  </si>
  <si>
    <t> Political Risk</t>
  </si>
  <si>
    <t>Banking sector health</t>
  </si>
  <si>
    <r>
      <rPr>
        <b/>
        <sz val="11"/>
        <color theme="1"/>
        <rFont val="Calibri"/>
        <family val="2"/>
        <scheme val="minor"/>
      </rPr>
      <t xml:space="preserve">Commodity Influence </t>
    </r>
    <r>
      <rPr>
        <sz val="11"/>
        <color theme="1"/>
        <rFont val="Calibri"/>
        <family val="2"/>
        <scheme val="minor"/>
      </rPr>
      <t>:</t>
    </r>
  </si>
  <si>
    <t>oil price</t>
  </si>
  <si>
    <t>gold price</t>
  </si>
  <si>
    <t>commodity index</t>
  </si>
  <si>
    <t>Stock market exchange</t>
  </si>
  <si>
    <t>current bal</t>
  </si>
  <si>
    <t>Sum of Index_Value</t>
  </si>
  <si>
    <t>Sum of Market_Cap_Trillion_USD</t>
  </si>
  <si>
    <t>Sum of Daily_Change_Percent</t>
  </si>
  <si>
    <t>Sum of GDP_Growth_Rate_Percent</t>
  </si>
  <si>
    <t>Sum of Inflation_Rate_Percent</t>
  </si>
  <si>
    <t>Sum of Unemployment_Rate_Percent</t>
  </si>
  <si>
    <t>Sum of Interest_Rate_Percent</t>
  </si>
  <si>
    <t>Column Labels</t>
  </si>
  <si>
    <t>Sum of Government_Debt_GDP_Percent</t>
  </si>
  <si>
    <t>Sum of Current_Account_Balance_Billion_USD</t>
  </si>
  <si>
    <t>Sum of Oil_Price_USD_Barrel</t>
  </si>
  <si>
    <t>Sum of Gold_Price_USD_Ounce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</si>
</sst>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rgb="FF006100"/>
      <name val="Calibri"/>
      <family val="2"/>
      <scheme val="minor"/>
    </font>
    <font>
      <b/>
      <sz val="11"/>
      <color theme="1"/>
      <name val="Calibri"/>
      <family val="2"/>
      <scheme val="minor"/>
    </font>
    <font>
      <sz val="12"/>
      <color rgb="FF000000"/>
      <name val="Calibri"/>
      <family val="2"/>
      <scheme val="minor"/>
    </font>
    <font>
      <sz val="12"/>
      <color rgb="FF000000"/>
      <name val="Times New Roman"/>
      <family val="1"/>
    </font>
    <font>
      <b/>
      <sz val="12"/>
      <color rgb="FF000000"/>
      <name val="Calibri"/>
      <family val="2"/>
      <scheme val="minor"/>
    </font>
    <font>
      <b/>
      <sz val="12"/>
      <color theme="1"/>
      <name val="Calibri"/>
      <family val="2"/>
      <scheme val="minor"/>
    </font>
    <font>
      <b/>
      <sz val="11"/>
      <color rgb="FF0070C0"/>
      <name val="Calibri"/>
      <family val="2"/>
      <scheme val="minor"/>
    </font>
  </fonts>
  <fills count="4">
    <fill>
      <patternFill patternType="none"/>
    </fill>
    <fill>
      <patternFill patternType="gray125"/>
    </fill>
    <fill>
      <patternFill patternType="solid">
        <fgColor rgb="FFC6EFCE"/>
      </patternFill>
    </fill>
    <fill>
      <patternFill patternType="solid">
        <fgColor theme="4" tint="0.79998168889431442"/>
        <bgColor theme="4" tint="0.79998168889431442"/>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theme="4" tint="0.39997558519241921"/>
      </bottom>
      <diagonal/>
    </border>
  </borders>
  <cellStyleXfs count="2">
    <xf numFmtId="0" fontId="0" fillId="0" borderId="0"/>
    <xf numFmtId="0" fontId="1" fillId="2" borderId="0" applyNumberFormat="0" applyBorder="0" applyAlignment="0" applyProtection="0"/>
  </cellStyleXfs>
  <cellXfs count="28">
    <xf numFmtId="0" fontId="0" fillId="0" borderId="0" xfId="0"/>
    <xf numFmtId="0" fontId="3" fillId="0" borderId="0" xfId="0" applyFont="1"/>
    <xf numFmtId="0" fontId="4" fillId="0" borderId="0" xfId="0" applyFont="1"/>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1" fillId="2" borderId="0" xfId="1"/>
    <xf numFmtId="0" fontId="0" fillId="0" borderId="0" xfId="0" pivotButton="1"/>
    <xf numFmtId="0" fontId="0" fillId="0" borderId="0" xfId="0" applyAlignment="1">
      <alignment horizontal="left"/>
    </xf>
    <xf numFmtId="0" fontId="3" fillId="3" borderId="1" xfId="0" applyFont="1" applyFill="1" applyBorder="1" applyAlignment="1">
      <alignment vertical="center" wrapText="1"/>
    </xf>
    <xf numFmtId="15" fontId="0" fillId="0" borderId="0" xfId="0" applyNumberFormat="1"/>
    <xf numFmtId="0" fontId="3" fillId="3" borderId="10" xfId="0" applyFont="1" applyFill="1" applyBorder="1" applyAlignment="1">
      <alignment vertical="center" wrapText="1"/>
    </xf>
    <xf numFmtId="0" fontId="3" fillId="0" borderId="6" xfId="0" applyFont="1" applyBorder="1" applyAlignment="1">
      <alignment vertical="center" wrapText="1"/>
    </xf>
    <xf numFmtId="22" fontId="0" fillId="0" borderId="0" xfId="0" applyNumberFormat="1"/>
    <xf numFmtId="0" fontId="5" fillId="0" borderId="0" xfId="0" applyFont="1"/>
    <xf numFmtId="0" fontId="6" fillId="0" borderId="0" xfId="0" applyFont="1"/>
    <xf numFmtId="0" fontId="7" fillId="0" borderId="0" xfId="0" applyFont="1"/>
    <xf numFmtId="0" fontId="6" fillId="0" borderId="0" xfId="0" applyFont="1" applyAlignment="1">
      <alignment wrapText="1"/>
    </xf>
    <xf numFmtId="0" fontId="2" fillId="0" borderId="0" xfId="0" applyFont="1"/>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left" vertical="top" wrapText="1"/>
    </xf>
  </cellXfs>
  <cellStyles count="2">
    <cellStyle name="Good" xfId="1" builtinId="26"/>
    <cellStyle name="Normal" xfId="0" builtinId="0"/>
  </cellStyles>
  <dxfs count="29">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27" formatCode="m/d/yyyy\ h:mm"/>
    </dxf>
    <dxf>
      <numFmt numFmtId="0" formatCode="General"/>
    </dxf>
    <dxf>
      <font>
        <b val="0"/>
        <i val="0"/>
        <strike val="0"/>
        <condense val="0"/>
        <extend val="0"/>
        <outline val="0"/>
        <shadow val="0"/>
        <u val="none"/>
        <vertAlign val="baseline"/>
        <sz val="12"/>
        <color rgb="FF000000"/>
        <name val="Calibri"/>
        <family val="2"/>
        <scheme val="minor"/>
      </font>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Calibri"/>
        <family val="2"/>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rgb="FF000000"/>
        <name val="Calibri"/>
        <family val="2"/>
        <scheme val="minor"/>
      </font>
      <numFmt numFmtId="0" formatCode="General"/>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Calibri"/>
        <family val="2"/>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rgb="FF000000"/>
        <name val="Calibri"/>
        <family val="2"/>
        <scheme val="minor"/>
      </font>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Calibri"/>
        <family val="2"/>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s>
  <tableStyles count="1" defaultTableStyle="TableStyleMedium2" defaultPivotStyle="PivotStyleLight16">
    <tableStyle name="Slicer Style 1" pivot="0" table="0" count="1" xr9:uid="{D3C886AF-C7AE-43C1-B3F4-831AF00117A3}"/>
  </tableStyles>
  <extLst>
    <ext xmlns:x14="http://schemas.microsoft.com/office/spreadsheetml/2009/9/main" uri="{46F421CA-312F-682f-3DD2-61675219B42D}">
      <x14:dxfs count="1">
        <dxf>
          <font>
            <b val="0"/>
            <i/>
            <name val="Times New Roman"/>
            <family val="1"/>
            <scheme val="none"/>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table!PivotTable4</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a:t>
            </a:r>
            <a:r>
              <a:rPr lang="en-US" baseline="0"/>
              <a:t> Stock INDICES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'30 mark pivot table'!$B$3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mark pivot table'!$A$4:$A$9</c:f>
              <c:strCache>
                <c:ptCount val="5"/>
                <c:pt idx="0">
                  <c:v>Merval</c:v>
                </c:pt>
                <c:pt idx="1">
                  <c:v>Bovespa</c:v>
                </c:pt>
                <c:pt idx="2">
                  <c:v>NSE</c:v>
                </c:pt>
                <c:pt idx="3">
                  <c:v>Sensex</c:v>
                </c:pt>
                <c:pt idx="4">
                  <c:v>JSE</c:v>
                </c:pt>
              </c:strCache>
            </c:strRef>
          </c:cat>
          <c:val>
            <c:numRef>
              <c:f>'30 mark pivot table'!$B$4:$B$9</c:f>
              <c:numCache>
                <c:formatCode>General</c:formatCode>
                <c:ptCount val="5"/>
                <c:pt idx="0">
                  <c:v>1567890.2</c:v>
                </c:pt>
                <c:pt idx="1">
                  <c:v>129834.2</c:v>
                </c:pt>
                <c:pt idx="2">
                  <c:v>98765.4</c:v>
                </c:pt>
                <c:pt idx="3">
                  <c:v>80456.7</c:v>
                </c:pt>
                <c:pt idx="4">
                  <c:v>75234.600000000006</c:v>
                </c:pt>
              </c:numCache>
            </c:numRef>
          </c:val>
          <c:extLst>
            <c:ext xmlns:c16="http://schemas.microsoft.com/office/drawing/2014/chart" uri="{C3380CC4-5D6E-409C-BE32-E72D297353CC}">
              <c16:uniqueId val="{00000000-82D5-4B38-B777-7FEE0BCB330C}"/>
            </c:ext>
          </c:extLst>
        </c:ser>
        <c:dLbls>
          <c:dLblPos val="outEnd"/>
          <c:showLegendKey val="0"/>
          <c:showVal val="1"/>
          <c:showCatName val="0"/>
          <c:showSerName val="0"/>
          <c:showPercent val="0"/>
          <c:showBubbleSize val="0"/>
        </c:dLbls>
        <c:gapWidth val="444"/>
        <c:overlap val="-90"/>
        <c:axId val="1433489423"/>
        <c:axId val="1433490863"/>
      </c:barChart>
      <c:catAx>
        <c:axId val="1433489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433490863"/>
        <c:crosses val="autoZero"/>
        <c:auto val="1"/>
        <c:lblAlgn val="ctr"/>
        <c:lblOffset val="100"/>
        <c:noMultiLvlLbl val="0"/>
      </c:catAx>
      <c:valAx>
        <c:axId val="1433490863"/>
        <c:scaling>
          <c:orientation val="minMax"/>
        </c:scaling>
        <c:delete val="1"/>
        <c:axPos val="l"/>
        <c:numFmt formatCode="General" sourceLinked="1"/>
        <c:majorTickMark val="none"/>
        <c:minorTickMark val="none"/>
        <c:tickLblPos val="nextTo"/>
        <c:crossAx val="14334894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'30 mark pivot table'!$B$3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mark pivot table'!$A$4:$A$9</c:f>
              <c:strCache>
                <c:ptCount val="5"/>
                <c:pt idx="0">
                  <c:v>Merval</c:v>
                </c:pt>
                <c:pt idx="1">
                  <c:v>Bovespa</c:v>
                </c:pt>
                <c:pt idx="2">
                  <c:v>NSE</c:v>
                </c:pt>
                <c:pt idx="3">
                  <c:v>Sensex</c:v>
                </c:pt>
                <c:pt idx="4">
                  <c:v>JSE</c:v>
                </c:pt>
              </c:strCache>
            </c:strRef>
          </c:cat>
          <c:val>
            <c:numRef>
              <c:f>'30 mark pivot table'!$B$4:$B$9</c:f>
              <c:numCache>
                <c:formatCode>General</c:formatCode>
                <c:ptCount val="5"/>
                <c:pt idx="0">
                  <c:v>1567890.2</c:v>
                </c:pt>
                <c:pt idx="1">
                  <c:v>129834.2</c:v>
                </c:pt>
                <c:pt idx="2">
                  <c:v>98765.4</c:v>
                </c:pt>
                <c:pt idx="3">
                  <c:v>80456.7</c:v>
                </c:pt>
                <c:pt idx="4">
                  <c:v>75234.600000000006</c:v>
                </c:pt>
              </c:numCache>
            </c:numRef>
          </c:val>
          <c:extLst>
            <c:ext xmlns:c16="http://schemas.microsoft.com/office/drawing/2014/chart" uri="{C3380CC4-5D6E-409C-BE32-E72D297353CC}">
              <c16:uniqueId val="{00000000-35C8-4869-8E56-5F423A119C7D}"/>
            </c:ext>
          </c:extLst>
        </c:ser>
        <c:dLbls>
          <c:dLblPos val="outEnd"/>
          <c:showLegendKey val="0"/>
          <c:showVal val="1"/>
          <c:showCatName val="0"/>
          <c:showSerName val="0"/>
          <c:showPercent val="0"/>
          <c:showBubbleSize val="0"/>
        </c:dLbls>
        <c:gapWidth val="444"/>
        <c:overlap val="-90"/>
        <c:axId val="1433489423"/>
        <c:axId val="1433490863"/>
      </c:barChart>
      <c:catAx>
        <c:axId val="1433489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33490863"/>
        <c:crosses val="autoZero"/>
        <c:auto val="1"/>
        <c:lblAlgn val="ctr"/>
        <c:lblOffset val="100"/>
        <c:noMultiLvlLbl val="0"/>
      </c:catAx>
      <c:valAx>
        <c:axId val="1433490863"/>
        <c:scaling>
          <c:orientation val="minMax"/>
        </c:scaling>
        <c:delete val="1"/>
        <c:axPos val="l"/>
        <c:numFmt formatCode="General" sourceLinked="1"/>
        <c:majorTickMark val="none"/>
        <c:minorTickMark val="none"/>
        <c:tickLblPos val="nextTo"/>
        <c:crossAx val="143348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a:t>
            </a:r>
            <a:r>
              <a:rPr lang="en-US" baseline="0"/>
              <a: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'30 mark pivot table'!$E$3</c:f>
              <c:strCache>
                <c:ptCount val="1"/>
                <c:pt idx="0">
                  <c:v>Total</c:v>
                </c:pt>
              </c:strCache>
            </c:strRef>
          </c:tx>
          <c:spPr>
            <a:solidFill>
              <a:schemeClr val="accent1"/>
            </a:solidFill>
            <a:ln>
              <a:noFill/>
            </a:ln>
            <a:effectLst/>
            <a:sp3d/>
          </c:spPr>
          <c:cat>
            <c:strRef>
              <c:f>'30 mark pivot table'!$D$4:$D$43</c:f>
              <c:strCache>
                <c:ptCount val="39"/>
                <c:pt idx="0">
                  <c:v>Argentina</c:v>
                </c:pt>
                <c:pt idx="1">
                  <c:v>Australia</c:v>
                </c:pt>
                <c:pt idx="2">
                  <c:v>Brazil</c:v>
                </c:pt>
                <c:pt idx="3">
                  <c:v>Canada</c:v>
                </c:pt>
                <c:pt idx="4">
                  <c:v>Chile</c:v>
                </c:pt>
                <c:pt idx="5">
                  <c:v>China</c:v>
                </c:pt>
                <c:pt idx="6">
                  <c:v>Colombia</c:v>
                </c:pt>
                <c:pt idx="7">
                  <c:v>Denmark</c:v>
                </c:pt>
                <c:pt idx="8">
                  <c:v>Egypt</c:v>
                </c:pt>
                <c:pt idx="9">
                  <c:v>France</c:v>
                </c:pt>
                <c:pt idx="10">
                  <c:v>Germany</c:v>
                </c:pt>
                <c:pt idx="11">
                  <c:v>Hong Kong</c:v>
                </c:pt>
                <c:pt idx="12">
                  <c:v>India</c:v>
                </c:pt>
                <c:pt idx="13">
                  <c:v>Indonesia</c:v>
                </c:pt>
                <c:pt idx="14">
                  <c:v>Israel</c:v>
                </c:pt>
                <c:pt idx="15">
                  <c:v>Italy</c:v>
                </c:pt>
                <c:pt idx="16">
                  <c:v>Japan</c:v>
                </c:pt>
                <c:pt idx="17">
                  <c:v>Malaysia</c:v>
                </c:pt>
                <c:pt idx="18">
                  <c:v>Mexico</c:v>
                </c:pt>
                <c:pt idx="19">
                  <c:v>Netherlands</c:v>
                </c:pt>
                <c:pt idx="20">
                  <c:v>Nigeria</c:v>
                </c:pt>
                <c:pt idx="21">
                  <c:v>Norway</c:v>
                </c:pt>
                <c:pt idx="22">
                  <c:v>Peru</c:v>
                </c:pt>
                <c:pt idx="23">
                  <c:v>Philippines</c:v>
                </c:pt>
                <c:pt idx="24">
                  <c:v>Russia</c:v>
                </c:pt>
                <c:pt idx="25">
                  <c:v>Saudi Arabia</c:v>
                </c:pt>
                <c:pt idx="26">
                  <c:v>Singapore</c:v>
                </c:pt>
                <c:pt idx="27">
                  <c:v>South Africa</c:v>
                </c:pt>
                <c:pt idx="28">
                  <c:v>South Korea</c:v>
                </c:pt>
                <c:pt idx="29">
                  <c:v>Spain</c:v>
                </c:pt>
                <c:pt idx="30">
                  <c:v>Sweden</c:v>
                </c:pt>
                <c:pt idx="31">
                  <c:v>Switzerland</c:v>
                </c:pt>
                <c:pt idx="32">
                  <c:v>Taiwan</c:v>
                </c:pt>
                <c:pt idx="33">
                  <c:v>Thailand</c:v>
                </c:pt>
                <c:pt idx="34">
                  <c:v>Turkey</c:v>
                </c:pt>
                <c:pt idx="35">
                  <c:v>UAE</c:v>
                </c:pt>
                <c:pt idx="36">
                  <c:v>United Kingdom</c:v>
                </c:pt>
                <c:pt idx="37">
                  <c:v>United States</c:v>
                </c:pt>
                <c:pt idx="38">
                  <c:v>Vietnam</c:v>
                </c:pt>
              </c:strCache>
            </c:strRef>
          </c:cat>
          <c:val>
            <c:numRef>
              <c:f>'30 mark pivot table'!$E$4:$E$43</c:f>
              <c:numCache>
                <c:formatCode>General</c:formatCode>
                <c:ptCount val="39"/>
                <c:pt idx="0">
                  <c:v>0.05</c:v>
                </c:pt>
                <c:pt idx="1">
                  <c:v>1.8</c:v>
                </c:pt>
                <c:pt idx="2">
                  <c:v>1.4</c:v>
                </c:pt>
                <c:pt idx="3">
                  <c:v>2.8</c:v>
                </c:pt>
                <c:pt idx="4">
                  <c:v>0.2</c:v>
                </c:pt>
                <c:pt idx="5">
                  <c:v>12.4</c:v>
                </c:pt>
                <c:pt idx="6">
                  <c:v>0.1</c:v>
                </c:pt>
                <c:pt idx="7">
                  <c:v>0.4</c:v>
                </c:pt>
                <c:pt idx="8">
                  <c:v>0.03</c:v>
                </c:pt>
                <c:pt idx="9">
                  <c:v>3</c:v>
                </c:pt>
                <c:pt idx="10">
                  <c:v>2.9</c:v>
                </c:pt>
                <c:pt idx="11">
                  <c:v>4.2</c:v>
                </c:pt>
                <c:pt idx="12">
                  <c:v>4.3</c:v>
                </c:pt>
                <c:pt idx="13">
                  <c:v>0.7</c:v>
                </c:pt>
                <c:pt idx="14">
                  <c:v>0.4</c:v>
                </c:pt>
                <c:pt idx="15">
                  <c:v>0.9</c:v>
                </c:pt>
                <c:pt idx="16">
                  <c:v>6.8</c:v>
                </c:pt>
                <c:pt idx="17">
                  <c:v>0.5</c:v>
                </c:pt>
                <c:pt idx="18">
                  <c:v>0.7</c:v>
                </c:pt>
                <c:pt idx="19">
                  <c:v>1.1000000000000001</c:v>
                </c:pt>
                <c:pt idx="20">
                  <c:v>0.04</c:v>
                </c:pt>
                <c:pt idx="21">
                  <c:v>0.4</c:v>
                </c:pt>
                <c:pt idx="22">
                  <c:v>0.08</c:v>
                </c:pt>
                <c:pt idx="23">
                  <c:v>0.3</c:v>
                </c:pt>
                <c:pt idx="24">
                  <c:v>0.6</c:v>
                </c:pt>
                <c:pt idx="25">
                  <c:v>2.8</c:v>
                </c:pt>
                <c:pt idx="26">
                  <c:v>0.8</c:v>
                </c:pt>
                <c:pt idx="27">
                  <c:v>0.4</c:v>
                </c:pt>
                <c:pt idx="28">
                  <c:v>1.9</c:v>
                </c:pt>
                <c:pt idx="29">
                  <c:v>0.8</c:v>
                </c:pt>
                <c:pt idx="30">
                  <c:v>0.7</c:v>
                </c:pt>
                <c:pt idx="31">
                  <c:v>1.8</c:v>
                </c:pt>
                <c:pt idx="32">
                  <c:v>2.1</c:v>
                </c:pt>
                <c:pt idx="33">
                  <c:v>0.6</c:v>
                </c:pt>
                <c:pt idx="34">
                  <c:v>0.3</c:v>
                </c:pt>
                <c:pt idx="35">
                  <c:v>0.7</c:v>
                </c:pt>
                <c:pt idx="36">
                  <c:v>3.1</c:v>
                </c:pt>
                <c:pt idx="37">
                  <c:v>51.2</c:v>
                </c:pt>
                <c:pt idx="38">
                  <c:v>0.3</c:v>
                </c:pt>
              </c:numCache>
            </c:numRef>
          </c:val>
          <c:extLst>
            <c:ext xmlns:c16="http://schemas.microsoft.com/office/drawing/2014/chart" uri="{C3380CC4-5D6E-409C-BE32-E72D297353CC}">
              <c16:uniqueId val="{00000000-55E0-4F52-9F8D-63D04610273B}"/>
            </c:ext>
          </c:extLst>
        </c:ser>
        <c:dLbls>
          <c:showLegendKey val="0"/>
          <c:showVal val="0"/>
          <c:showCatName val="0"/>
          <c:showSerName val="0"/>
          <c:showPercent val="0"/>
          <c:showBubbleSize val="0"/>
        </c:dLbls>
        <c:axId val="1426933375"/>
        <c:axId val="142938911"/>
        <c:axId val="0"/>
      </c:area3DChart>
      <c:catAx>
        <c:axId val="1426933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38911"/>
        <c:crosses val="autoZero"/>
        <c:auto val="1"/>
        <c:lblAlgn val="ctr"/>
        <c:lblOffset val="100"/>
        <c:noMultiLvlLbl val="0"/>
      </c:catAx>
      <c:valAx>
        <c:axId val="142938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3337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table!PivotTable8</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'30 mark pivot table'!$B$11</c:f>
              <c:strCache>
                <c:ptCount val="1"/>
                <c:pt idx="0">
                  <c:v>Sum of Inflation_Rate_Percent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'30 mark pivot table'!$A$12:$A$33</c:f>
              <c:strCache>
                <c:ptCount val="21"/>
                <c:pt idx="0">
                  <c:v>VN_Index</c:v>
                </c:pt>
                <c:pt idx="1">
                  <c:v>TSX</c:v>
                </c:pt>
                <c:pt idx="2">
                  <c:v>Sensex</c:v>
                </c:pt>
                <c:pt idx="3">
                  <c:v>S&amp;P_500</c:v>
                </c:pt>
                <c:pt idx="4">
                  <c:v>PSE</c:v>
                </c:pt>
                <c:pt idx="5">
                  <c:v>OSE</c:v>
                </c:pt>
                <c:pt idx="6">
                  <c:v>NSE</c:v>
                </c:pt>
                <c:pt idx="7">
                  <c:v>Nikkei_225</c:v>
                </c:pt>
                <c:pt idx="8">
                  <c:v>MOEX</c:v>
                </c:pt>
                <c:pt idx="9">
                  <c:v>Merval</c:v>
                </c:pt>
                <c:pt idx="10">
                  <c:v>Lima_General</c:v>
                </c:pt>
                <c:pt idx="11">
                  <c:v>JSE</c:v>
                </c:pt>
                <c:pt idx="12">
                  <c:v>JCI</c:v>
                </c:pt>
                <c:pt idx="13">
                  <c:v>IPSA</c:v>
                </c:pt>
                <c:pt idx="14">
                  <c:v>IPC</c:v>
                </c:pt>
                <c:pt idx="15">
                  <c:v>IBEX_35</c:v>
                </c:pt>
                <c:pt idx="16">
                  <c:v>EGX_30</c:v>
                </c:pt>
                <c:pt idx="17">
                  <c:v>COLCAP</c:v>
                </c:pt>
                <c:pt idx="18">
                  <c:v>Bovespa</c:v>
                </c:pt>
                <c:pt idx="19">
                  <c:v>BIST_100</c:v>
                </c:pt>
                <c:pt idx="20">
                  <c:v>ASX_200</c:v>
                </c:pt>
              </c:strCache>
            </c:strRef>
          </c:cat>
          <c:val>
            <c:numRef>
              <c:f>'30 mark pivot table'!$B$12:$B$33</c:f>
              <c:numCache>
                <c:formatCode>General</c:formatCode>
                <c:ptCount val="21"/>
                <c:pt idx="0">
                  <c:v>4.0999999999999996</c:v>
                </c:pt>
                <c:pt idx="1">
                  <c:v>2.8</c:v>
                </c:pt>
                <c:pt idx="2">
                  <c:v>4.9000000000000004</c:v>
                </c:pt>
                <c:pt idx="3">
                  <c:v>2.9</c:v>
                </c:pt>
                <c:pt idx="4">
                  <c:v>3.7</c:v>
                </c:pt>
                <c:pt idx="5">
                  <c:v>3.1</c:v>
                </c:pt>
                <c:pt idx="6">
                  <c:v>21.8</c:v>
                </c:pt>
                <c:pt idx="7">
                  <c:v>2.8</c:v>
                </c:pt>
                <c:pt idx="8">
                  <c:v>7.4</c:v>
                </c:pt>
                <c:pt idx="9">
                  <c:v>211.4</c:v>
                </c:pt>
                <c:pt idx="10">
                  <c:v>2.8</c:v>
                </c:pt>
                <c:pt idx="11">
                  <c:v>4.7</c:v>
                </c:pt>
                <c:pt idx="12">
                  <c:v>2.8</c:v>
                </c:pt>
                <c:pt idx="13">
                  <c:v>4.0999999999999996</c:v>
                </c:pt>
                <c:pt idx="14">
                  <c:v>4.7</c:v>
                </c:pt>
                <c:pt idx="15">
                  <c:v>3.2</c:v>
                </c:pt>
                <c:pt idx="16">
                  <c:v>33.1</c:v>
                </c:pt>
                <c:pt idx="17">
                  <c:v>7.2</c:v>
                </c:pt>
                <c:pt idx="18">
                  <c:v>4.5</c:v>
                </c:pt>
                <c:pt idx="19">
                  <c:v>64.8</c:v>
                </c:pt>
                <c:pt idx="20">
                  <c:v>3.8</c:v>
                </c:pt>
              </c:numCache>
            </c:numRef>
          </c:val>
          <c:smooth val="0"/>
          <c:extLst>
            <c:ext xmlns:c16="http://schemas.microsoft.com/office/drawing/2014/chart" uri="{C3380CC4-5D6E-409C-BE32-E72D297353CC}">
              <c16:uniqueId val="{00000000-2A35-40BF-A6F2-EDF1E9DACEC9}"/>
            </c:ext>
          </c:extLst>
        </c:ser>
        <c:ser>
          <c:idx val="1"/>
          <c:order val="1"/>
          <c:tx>
            <c:strRef>
              <c:f>'30 mark pivot table'!$C$11</c:f>
              <c:strCache>
                <c:ptCount val="1"/>
                <c:pt idx="0">
                  <c:v>Sum of GDP_Growth_Rate_Percent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'30 mark pivot table'!$A$12:$A$33</c:f>
              <c:strCache>
                <c:ptCount val="21"/>
                <c:pt idx="0">
                  <c:v>VN_Index</c:v>
                </c:pt>
                <c:pt idx="1">
                  <c:v>TSX</c:v>
                </c:pt>
                <c:pt idx="2">
                  <c:v>Sensex</c:v>
                </c:pt>
                <c:pt idx="3">
                  <c:v>S&amp;P_500</c:v>
                </c:pt>
                <c:pt idx="4">
                  <c:v>PSE</c:v>
                </c:pt>
                <c:pt idx="5">
                  <c:v>OSE</c:v>
                </c:pt>
                <c:pt idx="6">
                  <c:v>NSE</c:v>
                </c:pt>
                <c:pt idx="7">
                  <c:v>Nikkei_225</c:v>
                </c:pt>
                <c:pt idx="8">
                  <c:v>MOEX</c:v>
                </c:pt>
                <c:pt idx="9">
                  <c:v>Merval</c:v>
                </c:pt>
                <c:pt idx="10">
                  <c:v>Lima_General</c:v>
                </c:pt>
                <c:pt idx="11">
                  <c:v>JSE</c:v>
                </c:pt>
                <c:pt idx="12">
                  <c:v>JCI</c:v>
                </c:pt>
                <c:pt idx="13">
                  <c:v>IPSA</c:v>
                </c:pt>
                <c:pt idx="14">
                  <c:v>IPC</c:v>
                </c:pt>
                <c:pt idx="15">
                  <c:v>IBEX_35</c:v>
                </c:pt>
                <c:pt idx="16">
                  <c:v>EGX_30</c:v>
                </c:pt>
                <c:pt idx="17">
                  <c:v>COLCAP</c:v>
                </c:pt>
                <c:pt idx="18">
                  <c:v>Bovespa</c:v>
                </c:pt>
                <c:pt idx="19">
                  <c:v>BIST_100</c:v>
                </c:pt>
                <c:pt idx="20">
                  <c:v>ASX_200</c:v>
                </c:pt>
              </c:strCache>
            </c:strRef>
          </c:cat>
          <c:val>
            <c:numRef>
              <c:f>'30 mark pivot table'!$C$12:$C$33</c:f>
              <c:numCache>
                <c:formatCode>General</c:formatCode>
                <c:ptCount val="21"/>
                <c:pt idx="0">
                  <c:v>6.4</c:v>
                </c:pt>
                <c:pt idx="1">
                  <c:v>2.9</c:v>
                </c:pt>
                <c:pt idx="2">
                  <c:v>6.8</c:v>
                </c:pt>
                <c:pt idx="3">
                  <c:v>2.8</c:v>
                </c:pt>
                <c:pt idx="4">
                  <c:v>5.8</c:v>
                </c:pt>
                <c:pt idx="5">
                  <c:v>2.1</c:v>
                </c:pt>
                <c:pt idx="6">
                  <c:v>3.2</c:v>
                </c:pt>
                <c:pt idx="7">
                  <c:v>0.9</c:v>
                </c:pt>
                <c:pt idx="8">
                  <c:v>-1.9</c:v>
                </c:pt>
                <c:pt idx="9">
                  <c:v>-1.6</c:v>
                </c:pt>
                <c:pt idx="10">
                  <c:v>2.8</c:v>
                </c:pt>
                <c:pt idx="11">
                  <c:v>0.9</c:v>
                </c:pt>
                <c:pt idx="12">
                  <c:v>5.0999999999999996</c:v>
                </c:pt>
                <c:pt idx="13">
                  <c:v>2.4</c:v>
                </c:pt>
                <c:pt idx="14">
                  <c:v>2.4</c:v>
                </c:pt>
                <c:pt idx="15">
                  <c:v>2.5</c:v>
                </c:pt>
                <c:pt idx="16">
                  <c:v>2.8</c:v>
                </c:pt>
                <c:pt idx="17">
                  <c:v>1.2</c:v>
                </c:pt>
                <c:pt idx="18">
                  <c:v>2.1</c:v>
                </c:pt>
                <c:pt idx="19">
                  <c:v>3.1</c:v>
                </c:pt>
                <c:pt idx="20">
                  <c:v>1.7</c:v>
                </c:pt>
              </c:numCache>
            </c:numRef>
          </c:val>
          <c:smooth val="0"/>
          <c:extLst>
            <c:ext xmlns:c16="http://schemas.microsoft.com/office/drawing/2014/chart" uri="{C3380CC4-5D6E-409C-BE32-E72D297353CC}">
              <c16:uniqueId val="{00000001-2A35-40BF-A6F2-EDF1E9DACEC9}"/>
            </c:ext>
          </c:extLst>
        </c:ser>
        <c:dLbls>
          <c:showLegendKey val="0"/>
          <c:showVal val="0"/>
          <c:showCatName val="0"/>
          <c:showSerName val="0"/>
          <c:showPercent val="0"/>
          <c:showBubbleSize val="0"/>
        </c:dLbls>
        <c:marker val="1"/>
        <c:smooth val="0"/>
        <c:axId val="1345017648"/>
        <c:axId val="1345001328"/>
      </c:lineChart>
      <c:catAx>
        <c:axId val="134501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01328"/>
        <c:crosses val="autoZero"/>
        <c:auto val="1"/>
        <c:lblAlgn val="ctr"/>
        <c:lblOffset val="100"/>
        <c:noMultiLvlLbl val="0"/>
      </c:catAx>
      <c:valAx>
        <c:axId val="1345001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1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table!PivotTable9</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UNEMPLOYEMENT</a:t>
            </a:r>
            <a:r>
              <a:rPr lang="en-US" baseline="0"/>
              <a:t> VS INTREST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6564596092155148"/>
          <c:w val="0.5401968503937008"/>
          <c:h val="0.75010279965004378"/>
        </c:manualLayout>
      </c:layout>
      <c:barChart>
        <c:barDir val="col"/>
        <c:grouping val="clustered"/>
        <c:varyColors val="0"/>
        <c:ser>
          <c:idx val="0"/>
          <c:order val="0"/>
          <c:tx>
            <c:strRef>
              <c:f>'30 mark pivot table'!$A$37</c:f>
              <c:strCache>
                <c:ptCount val="1"/>
                <c:pt idx="0">
                  <c:v>Sum of Interest_Rate_Percent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'30 mark pivot table'!$A$38</c:f>
              <c:strCache>
                <c:ptCount val="1"/>
                <c:pt idx="0">
                  <c:v>Total</c:v>
                </c:pt>
              </c:strCache>
            </c:strRef>
          </c:cat>
          <c:val>
            <c:numRef>
              <c:f>'30 mark pivot table'!$A$38</c:f>
              <c:numCache>
                <c:formatCode>General</c:formatCode>
                <c:ptCount val="1"/>
                <c:pt idx="0">
                  <c:v>415.09999999999997</c:v>
                </c:pt>
              </c:numCache>
            </c:numRef>
          </c:val>
          <c:extLst>
            <c:ext xmlns:c16="http://schemas.microsoft.com/office/drawing/2014/chart" uri="{C3380CC4-5D6E-409C-BE32-E72D297353CC}">
              <c16:uniqueId val="{00000000-2665-4E41-AD53-4A84B7F6A51D}"/>
            </c:ext>
          </c:extLst>
        </c:ser>
        <c:ser>
          <c:idx val="1"/>
          <c:order val="1"/>
          <c:tx>
            <c:strRef>
              <c:f>'30 mark pivot table'!$B$37</c:f>
              <c:strCache>
                <c:ptCount val="1"/>
                <c:pt idx="0">
                  <c:v>Sum of Unemployment_Rate_Percent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'30 mark pivot table'!$A$38</c:f>
              <c:strCache>
                <c:ptCount val="1"/>
                <c:pt idx="0">
                  <c:v>Total</c:v>
                </c:pt>
              </c:strCache>
            </c:strRef>
          </c:cat>
          <c:val>
            <c:numRef>
              <c:f>'30 mark pivot table'!$B$38</c:f>
              <c:numCache>
                <c:formatCode>General</c:formatCode>
                <c:ptCount val="1"/>
                <c:pt idx="0">
                  <c:v>229.6</c:v>
                </c:pt>
              </c:numCache>
            </c:numRef>
          </c:val>
          <c:extLst>
            <c:ext xmlns:c16="http://schemas.microsoft.com/office/drawing/2014/chart" uri="{C3380CC4-5D6E-409C-BE32-E72D297353CC}">
              <c16:uniqueId val="{00000001-2665-4E41-AD53-4A84B7F6A51D}"/>
            </c:ext>
          </c:extLst>
        </c:ser>
        <c:dLbls>
          <c:showLegendKey val="0"/>
          <c:showVal val="0"/>
          <c:showCatName val="0"/>
          <c:showSerName val="0"/>
          <c:showPercent val="0"/>
          <c:showBubbleSize val="0"/>
        </c:dLbls>
        <c:gapWidth val="164"/>
        <c:overlap val="-22"/>
        <c:axId val="1345057008"/>
        <c:axId val="1345058928"/>
      </c:barChart>
      <c:catAx>
        <c:axId val="13450570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58928"/>
        <c:crosses val="autoZero"/>
        <c:auto val="1"/>
        <c:lblAlgn val="ctr"/>
        <c:lblOffset val="100"/>
        <c:noMultiLvlLbl val="0"/>
      </c:catAx>
      <c:valAx>
        <c:axId val="134505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 3!PivotTable1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DAILY</a:t>
            </a:r>
            <a:r>
              <a:rPr lang="en-US" baseline="0"/>
              <a:t> STOCK CHANGE%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'30 mark pivot table 3'!$B$3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80CD-48AD-899B-44BE241C4A5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80CD-48AD-899B-44BE241C4A5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80CD-48AD-899B-44BE241C4A5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80CD-48AD-899B-44BE241C4A57}"/>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80CD-48AD-899B-44BE241C4A57}"/>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80CD-48AD-899B-44BE241C4A57}"/>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80CD-48AD-899B-44BE241C4A57}"/>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80CD-48AD-899B-44BE241C4A57}"/>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80CD-48AD-899B-44BE241C4A57}"/>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80CD-48AD-899B-44BE241C4A57}"/>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80CD-48AD-899B-44BE241C4A57}"/>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80CD-48AD-899B-44BE241C4A57}"/>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80CD-48AD-899B-44BE241C4A57}"/>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1B-80CD-48AD-899B-44BE241C4A57}"/>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D-80CD-48AD-899B-44BE241C4A57}"/>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F-80CD-48AD-899B-44BE241C4A57}"/>
              </c:ext>
            </c:extLst>
          </c:dPt>
          <c:dPt>
            <c:idx val="16"/>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21-80CD-48AD-899B-44BE241C4A57}"/>
              </c:ext>
            </c:extLst>
          </c:dPt>
          <c:dPt>
            <c:idx val="17"/>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23-80CD-48AD-899B-44BE241C4A57}"/>
              </c:ext>
            </c:extLst>
          </c:dPt>
          <c:dPt>
            <c:idx val="18"/>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25-80CD-48AD-899B-44BE241C4A57}"/>
              </c:ext>
            </c:extLst>
          </c:dPt>
          <c:dPt>
            <c:idx val="19"/>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extLst>
              <c:ext xmlns:c16="http://schemas.microsoft.com/office/drawing/2014/chart" uri="{C3380CC4-5D6E-409C-BE32-E72D297353CC}">
                <c16:uniqueId val="{00000027-80CD-48AD-899B-44BE241C4A57}"/>
              </c:ext>
            </c:extLst>
          </c:dPt>
          <c:dPt>
            <c:idx val="2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29-80CD-48AD-899B-44BE241C4A57}"/>
              </c:ext>
            </c:extLst>
          </c:dPt>
          <c:dPt>
            <c:idx val="21"/>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extLst>
              <c:ext xmlns:c16="http://schemas.microsoft.com/office/drawing/2014/chart" uri="{C3380CC4-5D6E-409C-BE32-E72D297353CC}">
                <c16:uniqueId val="{0000002B-80CD-48AD-899B-44BE241C4A57}"/>
              </c:ext>
            </c:extLst>
          </c:dPt>
          <c:dPt>
            <c:idx val="22"/>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2D-80CD-48AD-899B-44BE241C4A57}"/>
              </c:ext>
            </c:extLst>
          </c:dPt>
          <c:dPt>
            <c:idx val="23"/>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extLst>
              <c:ext xmlns:c16="http://schemas.microsoft.com/office/drawing/2014/chart" uri="{C3380CC4-5D6E-409C-BE32-E72D297353CC}">
                <c16:uniqueId val="{0000002F-80CD-48AD-899B-44BE241C4A57}"/>
              </c:ext>
            </c:extLst>
          </c:dPt>
          <c:dPt>
            <c:idx val="24"/>
            <c:bubble3D val="0"/>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extLst>
              <c:ext xmlns:c16="http://schemas.microsoft.com/office/drawing/2014/chart" uri="{C3380CC4-5D6E-409C-BE32-E72D297353CC}">
                <c16:uniqueId val="{00000031-80CD-48AD-899B-44BE241C4A57}"/>
              </c:ext>
            </c:extLst>
          </c:dPt>
          <c:dPt>
            <c:idx val="25"/>
            <c:bubble3D val="0"/>
            <c:spPr>
              <a:pattFill prst="ltUpDiag">
                <a:fgClr>
                  <a:schemeClr val="accent2">
                    <a:lumMod val="60000"/>
                    <a:lumOff val="40000"/>
                  </a:schemeClr>
                </a:fgClr>
                <a:bgClr>
                  <a:schemeClr val="accent2">
                    <a:lumMod val="60000"/>
                    <a:lumOff val="40000"/>
                    <a:lumMod val="20000"/>
                    <a:lumOff val="80000"/>
                  </a:schemeClr>
                </a:bgClr>
              </a:pattFill>
              <a:ln w="19050">
                <a:solidFill>
                  <a:schemeClr val="lt1"/>
                </a:solidFill>
              </a:ln>
              <a:effectLst>
                <a:innerShdw blurRad="114300">
                  <a:schemeClr val="accent2">
                    <a:lumMod val="60000"/>
                    <a:lumOff val="40000"/>
                  </a:schemeClr>
                </a:innerShdw>
              </a:effectLst>
            </c:spPr>
            <c:extLst>
              <c:ext xmlns:c16="http://schemas.microsoft.com/office/drawing/2014/chart" uri="{C3380CC4-5D6E-409C-BE32-E72D297353CC}">
                <c16:uniqueId val="{00000033-80CD-48AD-899B-44BE241C4A57}"/>
              </c:ext>
            </c:extLst>
          </c:dPt>
          <c:dPt>
            <c:idx val="26"/>
            <c:bubble3D val="0"/>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extLst>
              <c:ext xmlns:c16="http://schemas.microsoft.com/office/drawing/2014/chart" uri="{C3380CC4-5D6E-409C-BE32-E72D297353CC}">
                <c16:uniqueId val="{00000035-80CD-48AD-899B-44BE241C4A57}"/>
              </c:ext>
            </c:extLst>
          </c:dPt>
          <c:dPt>
            <c:idx val="27"/>
            <c:bubble3D val="0"/>
            <c:spPr>
              <a:pattFill prst="ltUpDiag">
                <a:fgClr>
                  <a:schemeClr val="accent4">
                    <a:lumMod val="60000"/>
                    <a:lumOff val="40000"/>
                  </a:schemeClr>
                </a:fgClr>
                <a:bgClr>
                  <a:schemeClr val="accent4">
                    <a:lumMod val="60000"/>
                    <a:lumOff val="40000"/>
                    <a:lumMod val="20000"/>
                    <a:lumOff val="80000"/>
                  </a:schemeClr>
                </a:bgClr>
              </a:pattFill>
              <a:ln w="19050">
                <a:solidFill>
                  <a:schemeClr val="lt1"/>
                </a:solidFill>
              </a:ln>
              <a:effectLst>
                <a:innerShdw blurRad="114300">
                  <a:schemeClr val="accent4">
                    <a:lumMod val="60000"/>
                    <a:lumOff val="40000"/>
                  </a:schemeClr>
                </a:innerShdw>
              </a:effectLst>
            </c:spPr>
            <c:extLst>
              <c:ext xmlns:c16="http://schemas.microsoft.com/office/drawing/2014/chart" uri="{C3380CC4-5D6E-409C-BE32-E72D297353CC}">
                <c16:uniqueId val="{00000037-80CD-48AD-899B-44BE241C4A57}"/>
              </c:ext>
            </c:extLst>
          </c:dPt>
          <c:dPt>
            <c:idx val="28"/>
            <c:bubble3D val="0"/>
            <c:spPr>
              <a:pattFill prst="ltUpDiag">
                <a:fgClr>
                  <a:schemeClr val="accent5">
                    <a:lumMod val="60000"/>
                    <a:lumOff val="40000"/>
                  </a:schemeClr>
                </a:fgClr>
                <a:bgClr>
                  <a:schemeClr val="accent5">
                    <a:lumMod val="60000"/>
                    <a:lumOff val="40000"/>
                    <a:lumMod val="20000"/>
                    <a:lumOff val="80000"/>
                  </a:schemeClr>
                </a:bgClr>
              </a:pattFill>
              <a:ln w="19050">
                <a:solidFill>
                  <a:schemeClr val="lt1"/>
                </a:solidFill>
              </a:ln>
              <a:effectLst>
                <a:innerShdw blurRad="114300">
                  <a:schemeClr val="accent5">
                    <a:lumMod val="60000"/>
                    <a:lumOff val="40000"/>
                  </a:schemeClr>
                </a:innerShdw>
              </a:effectLst>
            </c:spPr>
            <c:extLst>
              <c:ext xmlns:c16="http://schemas.microsoft.com/office/drawing/2014/chart" uri="{C3380CC4-5D6E-409C-BE32-E72D297353CC}">
                <c16:uniqueId val="{00000039-80CD-48AD-899B-44BE241C4A57}"/>
              </c:ext>
            </c:extLst>
          </c:dPt>
          <c:dPt>
            <c:idx val="29"/>
            <c:bubble3D val="0"/>
            <c:spPr>
              <a:pattFill prst="ltUpDiag">
                <a:fgClr>
                  <a:schemeClr val="accent6">
                    <a:lumMod val="60000"/>
                    <a:lumOff val="40000"/>
                  </a:schemeClr>
                </a:fgClr>
                <a:bgClr>
                  <a:schemeClr val="accent6">
                    <a:lumMod val="60000"/>
                    <a:lumOff val="40000"/>
                    <a:lumMod val="20000"/>
                    <a:lumOff val="80000"/>
                  </a:schemeClr>
                </a:bgClr>
              </a:pattFill>
              <a:ln w="19050">
                <a:solidFill>
                  <a:schemeClr val="lt1"/>
                </a:solidFill>
              </a:ln>
              <a:effectLst>
                <a:innerShdw blurRad="114300">
                  <a:schemeClr val="accent6">
                    <a:lumMod val="60000"/>
                    <a:lumOff val="40000"/>
                  </a:schemeClr>
                </a:innerShdw>
              </a:effectLst>
            </c:spPr>
            <c:extLst>
              <c:ext xmlns:c16="http://schemas.microsoft.com/office/drawing/2014/chart" uri="{C3380CC4-5D6E-409C-BE32-E72D297353CC}">
                <c16:uniqueId val="{0000003B-80CD-48AD-899B-44BE241C4A57}"/>
              </c:ext>
            </c:extLst>
          </c:dPt>
          <c:dPt>
            <c:idx val="30"/>
            <c:bubble3D val="0"/>
            <c:spPr>
              <a:pattFill prst="ltUpDiag">
                <a:fgClr>
                  <a:schemeClr val="accent1">
                    <a:lumMod val="50000"/>
                  </a:schemeClr>
                </a:fgClr>
                <a:bgClr>
                  <a:schemeClr val="accent1">
                    <a:lumMod val="50000"/>
                    <a:lumMod val="20000"/>
                    <a:lumOff val="80000"/>
                  </a:schemeClr>
                </a:bgClr>
              </a:pattFill>
              <a:ln w="19050">
                <a:solidFill>
                  <a:schemeClr val="lt1"/>
                </a:solidFill>
              </a:ln>
              <a:effectLst>
                <a:innerShdw blurRad="114300">
                  <a:schemeClr val="accent1">
                    <a:lumMod val="50000"/>
                  </a:schemeClr>
                </a:innerShdw>
              </a:effectLst>
            </c:spPr>
            <c:extLst>
              <c:ext xmlns:c16="http://schemas.microsoft.com/office/drawing/2014/chart" uri="{C3380CC4-5D6E-409C-BE32-E72D297353CC}">
                <c16:uniqueId val="{0000003D-80CD-48AD-899B-44BE241C4A57}"/>
              </c:ext>
            </c:extLst>
          </c:dPt>
          <c:dPt>
            <c:idx val="31"/>
            <c:bubble3D val="0"/>
            <c:spPr>
              <a:pattFill prst="ltUpDiag">
                <a:fgClr>
                  <a:schemeClr val="accent2">
                    <a:lumMod val="50000"/>
                  </a:schemeClr>
                </a:fgClr>
                <a:bgClr>
                  <a:schemeClr val="accent2">
                    <a:lumMod val="50000"/>
                    <a:lumMod val="20000"/>
                    <a:lumOff val="80000"/>
                  </a:schemeClr>
                </a:bgClr>
              </a:pattFill>
              <a:ln w="19050">
                <a:solidFill>
                  <a:schemeClr val="lt1"/>
                </a:solidFill>
              </a:ln>
              <a:effectLst>
                <a:innerShdw blurRad="114300">
                  <a:schemeClr val="accent2">
                    <a:lumMod val="50000"/>
                  </a:schemeClr>
                </a:innerShdw>
              </a:effectLst>
            </c:spPr>
            <c:extLst>
              <c:ext xmlns:c16="http://schemas.microsoft.com/office/drawing/2014/chart" uri="{C3380CC4-5D6E-409C-BE32-E72D297353CC}">
                <c16:uniqueId val="{0000003F-80CD-48AD-899B-44BE241C4A57}"/>
              </c:ext>
            </c:extLst>
          </c:dPt>
          <c:dPt>
            <c:idx val="32"/>
            <c:bubble3D val="0"/>
            <c:spPr>
              <a:pattFill prst="ltUpDiag">
                <a:fgClr>
                  <a:schemeClr val="accent3">
                    <a:lumMod val="50000"/>
                  </a:schemeClr>
                </a:fgClr>
                <a:bgClr>
                  <a:schemeClr val="accent3">
                    <a:lumMod val="50000"/>
                    <a:lumMod val="20000"/>
                    <a:lumOff val="80000"/>
                  </a:schemeClr>
                </a:bgClr>
              </a:pattFill>
              <a:ln w="19050">
                <a:solidFill>
                  <a:schemeClr val="lt1"/>
                </a:solidFill>
              </a:ln>
              <a:effectLst>
                <a:innerShdw blurRad="114300">
                  <a:schemeClr val="accent3">
                    <a:lumMod val="50000"/>
                  </a:schemeClr>
                </a:innerShdw>
              </a:effectLst>
            </c:spPr>
            <c:extLst>
              <c:ext xmlns:c16="http://schemas.microsoft.com/office/drawing/2014/chart" uri="{C3380CC4-5D6E-409C-BE32-E72D297353CC}">
                <c16:uniqueId val="{00000041-80CD-48AD-899B-44BE241C4A57}"/>
              </c:ext>
            </c:extLst>
          </c:dPt>
          <c:dPt>
            <c:idx val="33"/>
            <c:bubble3D val="0"/>
            <c:spPr>
              <a:pattFill prst="ltUpDiag">
                <a:fgClr>
                  <a:schemeClr val="accent4">
                    <a:lumMod val="50000"/>
                  </a:schemeClr>
                </a:fgClr>
                <a:bgClr>
                  <a:schemeClr val="accent4">
                    <a:lumMod val="50000"/>
                    <a:lumMod val="20000"/>
                    <a:lumOff val="80000"/>
                  </a:schemeClr>
                </a:bgClr>
              </a:pattFill>
              <a:ln w="19050">
                <a:solidFill>
                  <a:schemeClr val="lt1"/>
                </a:solidFill>
              </a:ln>
              <a:effectLst>
                <a:innerShdw blurRad="114300">
                  <a:schemeClr val="accent4">
                    <a:lumMod val="50000"/>
                  </a:schemeClr>
                </a:innerShdw>
              </a:effectLst>
            </c:spPr>
            <c:extLst>
              <c:ext xmlns:c16="http://schemas.microsoft.com/office/drawing/2014/chart" uri="{C3380CC4-5D6E-409C-BE32-E72D297353CC}">
                <c16:uniqueId val="{00000043-80CD-48AD-899B-44BE241C4A57}"/>
              </c:ext>
            </c:extLst>
          </c:dPt>
          <c:dPt>
            <c:idx val="34"/>
            <c:bubble3D val="0"/>
            <c:spPr>
              <a:pattFill prst="ltUpDiag">
                <a:fgClr>
                  <a:schemeClr val="accent5">
                    <a:lumMod val="50000"/>
                  </a:schemeClr>
                </a:fgClr>
                <a:bgClr>
                  <a:schemeClr val="accent5">
                    <a:lumMod val="50000"/>
                    <a:lumMod val="20000"/>
                    <a:lumOff val="80000"/>
                  </a:schemeClr>
                </a:bgClr>
              </a:pattFill>
              <a:ln w="19050">
                <a:solidFill>
                  <a:schemeClr val="lt1"/>
                </a:solidFill>
              </a:ln>
              <a:effectLst>
                <a:innerShdw blurRad="114300">
                  <a:schemeClr val="accent5">
                    <a:lumMod val="50000"/>
                  </a:schemeClr>
                </a:innerShdw>
              </a:effectLst>
            </c:spPr>
            <c:extLst>
              <c:ext xmlns:c16="http://schemas.microsoft.com/office/drawing/2014/chart" uri="{C3380CC4-5D6E-409C-BE32-E72D297353CC}">
                <c16:uniqueId val="{00000045-80CD-48AD-899B-44BE241C4A57}"/>
              </c:ext>
            </c:extLst>
          </c:dPt>
          <c:dPt>
            <c:idx val="35"/>
            <c:bubble3D val="0"/>
            <c:spPr>
              <a:pattFill prst="ltUpDiag">
                <a:fgClr>
                  <a:schemeClr val="accent6">
                    <a:lumMod val="50000"/>
                  </a:schemeClr>
                </a:fgClr>
                <a:bgClr>
                  <a:schemeClr val="accent6">
                    <a:lumMod val="50000"/>
                    <a:lumMod val="20000"/>
                    <a:lumOff val="80000"/>
                  </a:schemeClr>
                </a:bgClr>
              </a:pattFill>
              <a:ln w="19050">
                <a:solidFill>
                  <a:schemeClr val="lt1"/>
                </a:solidFill>
              </a:ln>
              <a:effectLst>
                <a:innerShdw blurRad="114300">
                  <a:schemeClr val="accent6">
                    <a:lumMod val="50000"/>
                  </a:schemeClr>
                </a:innerShdw>
              </a:effectLst>
            </c:spPr>
            <c:extLst>
              <c:ext xmlns:c16="http://schemas.microsoft.com/office/drawing/2014/chart" uri="{C3380CC4-5D6E-409C-BE32-E72D297353CC}">
                <c16:uniqueId val="{00000047-80CD-48AD-899B-44BE241C4A57}"/>
              </c:ext>
            </c:extLst>
          </c:dPt>
          <c:dPt>
            <c:idx val="36"/>
            <c:bubble3D val="0"/>
            <c:spPr>
              <a:pattFill prst="ltUpDiag">
                <a:fgClr>
                  <a:schemeClr val="accent1">
                    <a:lumMod val="70000"/>
                    <a:lumOff val="30000"/>
                  </a:schemeClr>
                </a:fgClr>
                <a:bgClr>
                  <a:schemeClr val="accent1">
                    <a:lumMod val="70000"/>
                    <a:lumOff val="30000"/>
                    <a:lumMod val="20000"/>
                    <a:lumOff val="80000"/>
                  </a:schemeClr>
                </a:bgClr>
              </a:pattFill>
              <a:ln w="19050">
                <a:solidFill>
                  <a:schemeClr val="lt1"/>
                </a:solidFill>
              </a:ln>
              <a:effectLst>
                <a:innerShdw blurRad="114300">
                  <a:schemeClr val="accent1">
                    <a:lumMod val="70000"/>
                    <a:lumOff val="30000"/>
                  </a:schemeClr>
                </a:innerShdw>
              </a:effectLst>
            </c:spPr>
            <c:extLst>
              <c:ext xmlns:c16="http://schemas.microsoft.com/office/drawing/2014/chart" uri="{C3380CC4-5D6E-409C-BE32-E72D297353CC}">
                <c16:uniqueId val="{00000049-80CD-48AD-899B-44BE241C4A57}"/>
              </c:ext>
            </c:extLst>
          </c:dPt>
          <c:dPt>
            <c:idx val="37"/>
            <c:bubble3D val="0"/>
            <c:spPr>
              <a:pattFill prst="ltUpDiag">
                <a:fgClr>
                  <a:schemeClr val="accent2">
                    <a:lumMod val="70000"/>
                    <a:lumOff val="30000"/>
                  </a:schemeClr>
                </a:fgClr>
                <a:bgClr>
                  <a:schemeClr val="accent2">
                    <a:lumMod val="70000"/>
                    <a:lumOff val="30000"/>
                    <a:lumMod val="20000"/>
                    <a:lumOff val="80000"/>
                  </a:schemeClr>
                </a:bgClr>
              </a:pattFill>
              <a:ln w="19050">
                <a:solidFill>
                  <a:schemeClr val="lt1"/>
                </a:solidFill>
              </a:ln>
              <a:effectLst>
                <a:innerShdw blurRad="114300">
                  <a:schemeClr val="accent2">
                    <a:lumMod val="70000"/>
                    <a:lumOff val="30000"/>
                  </a:schemeClr>
                </a:innerShdw>
              </a:effectLst>
            </c:spPr>
            <c:extLst>
              <c:ext xmlns:c16="http://schemas.microsoft.com/office/drawing/2014/chart" uri="{C3380CC4-5D6E-409C-BE32-E72D297353CC}">
                <c16:uniqueId val="{0000004B-80CD-48AD-899B-44BE241C4A57}"/>
              </c:ext>
            </c:extLst>
          </c:dPt>
          <c:dPt>
            <c:idx val="38"/>
            <c:bubble3D val="0"/>
            <c:spPr>
              <a:pattFill prst="ltUpDiag">
                <a:fgClr>
                  <a:schemeClr val="accent3">
                    <a:lumMod val="70000"/>
                    <a:lumOff val="30000"/>
                  </a:schemeClr>
                </a:fgClr>
                <a:bgClr>
                  <a:schemeClr val="accent3">
                    <a:lumMod val="70000"/>
                    <a:lumOff val="30000"/>
                    <a:lumMod val="20000"/>
                    <a:lumOff val="80000"/>
                  </a:schemeClr>
                </a:bgClr>
              </a:pattFill>
              <a:ln w="19050">
                <a:solidFill>
                  <a:schemeClr val="lt1"/>
                </a:solidFill>
              </a:ln>
              <a:effectLst>
                <a:innerShdw blurRad="114300">
                  <a:schemeClr val="accent3">
                    <a:lumMod val="70000"/>
                    <a:lumOff val="30000"/>
                  </a:schemeClr>
                </a:innerShdw>
              </a:effectLst>
            </c:spPr>
            <c:extLst>
              <c:ext xmlns:c16="http://schemas.microsoft.com/office/drawing/2014/chart" uri="{C3380CC4-5D6E-409C-BE32-E72D297353CC}">
                <c16:uniqueId val="{0000004D-80CD-48AD-899B-44BE241C4A57}"/>
              </c:ext>
            </c:extLst>
          </c:dPt>
          <c:cat>
            <c:strRef>
              <c:f>'30 mark pivot table 3'!$A$4:$A$43</c:f>
              <c:strCache>
                <c:ptCount val="39"/>
                <c:pt idx="0">
                  <c:v>Argentina</c:v>
                </c:pt>
                <c:pt idx="1">
                  <c:v>Australia</c:v>
                </c:pt>
                <c:pt idx="2">
                  <c:v>Brazil</c:v>
                </c:pt>
                <c:pt idx="3">
                  <c:v>Canada</c:v>
                </c:pt>
                <c:pt idx="4">
                  <c:v>Chile</c:v>
                </c:pt>
                <c:pt idx="5">
                  <c:v>China</c:v>
                </c:pt>
                <c:pt idx="6">
                  <c:v>Colombia</c:v>
                </c:pt>
                <c:pt idx="7">
                  <c:v>Denmark</c:v>
                </c:pt>
                <c:pt idx="8">
                  <c:v>Egypt</c:v>
                </c:pt>
                <c:pt idx="9">
                  <c:v>France</c:v>
                </c:pt>
                <c:pt idx="10">
                  <c:v>Germany</c:v>
                </c:pt>
                <c:pt idx="11">
                  <c:v>Hong Kong</c:v>
                </c:pt>
                <c:pt idx="12">
                  <c:v>India</c:v>
                </c:pt>
                <c:pt idx="13">
                  <c:v>Indonesia</c:v>
                </c:pt>
                <c:pt idx="14">
                  <c:v>Israel</c:v>
                </c:pt>
                <c:pt idx="15">
                  <c:v>Italy</c:v>
                </c:pt>
                <c:pt idx="16">
                  <c:v>Japan</c:v>
                </c:pt>
                <c:pt idx="17">
                  <c:v>Malaysia</c:v>
                </c:pt>
                <c:pt idx="18">
                  <c:v>Mexico</c:v>
                </c:pt>
                <c:pt idx="19">
                  <c:v>Netherlands</c:v>
                </c:pt>
                <c:pt idx="20">
                  <c:v>Nigeria</c:v>
                </c:pt>
                <c:pt idx="21">
                  <c:v>Norway</c:v>
                </c:pt>
                <c:pt idx="22">
                  <c:v>Peru</c:v>
                </c:pt>
                <c:pt idx="23">
                  <c:v>Philippines</c:v>
                </c:pt>
                <c:pt idx="24">
                  <c:v>Russia</c:v>
                </c:pt>
                <c:pt idx="25">
                  <c:v>Saudi Arabia</c:v>
                </c:pt>
                <c:pt idx="26">
                  <c:v>Singapore</c:v>
                </c:pt>
                <c:pt idx="27">
                  <c:v>South Africa</c:v>
                </c:pt>
                <c:pt idx="28">
                  <c:v>South Korea</c:v>
                </c:pt>
                <c:pt idx="29">
                  <c:v>Spain</c:v>
                </c:pt>
                <c:pt idx="30">
                  <c:v>Sweden</c:v>
                </c:pt>
                <c:pt idx="31">
                  <c:v>Switzerland</c:v>
                </c:pt>
                <c:pt idx="32">
                  <c:v>Taiwan</c:v>
                </c:pt>
                <c:pt idx="33">
                  <c:v>Thailand</c:v>
                </c:pt>
                <c:pt idx="34">
                  <c:v>Turkey</c:v>
                </c:pt>
                <c:pt idx="35">
                  <c:v>UAE</c:v>
                </c:pt>
                <c:pt idx="36">
                  <c:v>United Kingdom</c:v>
                </c:pt>
                <c:pt idx="37">
                  <c:v>United States</c:v>
                </c:pt>
                <c:pt idx="38">
                  <c:v>Vietnam</c:v>
                </c:pt>
              </c:strCache>
            </c:strRef>
          </c:cat>
          <c:val>
            <c:numRef>
              <c:f>'30 mark pivot table 3'!$B$4:$B$43</c:f>
              <c:numCache>
                <c:formatCode>General</c:formatCode>
                <c:ptCount val="39"/>
                <c:pt idx="0">
                  <c:v>3.45</c:v>
                </c:pt>
                <c:pt idx="1">
                  <c:v>0.22</c:v>
                </c:pt>
                <c:pt idx="2">
                  <c:v>1.67</c:v>
                </c:pt>
                <c:pt idx="3">
                  <c:v>0.45</c:v>
                </c:pt>
                <c:pt idx="4">
                  <c:v>0.67</c:v>
                </c:pt>
                <c:pt idx="5">
                  <c:v>-0.82</c:v>
                </c:pt>
                <c:pt idx="6">
                  <c:v>0.89</c:v>
                </c:pt>
                <c:pt idx="7">
                  <c:v>0.23</c:v>
                </c:pt>
                <c:pt idx="8">
                  <c:v>1.45</c:v>
                </c:pt>
                <c:pt idx="9">
                  <c:v>0.28000000000000003</c:v>
                </c:pt>
                <c:pt idx="10">
                  <c:v>0.67</c:v>
                </c:pt>
                <c:pt idx="11">
                  <c:v>-1.23</c:v>
                </c:pt>
                <c:pt idx="12">
                  <c:v>0.89</c:v>
                </c:pt>
                <c:pt idx="13">
                  <c:v>0.45</c:v>
                </c:pt>
                <c:pt idx="14">
                  <c:v>-0.78</c:v>
                </c:pt>
                <c:pt idx="15">
                  <c:v>0.34</c:v>
                </c:pt>
                <c:pt idx="16">
                  <c:v>1.24</c:v>
                </c:pt>
                <c:pt idx="17">
                  <c:v>0.67</c:v>
                </c:pt>
                <c:pt idx="18">
                  <c:v>0.91</c:v>
                </c:pt>
                <c:pt idx="19">
                  <c:v>0.12</c:v>
                </c:pt>
                <c:pt idx="20">
                  <c:v>2.1</c:v>
                </c:pt>
                <c:pt idx="21">
                  <c:v>0.67</c:v>
                </c:pt>
                <c:pt idx="22">
                  <c:v>1.1200000000000001</c:v>
                </c:pt>
                <c:pt idx="23">
                  <c:v>0.89</c:v>
                </c:pt>
                <c:pt idx="24">
                  <c:v>0.78</c:v>
                </c:pt>
                <c:pt idx="25">
                  <c:v>0.56000000000000005</c:v>
                </c:pt>
                <c:pt idx="26">
                  <c:v>0.56000000000000005</c:v>
                </c:pt>
                <c:pt idx="27">
                  <c:v>0.78</c:v>
                </c:pt>
                <c:pt idx="28">
                  <c:v>-0.34</c:v>
                </c:pt>
                <c:pt idx="29">
                  <c:v>0.67</c:v>
                </c:pt>
                <c:pt idx="30">
                  <c:v>0.45</c:v>
                </c:pt>
                <c:pt idx="31">
                  <c:v>0.28000000000000003</c:v>
                </c:pt>
                <c:pt idx="32">
                  <c:v>0.78</c:v>
                </c:pt>
                <c:pt idx="33">
                  <c:v>0.34</c:v>
                </c:pt>
                <c:pt idx="34">
                  <c:v>2.34</c:v>
                </c:pt>
                <c:pt idx="35">
                  <c:v>0.34</c:v>
                </c:pt>
                <c:pt idx="36">
                  <c:v>-0.15</c:v>
                </c:pt>
                <c:pt idx="37">
                  <c:v>0.34</c:v>
                </c:pt>
                <c:pt idx="38">
                  <c:v>1.23</c:v>
                </c:pt>
              </c:numCache>
            </c:numRef>
          </c:val>
          <c:extLst>
            <c:ext xmlns:c16="http://schemas.microsoft.com/office/drawing/2014/chart" uri="{C3380CC4-5D6E-409C-BE32-E72D297353CC}">
              <c16:uniqueId val="{00000000-2698-4893-8856-875D7E1E8062}"/>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 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Goverment dept by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'30 MARK PIVOT TABLE 2'!$B$3:$B$4</c:f>
              <c:strCache>
                <c:ptCount val="1"/>
                <c:pt idx="0">
                  <c:v>8/15/2024 0:00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21-4B7E-93E5-01A6E2BB7F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21-4B7E-93E5-01A6E2BB7F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21-4B7E-93E5-01A6E2BB7F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21-4B7E-93E5-01A6E2BB7F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21-4B7E-93E5-01A6E2BB7F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21-4B7E-93E5-01A6E2BB7F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F21-4B7E-93E5-01A6E2BB7FC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F21-4B7E-93E5-01A6E2BB7FC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F21-4B7E-93E5-01A6E2BB7FC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F21-4B7E-93E5-01A6E2BB7FC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F21-4B7E-93E5-01A6E2BB7FC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F21-4B7E-93E5-01A6E2BB7FC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F21-4B7E-93E5-01A6E2BB7FC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F21-4B7E-93E5-01A6E2BB7FCF}"/>
              </c:ext>
            </c:extLst>
          </c:dPt>
          <c:cat>
            <c:strRef>
              <c:f>'30 MARK PIVOT TABLE 2'!$A$5:$A$19</c:f>
              <c:strCache>
                <c:ptCount val="14"/>
                <c:pt idx="0">
                  <c:v>A</c:v>
                </c:pt>
                <c:pt idx="1">
                  <c:v>A-</c:v>
                </c:pt>
                <c:pt idx="2">
                  <c:v>A+</c:v>
                </c:pt>
                <c:pt idx="3">
                  <c:v>AA</c:v>
                </c:pt>
                <c:pt idx="4">
                  <c:v>AA+</c:v>
                </c:pt>
                <c:pt idx="5">
                  <c:v>AAA</c:v>
                </c:pt>
                <c:pt idx="6">
                  <c:v>B-</c:v>
                </c:pt>
                <c:pt idx="7">
                  <c:v>B+</c:v>
                </c:pt>
                <c:pt idx="8">
                  <c:v>BB-</c:v>
                </c:pt>
                <c:pt idx="9">
                  <c:v>BB+</c:v>
                </c:pt>
                <c:pt idx="10">
                  <c:v>BBB</c:v>
                </c:pt>
                <c:pt idx="11">
                  <c:v>BBB-</c:v>
                </c:pt>
                <c:pt idx="12">
                  <c:v>BBB+</c:v>
                </c:pt>
                <c:pt idx="13">
                  <c:v>CCC+</c:v>
                </c:pt>
              </c:strCache>
            </c:strRef>
          </c:cat>
          <c:val>
            <c:numRef>
              <c:f>'30 MARK PIVOT TABLE 2'!$B$5:$B$19</c:f>
              <c:numCache>
                <c:formatCode>General</c:formatCode>
                <c:ptCount val="14"/>
                <c:pt idx="0">
                  <c:v>145.5</c:v>
                </c:pt>
                <c:pt idx="1">
                  <c:v>96.8</c:v>
                </c:pt>
                <c:pt idx="2">
                  <c:v>401.1</c:v>
                </c:pt>
                <c:pt idx="3">
                  <c:v>330.8</c:v>
                </c:pt>
                <c:pt idx="4">
                  <c:v>0.1</c:v>
                </c:pt>
                <c:pt idx="5">
                  <c:v>678.6</c:v>
                </c:pt>
                <c:pt idx="6">
                  <c:v>37.1</c:v>
                </c:pt>
                <c:pt idx="7">
                  <c:v>121.80000000000001</c:v>
                </c:pt>
                <c:pt idx="8">
                  <c:v>158.80000000000001</c:v>
                </c:pt>
                <c:pt idx="9">
                  <c:v>121.2</c:v>
                </c:pt>
                <c:pt idx="10">
                  <c:v>238.90000000000003</c:v>
                </c:pt>
                <c:pt idx="11">
                  <c:v>84.2</c:v>
                </c:pt>
                <c:pt idx="12">
                  <c:v>159.10000000000002</c:v>
                </c:pt>
                <c:pt idx="13">
                  <c:v>78.900000000000006</c:v>
                </c:pt>
              </c:numCache>
            </c:numRef>
          </c:val>
          <c:extLst>
            <c:ext xmlns:c16="http://schemas.microsoft.com/office/drawing/2014/chart" uri="{C3380CC4-5D6E-409C-BE32-E72D297353CC}">
              <c16:uniqueId val="{00000000-37AC-4722-A593-2F2350CF6A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 4!PivotTable14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solidFill>
                  <a:schemeClr val="tx1">
                    <a:lumMod val="95000"/>
                    <a:lumOff val="5000"/>
                  </a:schemeClr>
                </a:solidFill>
              </a:rPr>
              <a:t>Account</a:t>
            </a:r>
            <a:r>
              <a:rPr lang="en-US" b="0" baseline="0">
                <a:solidFill>
                  <a:schemeClr val="tx1">
                    <a:lumMod val="95000"/>
                    <a:lumOff val="5000"/>
                  </a:schemeClr>
                </a:solidFill>
              </a:rPr>
              <a:t> line plot</a:t>
            </a:r>
            <a:endParaRPr lang="en-US" b="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'30 mark pivot table 4'!$B$3</c:f>
              <c:strCache>
                <c:ptCount val="1"/>
                <c:pt idx="0">
                  <c:v>Total</c:v>
                </c:pt>
              </c:strCache>
            </c:strRef>
          </c:tx>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'30 mark pivot table 4'!$A$4:$A$43</c:f>
              <c:strCache>
                <c:ptCount val="39"/>
                <c:pt idx="0">
                  <c:v>Argentina</c:v>
                </c:pt>
                <c:pt idx="1">
                  <c:v>Australia</c:v>
                </c:pt>
                <c:pt idx="2">
                  <c:v>Brazil</c:v>
                </c:pt>
                <c:pt idx="3">
                  <c:v>Canada</c:v>
                </c:pt>
                <c:pt idx="4">
                  <c:v>Chile</c:v>
                </c:pt>
                <c:pt idx="5">
                  <c:v>China</c:v>
                </c:pt>
                <c:pt idx="6">
                  <c:v>Colombia</c:v>
                </c:pt>
                <c:pt idx="7">
                  <c:v>Denmark</c:v>
                </c:pt>
                <c:pt idx="8">
                  <c:v>Egypt</c:v>
                </c:pt>
                <c:pt idx="9">
                  <c:v>France</c:v>
                </c:pt>
                <c:pt idx="10">
                  <c:v>Germany</c:v>
                </c:pt>
                <c:pt idx="11">
                  <c:v>Hong Kong</c:v>
                </c:pt>
                <c:pt idx="12">
                  <c:v>India</c:v>
                </c:pt>
                <c:pt idx="13">
                  <c:v>Indonesia</c:v>
                </c:pt>
                <c:pt idx="14">
                  <c:v>Israel</c:v>
                </c:pt>
                <c:pt idx="15">
                  <c:v>Italy</c:v>
                </c:pt>
                <c:pt idx="16">
                  <c:v>Japan</c:v>
                </c:pt>
                <c:pt idx="17">
                  <c:v>Malaysia</c:v>
                </c:pt>
                <c:pt idx="18">
                  <c:v>Mexico</c:v>
                </c:pt>
                <c:pt idx="19">
                  <c:v>Netherlands</c:v>
                </c:pt>
                <c:pt idx="20">
                  <c:v>Nigeria</c:v>
                </c:pt>
                <c:pt idx="21">
                  <c:v>Norway</c:v>
                </c:pt>
                <c:pt idx="22">
                  <c:v>Peru</c:v>
                </c:pt>
                <c:pt idx="23">
                  <c:v>Philippines</c:v>
                </c:pt>
                <c:pt idx="24">
                  <c:v>Russia</c:v>
                </c:pt>
                <c:pt idx="25">
                  <c:v>Saudi Arabia</c:v>
                </c:pt>
                <c:pt idx="26">
                  <c:v>Singapore</c:v>
                </c:pt>
                <c:pt idx="27">
                  <c:v>South Africa</c:v>
                </c:pt>
                <c:pt idx="28">
                  <c:v>South Korea</c:v>
                </c:pt>
                <c:pt idx="29">
                  <c:v>Spain</c:v>
                </c:pt>
                <c:pt idx="30">
                  <c:v>Sweden</c:v>
                </c:pt>
                <c:pt idx="31">
                  <c:v>Switzerland</c:v>
                </c:pt>
                <c:pt idx="32">
                  <c:v>Taiwan</c:v>
                </c:pt>
                <c:pt idx="33">
                  <c:v>Thailand</c:v>
                </c:pt>
                <c:pt idx="34">
                  <c:v>Turkey</c:v>
                </c:pt>
                <c:pt idx="35">
                  <c:v>UAE</c:v>
                </c:pt>
                <c:pt idx="36">
                  <c:v>United Kingdom</c:v>
                </c:pt>
                <c:pt idx="37">
                  <c:v>United States</c:v>
                </c:pt>
                <c:pt idx="38">
                  <c:v>Vietnam</c:v>
                </c:pt>
              </c:strCache>
            </c:strRef>
          </c:cat>
          <c:val>
            <c:numRef>
              <c:f>'30 mark pivot table 4'!$B$4:$B$43</c:f>
              <c:numCache>
                <c:formatCode>General</c:formatCode>
                <c:ptCount val="39"/>
                <c:pt idx="0">
                  <c:v>-23.4</c:v>
                </c:pt>
                <c:pt idx="1">
                  <c:v>67.8</c:v>
                </c:pt>
                <c:pt idx="2">
                  <c:v>-46.9</c:v>
                </c:pt>
                <c:pt idx="3">
                  <c:v>12.8</c:v>
                </c:pt>
                <c:pt idx="4">
                  <c:v>23.4</c:v>
                </c:pt>
                <c:pt idx="5">
                  <c:v>382.9</c:v>
                </c:pt>
                <c:pt idx="6">
                  <c:v>-12.1</c:v>
                </c:pt>
                <c:pt idx="7">
                  <c:v>23.4</c:v>
                </c:pt>
                <c:pt idx="8">
                  <c:v>-18.899999999999999</c:v>
                </c:pt>
                <c:pt idx="9">
                  <c:v>-22.1</c:v>
                </c:pt>
                <c:pt idx="10">
                  <c:v>297.39999999999998</c:v>
                </c:pt>
                <c:pt idx="11">
                  <c:v>34.5</c:v>
                </c:pt>
                <c:pt idx="12">
                  <c:v>-23.1</c:v>
                </c:pt>
                <c:pt idx="13">
                  <c:v>-12.1</c:v>
                </c:pt>
                <c:pt idx="14">
                  <c:v>23.4</c:v>
                </c:pt>
                <c:pt idx="15">
                  <c:v>-56.7</c:v>
                </c:pt>
                <c:pt idx="16">
                  <c:v>49.7</c:v>
                </c:pt>
                <c:pt idx="17">
                  <c:v>23.4</c:v>
                </c:pt>
                <c:pt idx="18">
                  <c:v>-12.4</c:v>
                </c:pt>
                <c:pt idx="19">
                  <c:v>89.7</c:v>
                </c:pt>
                <c:pt idx="20">
                  <c:v>34.5</c:v>
                </c:pt>
                <c:pt idx="21">
                  <c:v>78.900000000000006</c:v>
                </c:pt>
                <c:pt idx="22">
                  <c:v>8.9</c:v>
                </c:pt>
                <c:pt idx="23">
                  <c:v>-8.9</c:v>
                </c:pt>
                <c:pt idx="24">
                  <c:v>67.8</c:v>
                </c:pt>
                <c:pt idx="25">
                  <c:v>34.5</c:v>
                </c:pt>
                <c:pt idx="26">
                  <c:v>67.8</c:v>
                </c:pt>
                <c:pt idx="27">
                  <c:v>8.9</c:v>
                </c:pt>
                <c:pt idx="28">
                  <c:v>67.400000000000006</c:v>
                </c:pt>
                <c:pt idx="29">
                  <c:v>23.4</c:v>
                </c:pt>
                <c:pt idx="30">
                  <c:v>34.5</c:v>
                </c:pt>
                <c:pt idx="31">
                  <c:v>67.8</c:v>
                </c:pt>
                <c:pt idx="32">
                  <c:v>89.7</c:v>
                </c:pt>
                <c:pt idx="33">
                  <c:v>12.8</c:v>
                </c:pt>
                <c:pt idx="34">
                  <c:v>-45.6</c:v>
                </c:pt>
                <c:pt idx="35">
                  <c:v>67.8</c:v>
                </c:pt>
                <c:pt idx="36">
                  <c:v>-85.6</c:v>
                </c:pt>
                <c:pt idx="37">
                  <c:v>-695.2</c:v>
                </c:pt>
                <c:pt idx="38">
                  <c:v>12.8</c:v>
                </c:pt>
              </c:numCache>
            </c:numRef>
          </c:val>
          <c:smooth val="0"/>
          <c:extLst>
            <c:ext xmlns:c16="http://schemas.microsoft.com/office/drawing/2014/chart" uri="{C3380CC4-5D6E-409C-BE32-E72D297353CC}">
              <c16:uniqueId val="{00000000-7D1A-46D6-8209-73EF7A4617A3}"/>
            </c:ext>
          </c:extLst>
        </c:ser>
        <c:dLbls>
          <c:showLegendKey val="0"/>
          <c:showVal val="0"/>
          <c:showCatName val="0"/>
          <c:showSerName val="0"/>
          <c:showPercent val="0"/>
          <c:showBubbleSize val="0"/>
        </c:dLbls>
        <c:marker val="1"/>
        <c:smooth val="0"/>
        <c:axId val="1356164512"/>
        <c:axId val="1356163552"/>
      </c:lineChart>
      <c:catAx>
        <c:axId val="1356164512"/>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56163552"/>
        <c:crosses val="autoZero"/>
        <c:auto val="1"/>
        <c:lblAlgn val="ctr"/>
        <c:lblOffset val="100"/>
        <c:noMultiLvlLbl val="0"/>
      </c:catAx>
      <c:valAx>
        <c:axId val="1356163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3561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 5!PivotTable16</c:name>
    <c:fmtId val="4"/>
  </c:pivotSource>
  <c:chart>
    <c:autoTitleDeleted val="0"/>
    <c:pivotFmts>
      <c:pivotFmt>
        <c:idx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'30 mark pivot table 5'!$A$3</c:f>
              <c:strCache>
                <c:ptCount val="1"/>
                <c:pt idx="0">
                  <c:v>Sum of Oil_Price_USD_Barrel</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'30 mark pivot table 5'!$A$4</c:f>
              <c:strCache>
                <c:ptCount val="1"/>
                <c:pt idx="0">
                  <c:v>Total</c:v>
                </c:pt>
              </c:strCache>
            </c:strRef>
          </c:cat>
          <c:val>
            <c:numRef>
              <c:f>'30 mark pivot table 5'!$A$4</c:f>
              <c:numCache>
                <c:formatCode>General</c:formatCode>
                <c:ptCount val="1"/>
                <c:pt idx="0">
                  <c:v>3036.1499999999978</c:v>
                </c:pt>
              </c:numCache>
            </c:numRef>
          </c:val>
          <c:extLst>
            <c:ext xmlns:c16="http://schemas.microsoft.com/office/drawing/2014/chart" uri="{C3380CC4-5D6E-409C-BE32-E72D297353CC}">
              <c16:uniqueId val="{00000000-9336-442C-B298-994460087BFC}"/>
            </c:ext>
          </c:extLst>
        </c:ser>
        <c:ser>
          <c:idx val="1"/>
          <c:order val="1"/>
          <c:tx>
            <c:strRef>
              <c:f>'30 mark pivot table 5'!$B$3</c:f>
              <c:strCache>
                <c:ptCount val="1"/>
                <c:pt idx="0">
                  <c:v>Sum of Gold_Price_USD_Ounce</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'30 mark pivot table 5'!$A$4</c:f>
              <c:strCache>
                <c:ptCount val="1"/>
                <c:pt idx="0">
                  <c:v>Total</c:v>
                </c:pt>
              </c:strCache>
            </c:strRef>
          </c:cat>
          <c:val>
            <c:numRef>
              <c:f>'30 mark pivot table 5'!$B$4</c:f>
              <c:numCache>
                <c:formatCode>General</c:formatCode>
                <c:ptCount val="1"/>
                <c:pt idx="0">
                  <c:v>97012.5</c:v>
                </c:pt>
              </c:numCache>
            </c:numRef>
          </c:val>
          <c:extLst>
            <c:ext xmlns:c16="http://schemas.microsoft.com/office/drawing/2014/chart" uri="{C3380CC4-5D6E-409C-BE32-E72D297353CC}">
              <c16:uniqueId val="{00000001-9336-442C-B298-994460087BFC}"/>
            </c:ext>
          </c:extLst>
        </c:ser>
        <c:dLbls>
          <c:showLegendKey val="0"/>
          <c:showVal val="0"/>
          <c:showCatName val="0"/>
          <c:showSerName val="0"/>
          <c:showPercent val="0"/>
          <c:showBubbleSize val="0"/>
        </c:dLbls>
        <c:gapWidth val="100"/>
        <c:overlap val="-24"/>
        <c:axId val="1349227760"/>
        <c:axId val="1202500656"/>
      </c:barChart>
      <c:catAx>
        <c:axId val="1349227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00656"/>
        <c:crosses val="autoZero"/>
        <c:auto val="1"/>
        <c:lblAlgn val="ctr"/>
        <c:lblOffset val="100"/>
        <c:noMultiLvlLbl val="0"/>
      </c:catAx>
      <c:valAx>
        <c:axId val="120250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2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Muguntharaj).xlsx]Sheet11!PivotTable18</c:name>
    <c:fmtId val="0"/>
  </c:pivotSource>
  <c:chart>
    <c:title>
      <c:tx>
        <c:rich>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tx1">
                    <a:lumMod val="95000"/>
                    <a:lumOff val="5000"/>
                  </a:schemeClr>
                </a:solidFill>
              </a:rPr>
              <a:t>Potential</a:t>
            </a:r>
            <a:r>
              <a:rPr lang="en-US" b="1" baseline="0">
                <a:solidFill>
                  <a:schemeClr val="tx1">
                    <a:lumMod val="95000"/>
                    <a:lumOff val="5000"/>
                  </a:schemeClr>
                </a:solidFill>
              </a:rPr>
              <a:t> risk rate</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s>
    <c:plotArea>
      <c:layout/>
      <c:doughnutChart>
        <c:varyColors val="1"/>
        <c:ser>
          <c:idx val="0"/>
          <c:order val="0"/>
          <c:tx>
            <c:strRef>
              <c:f>Sheet11!$B$3</c:f>
              <c:strCache>
                <c:ptCount val="1"/>
                <c:pt idx="0">
                  <c:v>Total</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1-B9DB-44EF-9BD9-BF87EAC652EF}"/>
              </c:ext>
            </c:extLst>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3-B9DB-44EF-9BD9-BF87EAC652EF}"/>
              </c:ext>
            </c:extLst>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5-B9DB-44EF-9BD9-BF87EAC652EF}"/>
              </c:ext>
            </c:extLst>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7-B9DB-44EF-9BD9-BF87EAC652EF}"/>
              </c:ext>
            </c:extLst>
          </c:dPt>
          <c:dPt>
            <c:idx val="4"/>
            <c:bubble3D val="0"/>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9-B9DB-44EF-9BD9-BF87EAC652EF}"/>
              </c:ext>
            </c:extLst>
          </c:dPt>
          <c:dPt>
            <c:idx val="5"/>
            <c:bubble3D val="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B-B9DB-44EF-9BD9-BF87EAC652EF}"/>
              </c:ext>
            </c:extLst>
          </c:dPt>
          <c:dPt>
            <c:idx val="6"/>
            <c:bubble3D val="0"/>
            <c:spPr>
              <a:gradFill rotWithShape="1">
                <a:gsLst>
                  <a:gs pos="0">
                    <a:schemeClr val="accent1">
                      <a:lumMod val="60000"/>
                      <a:tint val="98000"/>
                      <a:lumMod val="100000"/>
                    </a:schemeClr>
                  </a:gs>
                  <a:gs pos="100000">
                    <a:schemeClr val="accent1">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D-B9DB-44EF-9BD9-BF87EAC652EF}"/>
              </c:ext>
            </c:extLst>
          </c:dPt>
          <c:dPt>
            <c:idx val="7"/>
            <c:bubble3D val="0"/>
            <c:spPr>
              <a:gradFill rotWithShape="1">
                <a:gsLst>
                  <a:gs pos="0">
                    <a:schemeClr val="accent2">
                      <a:lumMod val="60000"/>
                      <a:tint val="98000"/>
                      <a:lumMod val="100000"/>
                    </a:schemeClr>
                  </a:gs>
                  <a:gs pos="100000">
                    <a:schemeClr val="accent2">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F-B9DB-44EF-9BD9-BF87EAC652EF}"/>
              </c:ext>
            </c:extLst>
          </c:dPt>
          <c:dPt>
            <c:idx val="8"/>
            <c:bubble3D val="0"/>
            <c:spPr>
              <a:gradFill rotWithShape="1">
                <a:gsLst>
                  <a:gs pos="0">
                    <a:schemeClr val="accent3">
                      <a:lumMod val="60000"/>
                      <a:tint val="98000"/>
                      <a:lumMod val="100000"/>
                    </a:schemeClr>
                  </a:gs>
                  <a:gs pos="100000">
                    <a:schemeClr val="accent3">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1-B9DB-44EF-9BD9-BF87EAC652EF}"/>
              </c:ext>
            </c:extLst>
          </c:dPt>
          <c:dPt>
            <c:idx val="9"/>
            <c:bubble3D val="0"/>
            <c:spPr>
              <a:gradFill rotWithShape="1">
                <a:gsLst>
                  <a:gs pos="0">
                    <a:schemeClr val="accent4">
                      <a:lumMod val="60000"/>
                      <a:tint val="98000"/>
                      <a:lumMod val="100000"/>
                    </a:schemeClr>
                  </a:gs>
                  <a:gs pos="100000">
                    <a:schemeClr val="accent4">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3-B9DB-44EF-9BD9-BF87EAC652EF}"/>
              </c:ext>
            </c:extLst>
          </c:dPt>
          <c:dPt>
            <c:idx val="10"/>
            <c:bubble3D val="0"/>
            <c:spPr>
              <a:gradFill rotWithShape="1">
                <a:gsLst>
                  <a:gs pos="0">
                    <a:schemeClr val="accent5">
                      <a:lumMod val="60000"/>
                      <a:tint val="98000"/>
                      <a:lumMod val="100000"/>
                    </a:schemeClr>
                  </a:gs>
                  <a:gs pos="100000">
                    <a:schemeClr val="accent5">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5-B9DB-44EF-9BD9-BF87EAC652EF}"/>
              </c:ext>
            </c:extLst>
          </c:dPt>
          <c:dPt>
            <c:idx val="11"/>
            <c:bubble3D val="0"/>
            <c:spPr>
              <a:gradFill rotWithShape="1">
                <a:gsLst>
                  <a:gs pos="0">
                    <a:schemeClr val="accent6">
                      <a:lumMod val="60000"/>
                      <a:tint val="98000"/>
                      <a:lumMod val="100000"/>
                    </a:schemeClr>
                  </a:gs>
                  <a:gs pos="100000">
                    <a:schemeClr val="accent6">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7-B9DB-44EF-9BD9-BF87EAC652EF}"/>
              </c:ext>
            </c:extLst>
          </c:dPt>
          <c:dPt>
            <c:idx val="12"/>
            <c:bubble3D val="0"/>
            <c:spPr>
              <a:gradFill rotWithShape="1">
                <a:gsLst>
                  <a:gs pos="0">
                    <a:schemeClr val="accent1">
                      <a:lumMod val="80000"/>
                      <a:lumOff val="20000"/>
                      <a:tint val="98000"/>
                      <a:lumMod val="100000"/>
                    </a:schemeClr>
                  </a:gs>
                  <a:gs pos="100000">
                    <a:schemeClr val="accent1">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9-B9DB-44EF-9BD9-BF87EAC652EF}"/>
              </c:ext>
            </c:extLst>
          </c:dPt>
          <c:dPt>
            <c:idx val="13"/>
            <c:bubble3D val="0"/>
            <c:spPr>
              <a:gradFill rotWithShape="1">
                <a:gsLst>
                  <a:gs pos="0">
                    <a:schemeClr val="accent2">
                      <a:lumMod val="80000"/>
                      <a:lumOff val="20000"/>
                      <a:tint val="98000"/>
                      <a:lumMod val="100000"/>
                    </a:schemeClr>
                  </a:gs>
                  <a:gs pos="100000">
                    <a:schemeClr val="accent2">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B-B9DB-44EF-9BD9-BF87EAC652EF}"/>
              </c:ext>
            </c:extLst>
          </c:dPt>
          <c:dPt>
            <c:idx val="14"/>
            <c:bubble3D val="0"/>
            <c:spPr>
              <a:gradFill rotWithShape="1">
                <a:gsLst>
                  <a:gs pos="0">
                    <a:schemeClr val="accent3">
                      <a:lumMod val="80000"/>
                      <a:lumOff val="20000"/>
                      <a:tint val="98000"/>
                      <a:lumMod val="100000"/>
                    </a:schemeClr>
                  </a:gs>
                  <a:gs pos="100000">
                    <a:schemeClr val="accent3">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D-B9DB-44EF-9BD9-BF87EAC652EF}"/>
              </c:ext>
            </c:extLst>
          </c:dPt>
          <c:dPt>
            <c:idx val="15"/>
            <c:bubble3D val="0"/>
            <c:spPr>
              <a:gradFill rotWithShape="1">
                <a:gsLst>
                  <a:gs pos="0">
                    <a:schemeClr val="accent4">
                      <a:lumMod val="80000"/>
                      <a:lumOff val="20000"/>
                      <a:tint val="98000"/>
                      <a:lumMod val="100000"/>
                    </a:schemeClr>
                  </a:gs>
                  <a:gs pos="100000">
                    <a:schemeClr val="accent4">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F-B9DB-44EF-9BD9-BF87EAC652EF}"/>
              </c:ext>
            </c:extLst>
          </c:dPt>
          <c:dPt>
            <c:idx val="16"/>
            <c:bubble3D val="0"/>
            <c:spPr>
              <a:gradFill rotWithShape="1">
                <a:gsLst>
                  <a:gs pos="0">
                    <a:schemeClr val="accent5">
                      <a:lumMod val="80000"/>
                      <a:lumOff val="20000"/>
                      <a:tint val="98000"/>
                      <a:lumMod val="100000"/>
                    </a:schemeClr>
                  </a:gs>
                  <a:gs pos="100000">
                    <a:schemeClr val="accent5">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1-B9DB-44EF-9BD9-BF87EAC652EF}"/>
              </c:ext>
            </c:extLst>
          </c:dPt>
          <c:dPt>
            <c:idx val="17"/>
            <c:bubble3D val="0"/>
            <c:spPr>
              <a:gradFill rotWithShape="1">
                <a:gsLst>
                  <a:gs pos="0">
                    <a:schemeClr val="accent6">
                      <a:lumMod val="80000"/>
                      <a:lumOff val="20000"/>
                      <a:tint val="98000"/>
                      <a:lumMod val="100000"/>
                    </a:schemeClr>
                  </a:gs>
                  <a:gs pos="100000">
                    <a:schemeClr val="accent6">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3-B9DB-44EF-9BD9-BF87EAC652EF}"/>
              </c:ext>
            </c:extLst>
          </c:dPt>
          <c:dPt>
            <c:idx val="18"/>
            <c:bubble3D val="0"/>
            <c:spPr>
              <a:gradFill rotWithShape="1">
                <a:gsLst>
                  <a:gs pos="0">
                    <a:schemeClr val="accent1">
                      <a:lumMod val="80000"/>
                      <a:tint val="98000"/>
                      <a:lumMod val="100000"/>
                    </a:schemeClr>
                  </a:gs>
                  <a:gs pos="100000">
                    <a:schemeClr val="accent1">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5-B9DB-44EF-9BD9-BF87EAC652EF}"/>
              </c:ext>
            </c:extLst>
          </c:dPt>
          <c:dPt>
            <c:idx val="19"/>
            <c:bubble3D val="0"/>
            <c:spPr>
              <a:gradFill rotWithShape="1">
                <a:gsLst>
                  <a:gs pos="0">
                    <a:schemeClr val="accent2">
                      <a:lumMod val="80000"/>
                      <a:tint val="98000"/>
                      <a:lumMod val="100000"/>
                    </a:schemeClr>
                  </a:gs>
                  <a:gs pos="100000">
                    <a:schemeClr val="accent2">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7-B9DB-44EF-9BD9-BF87EAC652EF}"/>
              </c:ext>
            </c:extLst>
          </c:dPt>
          <c:dPt>
            <c:idx val="20"/>
            <c:bubble3D val="0"/>
            <c:spPr>
              <a:gradFill rotWithShape="1">
                <a:gsLst>
                  <a:gs pos="0">
                    <a:schemeClr val="accent3">
                      <a:lumMod val="80000"/>
                      <a:tint val="98000"/>
                      <a:lumMod val="100000"/>
                    </a:schemeClr>
                  </a:gs>
                  <a:gs pos="100000">
                    <a:schemeClr val="accent3">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9-B9DB-44EF-9BD9-BF87EAC652EF}"/>
              </c:ext>
            </c:extLst>
          </c:dPt>
          <c:dPt>
            <c:idx val="21"/>
            <c:bubble3D val="0"/>
            <c:spPr>
              <a:gradFill rotWithShape="1">
                <a:gsLst>
                  <a:gs pos="0">
                    <a:schemeClr val="accent4">
                      <a:lumMod val="80000"/>
                      <a:tint val="98000"/>
                      <a:lumMod val="100000"/>
                    </a:schemeClr>
                  </a:gs>
                  <a:gs pos="100000">
                    <a:schemeClr val="accent4">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B-B9DB-44EF-9BD9-BF87EAC652EF}"/>
              </c:ext>
            </c:extLst>
          </c:dPt>
          <c:dPt>
            <c:idx val="22"/>
            <c:bubble3D val="0"/>
            <c:spPr>
              <a:gradFill rotWithShape="1">
                <a:gsLst>
                  <a:gs pos="0">
                    <a:schemeClr val="accent5">
                      <a:lumMod val="80000"/>
                      <a:tint val="98000"/>
                      <a:lumMod val="100000"/>
                    </a:schemeClr>
                  </a:gs>
                  <a:gs pos="100000">
                    <a:schemeClr val="accent5">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D-B9DB-44EF-9BD9-BF87EAC652EF}"/>
              </c:ext>
            </c:extLst>
          </c:dPt>
          <c:dPt>
            <c:idx val="23"/>
            <c:bubble3D val="0"/>
            <c:spPr>
              <a:gradFill rotWithShape="1">
                <a:gsLst>
                  <a:gs pos="0">
                    <a:schemeClr val="accent6">
                      <a:lumMod val="80000"/>
                      <a:tint val="98000"/>
                      <a:lumMod val="100000"/>
                    </a:schemeClr>
                  </a:gs>
                  <a:gs pos="100000">
                    <a:schemeClr val="accent6">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F-B9DB-44EF-9BD9-BF87EAC652EF}"/>
              </c:ext>
            </c:extLst>
          </c:dPt>
          <c:dPt>
            <c:idx val="24"/>
            <c:bubble3D val="0"/>
            <c:spPr>
              <a:gradFill rotWithShape="1">
                <a:gsLst>
                  <a:gs pos="0">
                    <a:schemeClr val="accent1">
                      <a:lumMod val="60000"/>
                      <a:lumOff val="40000"/>
                      <a:tint val="98000"/>
                      <a:lumMod val="100000"/>
                    </a:schemeClr>
                  </a:gs>
                  <a:gs pos="100000">
                    <a:schemeClr val="accent1">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1-B9DB-44EF-9BD9-BF87EAC652EF}"/>
              </c:ext>
            </c:extLst>
          </c:dPt>
          <c:dPt>
            <c:idx val="25"/>
            <c:bubble3D val="0"/>
            <c:spPr>
              <a:gradFill rotWithShape="1">
                <a:gsLst>
                  <a:gs pos="0">
                    <a:schemeClr val="accent2">
                      <a:lumMod val="60000"/>
                      <a:lumOff val="40000"/>
                      <a:tint val="98000"/>
                      <a:lumMod val="100000"/>
                    </a:schemeClr>
                  </a:gs>
                  <a:gs pos="100000">
                    <a:schemeClr val="accent2">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3-B9DB-44EF-9BD9-BF87EAC652EF}"/>
              </c:ext>
            </c:extLst>
          </c:dPt>
          <c:dPt>
            <c:idx val="26"/>
            <c:bubble3D val="0"/>
            <c:spPr>
              <a:gradFill rotWithShape="1">
                <a:gsLst>
                  <a:gs pos="0">
                    <a:schemeClr val="accent3">
                      <a:lumMod val="60000"/>
                      <a:lumOff val="40000"/>
                      <a:tint val="98000"/>
                      <a:lumMod val="100000"/>
                    </a:schemeClr>
                  </a:gs>
                  <a:gs pos="100000">
                    <a:schemeClr val="accent3">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5-B9DB-44EF-9BD9-BF87EAC652EF}"/>
              </c:ext>
            </c:extLst>
          </c:dPt>
          <c:dPt>
            <c:idx val="27"/>
            <c:bubble3D val="0"/>
            <c:spPr>
              <a:gradFill rotWithShape="1">
                <a:gsLst>
                  <a:gs pos="0">
                    <a:schemeClr val="accent4">
                      <a:lumMod val="60000"/>
                      <a:lumOff val="40000"/>
                      <a:tint val="98000"/>
                      <a:lumMod val="100000"/>
                    </a:schemeClr>
                  </a:gs>
                  <a:gs pos="100000">
                    <a:schemeClr val="accent4">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7-B9DB-44EF-9BD9-BF87EAC652EF}"/>
              </c:ext>
            </c:extLst>
          </c:dPt>
          <c:dPt>
            <c:idx val="28"/>
            <c:bubble3D val="0"/>
            <c:spPr>
              <a:gradFill rotWithShape="1">
                <a:gsLst>
                  <a:gs pos="0">
                    <a:schemeClr val="accent5">
                      <a:lumMod val="60000"/>
                      <a:lumOff val="40000"/>
                      <a:tint val="98000"/>
                      <a:lumMod val="100000"/>
                    </a:schemeClr>
                  </a:gs>
                  <a:gs pos="100000">
                    <a:schemeClr val="accent5">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9-B9DB-44EF-9BD9-BF87EAC652EF}"/>
              </c:ext>
            </c:extLst>
          </c:dPt>
          <c:dPt>
            <c:idx val="29"/>
            <c:bubble3D val="0"/>
            <c:spPr>
              <a:gradFill rotWithShape="1">
                <a:gsLst>
                  <a:gs pos="0">
                    <a:schemeClr val="accent6">
                      <a:lumMod val="60000"/>
                      <a:lumOff val="40000"/>
                      <a:tint val="98000"/>
                      <a:lumMod val="100000"/>
                    </a:schemeClr>
                  </a:gs>
                  <a:gs pos="100000">
                    <a:schemeClr val="accent6">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B-B9DB-44EF-9BD9-BF87EAC652EF}"/>
              </c:ext>
            </c:extLst>
          </c:dPt>
          <c:dPt>
            <c:idx val="30"/>
            <c:bubble3D val="0"/>
            <c:spPr>
              <a:gradFill rotWithShape="1">
                <a:gsLst>
                  <a:gs pos="0">
                    <a:schemeClr val="accent1">
                      <a:lumMod val="50000"/>
                      <a:tint val="98000"/>
                      <a:lumMod val="100000"/>
                    </a:schemeClr>
                  </a:gs>
                  <a:gs pos="100000">
                    <a:schemeClr val="accent1">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D-B9DB-44EF-9BD9-BF87EAC652EF}"/>
              </c:ext>
            </c:extLst>
          </c:dPt>
          <c:dPt>
            <c:idx val="31"/>
            <c:bubble3D val="0"/>
            <c:spPr>
              <a:gradFill rotWithShape="1">
                <a:gsLst>
                  <a:gs pos="0">
                    <a:schemeClr val="accent2">
                      <a:lumMod val="50000"/>
                      <a:tint val="98000"/>
                      <a:lumMod val="100000"/>
                    </a:schemeClr>
                  </a:gs>
                  <a:gs pos="100000">
                    <a:schemeClr val="accent2">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F-B9DB-44EF-9BD9-BF87EAC652EF}"/>
              </c:ext>
            </c:extLst>
          </c:dPt>
          <c:dPt>
            <c:idx val="32"/>
            <c:bubble3D val="0"/>
            <c:spPr>
              <a:gradFill rotWithShape="1">
                <a:gsLst>
                  <a:gs pos="0">
                    <a:schemeClr val="accent3">
                      <a:lumMod val="50000"/>
                      <a:tint val="98000"/>
                      <a:lumMod val="100000"/>
                    </a:schemeClr>
                  </a:gs>
                  <a:gs pos="100000">
                    <a:schemeClr val="accent3">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1-B9DB-44EF-9BD9-BF87EAC652EF}"/>
              </c:ext>
            </c:extLst>
          </c:dPt>
          <c:dPt>
            <c:idx val="33"/>
            <c:bubble3D val="0"/>
            <c:spPr>
              <a:gradFill rotWithShape="1">
                <a:gsLst>
                  <a:gs pos="0">
                    <a:schemeClr val="accent4">
                      <a:lumMod val="50000"/>
                      <a:tint val="98000"/>
                      <a:lumMod val="100000"/>
                    </a:schemeClr>
                  </a:gs>
                  <a:gs pos="100000">
                    <a:schemeClr val="accent4">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3-B9DB-44EF-9BD9-BF87EAC652EF}"/>
              </c:ext>
            </c:extLst>
          </c:dPt>
          <c:dPt>
            <c:idx val="34"/>
            <c:bubble3D val="0"/>
            <c:spPr>
              <a:gradFill rotWithShape="1">
                <a:gsLst>
                  <a:gs pos="0">
                    <a:schemeClr val="accent5">
                      <a:lumMod val="50000"/>
                      <a:tint val="98000"/>
                      <a:lumMod val="100000"/>
                    </a:schemeClr>
                  </a:gs>
                  <a:gs pos="100000">
                    <a:schemeClr val="accent5">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5-B9DB-44EF-9BD9-BF87EAC652EF}"/>
              </c:ext>
            </c:extLst>
          </c:dPt>
          <c:dPt>
            <c:idx val="35"/>
            <c:bubble3D val="0"/>
            <c:spPr>
              <a:gradFill rotWithShape="1">
                <a:gsLst>
                  <a:gs pos="0">
                    <a:schemeClr val="accent6">
                      <a:lumMod val="50000"/>
                      <a:tint val="98000"/>
                      <a:lumMod val="100000"/>
                    </a:schemeClr>
                  </a:gs>
                  <a:gs pos="100000">
                    <a:schemeClr val="accent6">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7-B9DB-44EF-9BD9-BF87EAC652EF}"/>
              </c:ext>
            </c:extLst>
          </c:dPt>
          <c:dPt>
            <c:idx val="36"/>
            <c:bubble3D val="0"/>
            <c:spPr>
              <a:gradFill rotWithShape="1">
                <a:gsLst>
                  <a:gs pos="0">
                    <a:schemeClr val="accent1">
                      <a:lumMod val="70000"/>
                      <a:lumOff val="30000"/>
                      <a:tint val="98000"/>
                      <a:lumMod val="100000"/>
                    </a:schemeClr>
                  </a:gs>
                  <a:gs pos="100000">
                    <a:schemeClr val="accent1">
                      <a:lumMod val="70000"/>
                      <a:lumOff val="3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9-B9DB-44EF-9BD9-BF87EAC652EF}"/>
              </c:ext>
            </c:extLst>
          </c:dPt>
          <c:dPt>
            <c:idx val="37"/>
            <c:bubble3D val="0"/>
            <c:spPr>
              <a:gradFill rotWithShape="1">
                <a:gsLst>
                  <a:gs pos="0">
                    <a:schemeClr val="accent2">
                      <a:lumMod val="70000"/>
                      <a:lumOff val="30000"/>
                      <a:tint val="98000"/>
                      <a:lumMod val="100000"/>
                    </a:schemeClr>
                  </a:gs>
                  <a:gs pos="100000">
                    <a:schemeClr val="accent2">
                      <a:lumMod val="70000"/>
                      <a:lumOff val="3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B-B9DB-44EF-9BD9-BF87EAC652EF}"/>
              </c:ext>
            </c:extLst>
          </c:dPt>
          <c:dPt>
            <c:idx val="38"/>
            <c:bubble3D val="0"/>
            <c:spPr>
              <a:gradFill rotWithShape="1">
                <a:gsLst>
                  <a:gs pos="0">
                    <a:schemeClr val="accent3">
                      <a:lumMod val="70000"/>
                      <a:lumOff val="30000"/>
                      <a:tint val="98000"/>
                      <a:lumMod val="100000"/>
                    </a:schemeClr>
                  </a:gs>
                  <a:gs pos="100000">
                    <a:schemeClr val="accent3">
                      <a:lumMod val="70000"/>
                      <a:lumOff val="3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D-B9DB-44EF-9BD9-BF87EAC652EF}"/>
              </c:ext>
            </c:extLst>
          </c:dPt>
          <c:cat>
            <c:strRef>
              <c:f>Sheet11!$A$4:$A$43</c:f>
              <c:strCache>
                <c:ptCount val="39"/>
                <c:pt idx="0">
                  <c:v>Argentina</c:v>
                </c:pt>
                <c:pt idx="1">
                  <c:v>Australia</c:v>
                </c:pt>
                <c:pt idx="2">
                  <c:v>Brazil</c:v>
                </c:pt>
                <c:pt idx="3">
                  <c:v>Canada</c:v>
                </c:pt>
                <c:pt idx="4">
                  <c:v>Chile</c:v>
                </c:pt>
                <c:pt idx="5">
                  <c:v>China</c:v>
                </c:pt>
                <c:pt idx="6">
                  <c:v>Colombia</c:v>
                </c:pt>
                <c:pt idx="7">
                  <c:v>Denmark</c:v>
                </c:pt>
                <c:pt idx="8">
                  <c:v>Egypt</c:v>
                </c:pt>
                <c:pt idx="9">
                  <c:v>France</c:v>
                </c:pt>
                <c:pt idx="10">
                  <c:v>Germany</c:v>
                </c:pt>
                <c:pt idx="11">
                  <c:v>Hong Kong</c:v>
                </c:pt>
                <c:pt idx="12">
                  <c:v>India</c:v>
                </c:pt>
                <c:pt idx="13">
                  <c:v>Indonesia</c:v>
                </c:pt>
                <c:pt idx="14">
                  <c:v>Israel</c:v>
                </c:pt>
                <c:pt idx="15">
                  <c:v>Italy</c:v>
                </c:pt>
                <c:pt idx="16">
                  <c:v>Japan</c:v>
                </c:pt>
                <c:pt idx="17">
                  <c:v>Malaysia</c:v>
                </c:pt>
                <c:pt idx="18">
                  <c:v>Mexico</c:v>
                </c:pt>
                <c:pt idx="19">
                  <c:v>Netherlands</c:v>
                </c:pt>
                <c:pt idx="20">
                  <c:v>Nigeria</c:v>
                </c:pt>
                <c:pt idx="21">
                  <c:v>Norway</c:v>
                </c:pt>
                <c:pt idx="22">
                  <c:v>Peru</c:v>
                </c:pt>
                <c:pt idx="23">
                  <c:v>Philippines</c:v>
                </c:pt>
                <c:pt idx="24">
                  <c:v>Russia</c:v>
                </c:pt>
                <c:pt idx="25">
                  <c:v>Saudi Arabia</c:v>
                </c:pt>
                <c:pt idx="26">
                  <c:v>Singapore</c:v>
                </c:pt>
                <c:pt idx="27">
                  <c:v>South Africa</c:v>
                </c:pt>
                <c:pt idx="28">
                  <c:v>South Korea</c:v>
                </c:pt>
                <c:pt idx="29">
                  <c:v>Spain</c:v>
                </c:pt>
                <c:pt idx="30">
                  <c:v>Sweden</c:v>
                </c:pt>
                <c:pt idx="31">
                  <c:v>Switzerland</c:v>
                </c:pt>
                <c:pt idx="32">
                  <c:v>Taiwan</c:v>
                </c:pt>
                <c:pt idx="33">
                  <c:v>Thailand</c:v>
                </c:pt>
                <c:pt idx="34">
                  <c:v>Turkey</c:v>
                </c:pt>
                <c:pt idx="35">
                  <c:v>UAE</c:v>
                </c:pt>
                <c:pt idx="36">
                  <c:v>United Kingdom</c:v>
                </c:pt>
                <c:pt idx="37">
                  <c:v>United States</c:v>
                </c:pt>
                <c:pt idx="38">
                  <c:v>Vietnam</c:v>
                </c:pt>
              </c:strCache>
            </c:strRef>
          </c:cat>
          <c:val>
            <c:numRef>
              <c:f>Sheet11!$B$4:$B$43</c:f>
              <c:numCache>
                <c:formatCode>General</c:formatCode>
                <c:ptCount val="39"/>
                <c:pt idx="0">
                  <c:v>1567890.2</c:v>
                </c:pt>
                <c:pt idx="1">
                  <c:v>7923.4</c:v>
                </c:pt>
                <c:pt idx="2">
                  <c:v>129834.2</c:v>
                </c:pt>
                <c:pt idx="3">
                  <c:v>22567.8</c:v>
                </c:pt>
                <c:pt idx="4">
                  <c:v>5678.9</c:v>
                </c:pt>
                <c:pt idx="5">
                  <c:v>2891.6</c:v>
                </c:pt>
                <c:pt idx="6">
                  <c:v>1234.5</c:v>
                </c:pt>
                <c:pt idx="7">
                  <c:v>2234.5</c:v>
                </c:pt>
                <c:pt idx="8">
                  <c:v>25678.9</c:v>
                </c:pt>
                <c:pt idx="9">
                  <c:v>7389.2</c:v>
                </c:pt>
                <c:pt idx="10">
                  <c:v>18234.5</c:v>
                </c:pt>
                <c:pt idx="11">
                  <c:v>17234.5</c:v>
                </c:pt>
                <c:pt idx="12">
                  <c:v>80456.7</c:v>
                </c:pt>
                <c:pt idx="13">
                  <c:v>7234.5</c:v>
                </c:pt>
                <c:pt idx="14">
                  <c:v>1987.3</c:v>
                </c:pt>
                <c:pt idx="15">
                  <c:v>33456.699999999997</c:v>
                </c:pt>
                <c:pt idx="16">
                  <c:v>36789.1</c:v>
                </c:pt>
                <c:pt idx="17">
                  <c:v>1634.5</c:v>
                </c:pt>
                <c:pt idx="18">
                  <c:v>55234.6</c:v>
                </c:pt>
                <c:pt idx="19">
                  <c:v>889.3</c:v>
                </c:pt>
                <c:pt idx="20">
                  <c:v>98765.4</c:v>
                </c:pt>
                <c:pt idx="21">
                  <c:v>1345.6</c:v>
                </c:pt>
                <c:pt idx="22">
                  <c:v>23456.7</c:v>
                </c:pt>
                <c:pt idx="23">
                  <c:v>6789.1</c:v>
                </c:pt>
                <c:pt idx="24">
                  <c:v>2789.1</c:v>
                </c:pt>
                <c:pt idx="25">
                  <c:v>12345.6</c:v>
                </c:pt>
                <c:pt idx="26">
                  <c:v>3456.7</c:v>
                </c:pt>
                <c:pt idx="27">
                  <c:v>75234.600000000006</c:v>
                </c:pt>
                <c:pt idx="28">
                  <c:v>2634.5</c:v>
                </c:pt>
                <c:pt idx="29">
                  <c:v>11123.8</c:v>
                </c:pt>
                <c:pt idx="30">
                  <c:v>2567.8000000000002</c:v>
                </c:pt>
                <c:pt idx="31">
                  <c:v>12234.5</c:v>
                </c:pt>
                <c:pt idx="32">
                  <c:v>22567.8</c:v>
                </c:pt>
                <c:pt idx="33">
                  <c:v>1567.8</c:v>
                </c:pt>
                <c:pt idx="34">
                  <c:v>10567.8</c:v>
                </c:pt>
                <c:pt idx="35">
                  <c:v>9876.5</c:v>
                </c:pt>
                <c:pt idx="36">
                  <c:v>8156.3</c:v>
                </c:pt>
                <c:pt idx="37">
                  <c:v>5437.2</c:v>
                </c:pt>
                <c:pt idx="38">
                  <c:v>1234.5</c:v>
                </c:pt>
              </c:numCache>
            </c:numRef>
          </c:val>
          <c:extLst>
            <c:ext xmlns:c16="http://schemas.microsoft.com/office/drawing/2014/chart" uri="{C3380CC4-5D6E-409C-BE32-E72D297353CC}">
              <c16:uniqueId val="{00000000-D9EB-4C2E-B26C-9B81C8EDE3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(Milestone1 Muguntharaj).xlsx]30 mark pivot table!PivotTable5</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Market trends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'30 mark pivot table'!$E$3</c:f>
              <c:strCache>
                <c:ptCount val="1"/>
                <c:pt idx="0">
                  <c:v>Total</c:v>
                </c:pt>
              </c:strCache>
            </c:strRef>
          </c:tx>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cat>
            <c:strRef>
              <c:f>'30 mark pivot table'!$D$4:$D$43</c:f>
              <c:strCache>
                <c:ptCount val="39"/>
                <c:pt idx="0">
                  <c:v>Argentina</c:v>
                </c:pt>
                <c:pt idx="1">
                  <c:v>Australia</c:v>
                </c:pt>
                <c:pt idx="2">
                  <c:v>Brazil</c:v>
                </c:pt>
                <c:pt idx="3">
                  <c:v>Canada</c:v>
                </c:pt>
                <c:pt idx="4">
                  <c:v>Chile</c:v>
                </c:pt>
                <c:pt idx="5">
                  <c:v>China</c:v>
                </c:pt>
                <c:pt idx="6">
                  <c:v>Colombia</c:v>
                </c:pt>
                <c:pt idx="7">
                  <c:v>Denmark</c:v>
                </c:pt>
                <c:pt idx="8">
                  <c:v>Egypt</c:v>
                </c:pt>
                <c:pt idx="9">
                  <c:v>France</c:v>
                </c:pt>
                <c:pt idx="10">
                  <c:v>Germany</c:v>
                </c:pt>
                <c:pt idx="11">
                  <c:v>Hong Kong</c:v>
                </c:pt>
                <c:pt idx="12">
                  <c:v>India</c:v>
                </c:pt>
                <c:pt idx="13">
                  <c:v>Indonesia</c:v>
                </c:pt>
                <c:pt idx="14">
                  <c:v>Israel</c:v>
                </c:pt>
                <c:pt idx="15">
                  <c:v>Italy</c:v>
                </c:pt>
                <c:pt idx="16">
                  <c:v>Japan</c:v>
                </c:pt>
                <c:pt idx="17">
                  <c:v>Malaysia</c:v>
                </c:pt>
                <c:pt idx="18">
                  <c:v>Mexico</c:v>
                </c:pt>
                <c:pt idx="19">
                  <c:v>Netherlands</c:v>
                </c:pt>
                <c:pt idx="20">
                  <c:v>Nigeria</c:v>
                </c:pt>
                <c:pt idx="21">
                  <c:v>Norway</c:v>
                </c:pt>
                <c:pt idx="22">
                  <c:v>Peru</c:v>
                </c:pt>
                <c:pt idx="23">
                  <c:v>Philippines</c:v>
                </c:pt>
                <c:pt idx="24">
                  <c:v>Russia</c:v>
                </c:pt>
                <c:pt idx="25">
                  <c:v>Saudi Arabia</c:v>
                </c:pt>
                <c:pt idx="26">
                  <c:v>Singapore</c:v>
                </c:pt>
                <c:pt idx="27">
                  <c:v>South Africa</c:v>
                </c:pt>
                <c:pt idx="28">
                  <c:v>South Korea</c:v>
                </c:pt>
                <c:pt idx="29">
                  <c:v>Spain</c:v>
                </c:pt>
                <c:pt idx="30">
                  <c:v>Sweden</c:v>
                </c:pt>
                <c:pt idx="31">
                  <c:v>Switzerland</c:v>
                </c:pt>
                <c:pt idx="32">
                  <c:v>Taiwan</c:v>
                </c:pt>
                <c:pt idx="33">
                  <c:v>Thailand</c:v>
                </c:pt>
                <c:pt idx="34">
                  <c:v>Turkey</c:v>
                </c:pt>
                <c:pt idx="35">
                  <c:v>UAE</c:v>
                </c:pt>
                <c:pt idx="36">
                  <c:v>United Kingdom</c:v>
                </c:pt>
                <c:pt idx="37">
                  <c:v>United States</c:v>
                </c:pt>
                <c:pt idx="38">
                  <c:v>Vietnam</c:v>
                </c:pt>
              </c:strCache>
            </c:strRef>
          </c:cat>
          <c:val>
            <c:numRef>
              <c:f>'30 mark pivot table'!$E$4:$E$43</c:f>
              <c:numCache>
                <c:formatCode>General</c:formatCode>
                <c:ptCount val="39"/>
                <c:pt idx="0">
                  <c:v>0.05</c:v>
                </c:pt>
                <c:pt idx="1">
                  <c:v>1.8</c:v>
                </c:pt>
                <c:pt idx="2">
                  <c:v>1.4</c:v>
                </c:pt>
                <c:pt idx="3">
                  <c:v>2.8</c:v>
                </c:pt>
                <c:pt idx="4">
                  <c:v>0.2</c:v>
                </c:pt>
                <c:pt idx="5">
                  <c:v>12.4</c:v>
                </c:pt>
                <c:pt idx="6">
                  <c:v>0.1</c:v>
                </c:pt>
                <c:pt idx="7">
                  <c:v>0.4</c:v>
                </c:pt>
                <c:pt idx="8">
                  <c:v>0.03</c:v>
                </c:pt>
                <c:pt idx="9">
                  <c:v>3</c:v>
                </c:pt>
                <c:pt idx="10">
                  <c:v>2.9</c:v>
                </c:pt>
                <c:pt idx="11">
                  <c:v>4.2</c:v>
                </c:pt>
                <c:pt idx="12">
                  <c:v>4.3</c:v>
                </c:pt>
                <c:pt idx="13">
                  <c:v>0.7</c:v>
                </c:pt>
                <c:pt idx="14">
                  <c:v>0.4</c:v>
                </c:pt>
                <c:pt idx="15">
                  <c:v>0.9</c:v>
                </c:pt>
                <c:pt idx="16">
                  <c:v>6.8</c:v>
                </c:pt>
                <c:pt idx="17">
                  <c:v>0.5</c:v>
                </c:pt>
                <c:pt idx="18">
                  <c:v>0.7</c:v>
                </c:pt>
                <c:pt idx="19">
                  <c:v>1.1000000000000001</c:v>
                </c:pt>
                <c:pt idx="20">
                  <c:v>0.04</c:v>
                </c:pt>
                <c:pt idx="21">
                  <c:v>0.4</c:v>
                </c:pt>
                <c:pt idx="22">
                  <c:v>0.08</c:v>
                </c:pt>
                <c:pt idx="23">
                  <c:v>0.3</c:v>
                </c:pt>
                <c:pt idx="24">
                  <c:v>0.6</c:v>
                </c:pt>
                <c:pt idx="25">
                  <c:v>2.8</c:v>
                </c:pt>
                <c:pt idx="26">
                  <c:v>0.8</c:v>
                </c:pt>
                <c:pt idx="27">
                  <c:v>0.4</c:v>
                </c:pt>
                <c:pt idx="28">
                  <c:v>1.9</c:v>
                </c:pt>
                <c:pt idx="29">
                  <c:v>0.8</c:v>
                </c:pt>
                <c:pt idx="30">
                  <c:v>0.7</c:v>
                </c:pt>
                <c:pt idx="31">
                  <c:v>1.8</c:v>
                </c:pt>
                <c:pt idx="32">
                  <c:v>2.1</c:v>
                </c:pt>
                <c:pt idx="33">
                  <c:v>0.6</c:v>
                </c:pt>
                <c:pt idx="34">
                  <c:v>0.3</c:v>
                </c:pt>
                <c:pt idx="35">
                  <c:v>0.7</c:v>
                </c:pt>
                <c:pt idx="36">
                  <c:v>3.1</c:v>
                </c:pt>
                <c:pt idx="37">
                  <c:v>51.2</c:v>
                </c:pt>
                <c:pt idx="38">
                  <c:v>0.3</c:v>
                </c:pt>
              </c:numCache>
            </c:numRef>
          </c:val>
          <c:extLst>
            <c:ext xmlns:c16="http://schemas.microsoft.com/office/drawing/2014/chart" uri="{C3380CC4-5D6E-409C-BE32-E72D297353CC}">
              <c16:uniqueId val="{00000000-3605-433A-9AE2-37EBC28BA0A3}"/>
            </c:ext>
          </c:extLst>
        </c:ser>
        <c:dLbls>
          <c:showLegendKey val="0"/>
          <c:showVal val="0"/>
          <c:showCatName val="0"/>
          <c:showSerName val="0"/>
          <c:showPercent val="0"/>
          <c:showBubbleSize val="0"/>
        </c:dLbls>
        <c:axId val="1426933375"/>
        <c:axId val="142938911"/>
        <c:axId val="0"/>
      </c:area3DChart>
      <c:catAx>
        <c:axId val="142693337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938911"/>
        <c:crosses val="autoZero"/>
        <c:auto val="1"/>
        <c:lblAlgn val="ctr"/>
        <c:lblOffset val="100"/>
        <c:noMultiLvlLbl val="0"/>
      </c:catAx>
      <c:valAx>
        <c:axId val="142938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3337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 3!PivotTable1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DAILY</a:t>
            </a:r>
            <a:r>
              <a:rPr lang="en-US" baseline="0"/>
              <a:t> STOCK CHANGE%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'30 mark pivot table 3'!$B$3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ABEB-4042-B76D-5A9A4693A36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ABEB-4042-B76D-5A9A4693A36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ABEB-4042-B76D-5A9A4693A36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ABEB-4042-B76D-5A9A4693A367}"/>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ABEB-4042-B76D-5A9A4693A367}"/>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ABEB-4042-B76D-5A9A4693A367}"/>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ABEB-4042-B76D-5A9A4693A367}"/>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ABEB-4042-B76D-5A9A4693A367}"/>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ABEB-4042-B76D-5A9A4693A367}"/>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ABEB-4042-B76D-5A9A4693A367}"/>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ABEB-4042-B76D-5A9A4693A367}"/>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ABEB-4042-B76D-5A9A4693A367}"/>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ABEB-4042-B76D-5A9A4693A367}"/>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1B-ABEB-4042-B76D-5A9A4693A367}"/>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D-ABEB-4042-B76D-5A9A4693A367}"/>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F-ABEB-4042-B76D-5A9A4693A367}"/>
              </c:ext>
            </c:extLst>
          </c:dPt>
          <c:dPt>
            <c:idx val="16"/>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21-ABEB-4042-B76D-5A9A4693A367}"/>
              </c:ext>
            </c:extLst>
          </c:dPt>
          <c:dPt>
            <c:idx val="17"/>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23-ABEB-4042-B76D-5A9A4693A367}"/>
              </c:ext>
            </c:extLst>
          </c:dPt>
          <c:dPt>
            <c:idx val="18"/>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25-ABEB-4042-B76D-5A9A4693A367}"/>
              </c:ext>
            </c:extLst>
          </c:dPt>
          <c:dPt>
            <c:idx val="19"/>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extLst>
              <c:ext xmlns:c16="http://schemas.microsoft.com/office/drawing/2014/chart" uri="{C3380CC4-5D6E-409C-BE32-E72D297353CC}">
                <c16:uniqueId val="{00000027-ABEB-4042-B76D-5A9A4693A367}"/>
              </c:ext>
            </c:extLst>
          </c:dPt>
          <c:dPt>
            <c:idx val="2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29-ABEB-4042-B76D-5A9A4693A367}"/>
              </c:ext>
            </c:extLst>
          </c:dPt>
          <c:dPt>
            <c:idx val="21"/>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extLst>
              <c:ext xmlns:c16="http://schemas.microsoft.com/office/drawing/2014/chart" uri="{C3380CC4-5D6E-409C-BE32-E72D297353CC}">
                <c16:uniqueId val="{0000002B-ABEB-4042-B76D-5A9A4693A367}"/>
              </c:ext>
            </c:extLst>
          </c:dPt>
          <c:dPt>
            <c:idx val="22"/>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2D-ABEB-4042-B76D-5A9A4693A367}"/>
              </c:ext>
            </c:extLst>
          </c:dPt>
          <c:dPt>
            <c:idx val="23"/>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extLst>
              <c:ext xmlns:c16="http://schemas.microsoft.com/office/drawing/2014/chart" uri="{C3380CC4-5D6E-409C-BE32-E72D297353CC}">
                <c16:uniqueId val="{0000002F-ABEB-4042-B76D-5A9A4693A367}"/>
              </c:ext>
            </c:extLst>
          </c:dPt>
          <c:dPt>
            <c:idx val="24"/>
            <c:bubble3D val="0"/>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extLst>
              <c:ext xmlns:c16="http://schemas.microsoft.com/office/drawing/2014/chart" uri="{C3380CC4-5D6E-409C-BE32-E72D297353CC}">
                <c16:uniqueId val="{00000031-ABEB-4042-B76D-5A9A4693A367}"/>
              </c:ext>
            </c:extLst>
          </c:dPt>
          <c:dPt>
            <c:idx val="25"/>
            <c:bubble3D val="0"/>
            <c:spPr>
              <a:pattFill prst="ltUpDiag">
                <a:fgClr>
                  <a:schemeClr val="accent2">
                    <a:lumMod val="60000"/>
                    <a:lumOff val="40000"/>
                  </a:schemeClr>
                </a:fgClr>
                <a:bgClr>
                  <a:schemeClr val="accent2">
                    <a:lumMod val="60000"/>
                    <a:lumOff val="40000"/>
                    <a:lumMod val="20000"/>
                    <a:lumOff val="80000"/>
                  </a:schemeClr>
                </a:bgClr>
              </a:pattFill>
              <a:ln w="19050">
                <a:solidFill>
                  <a:schemeClr val="lt1"/>
                </a:solidFill>
              </a:ln>
              <a:effectLst>
                <a:innerShdw blurRad="114300">
                  <a:schemeClr val="accent2">
                    <a:lumMod val="60000"/>
                    <a:lumOff val="40000"/>
                  </a:schemeClr>
                </a:innerShdw>
              </a:effectLst>
            </c:spPr>
            <c:extLst>
              <c:ext xmlns:c16="http://schemas.microsoft.com/office/drawing/2014/chart" uri="{C3380CC4-5D6E-409C-BE32-E72D297353CC}">
                <c16:uniqueId val="{00000033-ABEB-4042-B76D-5A9A4693A367}"/>
              </c:ext>
            </c:extLst>
          </c:dPt>
          <c:dPt>
            <c:idx val="26"/>
            <c:bubble3D val="0"/>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extLst>
              <c:ext xmlns:c16="http://schemas.microsoft.com/office/drawing/2014/chart" uri="{C3380CC4-5D6E-409C-BE32-E72D297353CC}">
                <c16:uniqueId val="{00000035-ABEB-4042-B76D-5A9A4693A367}"/>
              </c:ext>
            </c:extLst>
          </c:dPt>
          <c:dPt>
            <c:idx val="27"/>
            <c:bubble3D val="0"/>
            <c:spPr>
              <a:pattFill prst="ltUpDiag">
                <a:fgClr>
                  <a:schemeClr val="accent4">
                    <a:lumMod val="60000"/>
                    <a:lumOff val="40000"/>
                  </a:schemeClr>
                </a:fgClr>
                <a:bgClr>
                  <a:schemeClr val="accent4">
                    <a:lumMod val="60000"/>
                    <a:lumOff val="40000"/>
                    <a:lumMod val="20000"/>
                    <a:lumOff val="80000"/>
                  </a:schemeClr>
                </a:bgClr>
              </a:pattFill>
              <a:ln w="19050">
                <a:solidFill>
                  <a:schemeClr val="lt1"/>
                </a:solidFill>
              </a:ln>
              <a:effectLst>
                <a:innerShdw blurRad="114300">
                  <a:schemeClr val="accent4">
                    <a:lumMod val="60000"/>
                    <a:lumOff val="40000"/>
                  </a:schemeClr>
                </a:innerShdw>
              </a:effectLst>
            </c:spPr>
            <c:extLst>
              <c:ext xmlns:c16="http://schemas.microsoft.com/office/drawing/2014/chart" uri="{C3380CC4-5D6E-409C-BE32-E72D297353CC}">
                <c16:uniqueId val="{00000037-ABEB-4042-B76D-5A9A4693A367}"/>
              </c:ext>
            </c:extLst>
          </c:dPt>
          <c:dPt>
            <c:idx val="28"/>
            <c:bubble3D val="0"/>
            <c:spPr>
              <a:pattFill prst="ltUpDiag">
                <a:fgClr>
                  <a:schemeClr val="accent5">
                    <a:lumMod val="60000"/>
                    <a:lumOff val="40000"/>
                  </a:schemeClr>
                </a:fgClr>
                <a:bgClr>
                  <a:schemeClr val="accent5">
                    <a:lumMod val="60000"/>
                    <a:lumOff val="40000"/>
                    <a:lumMod val="20000"/>
                    <a:lumOff val="80000"/>
                  </a:schemeClr>
                </a:bgClr>
              </a:pattFill>
              <a:ln w="19050">
                <a:solidFill>
                  <a:schemeClr val="lt1"/>
                </a:solidFill>
              </a:ln>
              <a:effectLst>
                <a:innerShdw blurRad="114300">
                  <a:schemeClr val="accent5">
                    <a:lumMod val="60000"/>
                    <a:lumOff val="40000"/>
                  </a:schemeClr>
                </a:innerShdw>
              </a:effectLst>
            </c:spPr>
            <c:extLst>
              <c:ext xmlns:c16="http://schemas.microsoft.com/office/drawing/2014/chart" uri="{C3380CC4-5D6E-409C-BE32-E72D297353CC}">
                <c16:uniqueId val="{00000039-ABEB-4042-B76D-5A9A4693A367}"/>
              </c:ext>
            </c:extLst>
          </c:dPt>
          <c:dPt>
            <c:idx val="29"/>
            <c:bubble3D val="0"/>
            <c:spPr>
              <a:pattFill prst="ltUpDiag">
                <a:fgClr>
                  <a:schemeClr val="accent6">
                    <a:lumMod val="60000"/>
                    <a:lumOff val="40000"/>
                  </a:schemeClr>
                </a:fgClr>
                <a:bgClr>
                  <a:schemeClr val="accent6">
                    <a:lumMod val="60000"/>
                    <a:lumOff val="40000"/>
                    <a:lumMod val="20000"/>
                    <a:lumOff val="80000"/>
                  </a:schemeClr>
                </a:bgClr>
              </a:pattFill>
              <a:ln w="19050">
                <a:solidFill>
                  <a:schemeClr val="lt1"/>
                </a:solidFill>
              </a:ln>
              <a:effectLst>
                <a:innerShdw blurRad="114300">
                  <a:schemeClr val="accent6">
                    <a:lumMod val="60000"/>
                    <a:lumOff val="40000"/>
                  </a:schemeClr>
                </a:innerShdw>
              </a:effectLst>
            </c:spPr>
            <c:extLst>
              <c:ext xmlns:c16="http://schemas.microsoft.com/office/drawing/2014/chart" uri="{C3380CC4-5D6E-409C-BE32-E72D297353CC}">
                <c16:uniqueId val="{0000003B-ABEB-4042-B76D-5A9A4693A367}"/>
              </c:ext>
            </c:extLst>
          </c:dPt>
          <c:dPt>
            <c:idx val="30"/>
            <c:bubble3D val="0"/>
            <c:spPr>
              <a:pattFill prst="ltUpDiag">
                <a:fgClr>
                  <a:schemeClr val="accent1">
                    <a:lumMod val="50000"/>
                  </a:schemeClr>
                </a:fgClr>
                <a:bgClr>
                  <a:schemeClr val="accent1">
                    <a:lumMod val="50000"/>
                    <a:lumMod val="20000"/>
                    <a:lumOff val="80000"/>
                  </a:schemeClr>
                </a:bgClr>
              </a:pattFill>
              <a:ln w="19050">
                <a:solidFill>
                  <a:schemeClr val="lt1"/>
                </a:solidFill>
              </a:ln>
              <a:effectLst>
                <a:innerShdw blurRad="114300">
                  <a:schemeClr val="accent1">
                    <a:lumMod val="50000"/>
                  </a:schemeClr>
                </a:innerShdw>
              </a:effectLst>
            </c:spPr>
            <c:extLst>
              <c:ext xmlns:c16="http://schemas.microsoft.com/office/drawing/2014/chart" uri="{C3380CC4-5D6E-409C-BE32-E72D297353CC}">
                <c16:uniqueId val="{0000003D-ABEB-4042-B76D-5A9A4693A367}"/>
              </c:ext>
            </c:extLst>
          </c:dPt>
          <c:dPt>
            <c:idx val="31"/>
            <c:bubble3D val="0"/>
            <c:spPr>
              <a:pattFill prst="ltUpDiag">
                <a:fgClr>
                  <a:schemeClr val="accent2">
                    <a:lumMod val="50000"/>
                  </a:schemeClr>
                </a:fgClr>
                <a:bgClr>
                  <a:schemeClr val="accent2">
                    <a:lumMod val="50000"/>
                    <a:lumMod val="20000"/>
                    <a:lumOff val="80000"/>
                  </a:schemeClr>
                </a:bgClr>
              </a:pattFill>
              <a:ln w="19050">
                <a:solidFill>
                  <a:schemeClr val="lt1"/>
                </a:solidFill>
              </a:ln>
              <a:effectLst>
                <a:innerShdw blurRad="114300">
                  <a:schemeClr val="accent2">
                    <a:lumMod val="50000"/>
                  </a:schemeClr>
                </a:innerShdw>
              </a:effectLst>
            </c:spPr>
            <c:extLst>
              <c:ext xmlns:c16="http://schemas.microsoft.com/office/drawing/2014/chart" uri="{C3380CC4-5D6E-409C-BE32-E72D297353CC}">
                <c16:uniqueId val="{0000003F-ABEB-4042-B76D-5A9A4693A367}"/>
              </c:ext>
            </c:extLst>
          </c:dPt>
          <c:dPt>
            <c:idx val="32"/>
            <c:bubble3D val="0"/>
            <c:spPr>
              <a:pattFill prst="ltUpDiag">
                <a:fgClr>
                  <a:schemeClr val="accent3">
                    <a:lumMod val="50000"/>
                  </a:schemeClr>
                </a:fgClr>
                <a:bgClr>
                  <a:schemeClr val="accent3">
                    <a:lumMod val="50000"/>
                    <a:lumMod val="20000"/>
                    <a:lumOff val="80000"/>
                  </a:schemeClr>
                </a:bgClr>
              </a:pattFill>
              <a:ln w="19050">
                <a:solidFill>
                  <a:schemeClr val="lt1"/>
                </a:solidFill>
              </a:ln>
              <a:effectLst>
                <a:innerShdw blurRad="114300">
                  <a:schemeClr val="accent3">
                    <a:lumMod val="50000"/>
                  </a:schemeClr>
                </a:innerShdw>
              </a:effectLst>
            </c:spPr>
            <c:extLst>
              <c:ext xmlns:c16="http://schemas.microsoft.com/office/drawing/2014/chart" uri="{C3380CC4-5D6E-409C-BE32-E72D297353CC}">
                <c16:uniqueId val="{00000041-ABEB-4042-B76D-5A9A4693A367}"/>
              </c:ext>
            </c:extLst>
          </c:dPt>
          <c:dPt>
            <c:idx val="33"/>
            <c:bubble3D val="0"/>
            <c:spPr>
              <a:pattFill prst="ltUpDiag">
                <a:fgClr>
                  <a:schemeClr val="accent4">
                    <a:lumMod val="50000"/>
                  </a:schemeClr>
                </a:fgClr>
                <a:bgClr>
                  <a:schemeClr val="accent4">
                    <a:lumMod val="50000"/>
                    <a:lumMod val="20000"/>
                    <a:lumOff val="80000"/>
                  </a:schemeClr>
                </a:bgClr>
              </a:pattFill>
              <a:ln w="19050">
                <a:solidFill>
                  <a:schemeClr val="lt1"/>
                </a:solidFill>
              </a:ln>
              <a:effectLst>
                <a:innerShdw blurRad="114300">
                  <a:schemeClr val="accent4">
                    <a:lumMod val="50000"/>
                  </a:schemeClr>
                </a:innerShdw>
              </a:effectLst>
            </c:spPr>
            <c:extLst>
              <c:ext xmlns:c16="http://schemas.microsoft.com/office/drawing/2014/chart" uri="{C3380CC4-5D6E-409C-BE32-E72D297353CC}">
                <c16:uniqueId val="{00000043-ABEB-4042-B76D-5A9A4693A367}"/>
              </c:ext>
            </c:extLst>
          </c:dPt>
          <c:dPt>
            <c:idx val="34"/>
            <c:bubble3D val="0"/>
            <c:spPr>
              <a:pattFill prst="ltUpDiag">
                <a:fgClr>
                  <a:schemeClr val="accent5">
                    <a:lumMod val="50000"/>
                  </a:schemeClr>
                </a:fgClr>
                <a:bgClr>
                  <a:schemeClr val="accent5">
                    <a:lumMod val="50000"/>
                    <a:lumMod val="20000"/>
                    <a:lumOff val="80000"/>
                  </a:schemeClr>
                </a:bgClr>
              </a:pattFill>
              <a:ln w="19050">
                <a:solidFill>
                  <a:schemeClr val="lt1"/>
                </a:solidFill>
              </a:ln>
              <a:effectLst>
                <a:innerShdw blurRad="114300">
                  <a:schemeClr val="accent5">
                    <a:lumMod val="50000"/>
                  </a:schemeClr>
                </a:innerShdw>
              </a:effectLst>
            </c:spPr>
            <c:extLst>
              <c:ext xmlns:c16="http://schemas.microsoft.com/office/drawing/2014/chart" uri="{C3380CC4-5D6E-409C-BE32-E72D297353CC}">
                <c16:uniqueId val="{00000045-ABEB-4042-B76D-5A9A4693A367}"/>
              </c:ext>
            </c:extLst>
          </c:dPt>
          <c:dPt>
            <c:idx val="35"/>
            <c:bubble3D val="0"/>
            <c:spPr>
              <a:pattFill prst="ltUpDiag">
                <a:fgClr>
                  <a:schemeClr val="accent6">
                    <a:lumMod val="50000"/>
                  </a:schemeClr>
                </a:fgClr>
                <a:bgClr>
                  <a:schemeClr val="accent6">
                    <a:lumMod val="50000"/>
                    <a:lumMod val="20000"/>
                    <a:lumOff val="80000"/>
                  </a:schemeClr>
                </a:bgClr>
              </a:pattFill>
              <a:ln w="19050">
                <a:solidFill>
                  <a:schemeClr val="lt1"/>
                </a:solidFill>
              </a:ln>
              <a:effectLst>
                <a:innerShdw blurRad="114300">
                  <a:schemeClr val="accent6">
                    <a:lumMod val="50000"/>
                  </a:schemeClr>
                </a:innerShdw>
              </a:effectLst>
            </c:spPr>
            <c:extLst>
              <c:ext xmlns:c16="http://schemas.microsoft.com/office/drawing/2014/chart" uri="{C3380CC4-5D6E-409C-BE32-E72D297353CC}">
                <c16:uniqueId val="{00000047-ABEB-4042-B76D-5A9A4693A367}"/>
              </c:ext>
            </c:extLst>
          </c:dPt>
          <c:dPt>
            <c:idx val="36"/>
            <c:bubble3D val="0"/>
            <c:spPr>
              <a:pattFill prst="ltUpDiag">
                <a:fgClr>
                  <a:schemeClr val="accent1">
                    <a:lumMod val="70000"/>
                    <a:lumOff val="30000"/>
                  </a:schemeClr>
                </a:fgClr>
                <a:bgClr>
                  <a:schemeClr val="accent1">
                    <a:lumMod val="70000"/>
                    <a:lumOff val="30000"/>
                    <a:lumMod val="20000"/>
                    <a:lumOff val="80000"/>
                  </a:schemeClr>
                </a:bgClr>
              </a:pattFill>
              <a:ln w="19050">
                <a:solidFill>
                  <a:schemeClr val="lt1"/>
                </a:solidFill>
              </a:ln>
              <a:effectLst>
                <a:innerShdw blurRad="114300">
                  <a:schemeClr val="accent1">
                    <a:lumMod val="70000"/>
                    <a:lumOff val="30000"/>
                  </a:schemeClr>
                </a:innerShdw>
              </a:effectLst>
            </c:spPr>
            <c:extLst>
              <c:ext xmlns:c16="http://schemas.microsoft.com/office/drawing/2014/chart" uri="{C3380CC4-5D6E-409C-BE32-E72D297353CC}">
                <c16:uniqueId val="{00000049-ABEB-4042-B76D-5A9A4693A367}"/>
              </c:ext>
            </c:extLst>
          </c:dPt>
          <c:dPt>
            <c:idx val="37"/>
            <c:bubble3D val="0"/>
            <c:spPr>
              <a:pattFill prst="ltUpDiag">
                <a:fgClr>
                  <a:schemeClr val="accent2">
                    <a:lumMod val="70000"/>
                    <a:lumOff val="30000"/>
                  </a:schemeClr>
                </a:fgClr>
                <a:bgClr>
                  <a:schemeClr val="accent2">
                    <a:lumMod val="70000"/>
                    <a:lumOff val="30000"/>
                    <a:lumMod val="20000"/>
                    <a:lumOff val="80000"/>
                  </a:schemeClr>
                </a:bgClr>
              </a:pattFill>
              <a:ln w="19050">
                <a:solidFill>
                  <a:schemeClr val="lt1"/>
                </a:solidFill>
              </a:ln>
              <a:effectLst>
                <a:innerShdw blurRad="114300">
                  <a:schemeClr val="accent2">
                    <a:lumMod val="70000"/>
                    <a:lumOff val="30000"/>
                  </a:schemeClr>
                </a:innerShdw>
              </a:effectLst>
            </c:spPr>
            <c:extLst>
              <c:ext xmlns:c16="http://schemas.microsoft.com/office/drawing/2014/chart" uri="{C3380CC4-5D6E-409C-BE32-E72D297353CC}">
                <c16:uniqueId val="{0000004B-ABEB-4042-B76D-5A9A4693A367}"/>
              </c:ext>
            </c:extLst>
          </c:dPt>
          <c:dPt>
            <c:idx val="38"/>
            <c:bubble3D val="0"/>
            <c:spPr>
              <a:pattFill prst="ltUpDiag">
                <a:fgClr>
                  <a:schemeClr val="accent3">
                    <a:lumMod val="70000"/>
                    <a:lumOff val="30000"/>
                  </a:schemeClr>
                </a:fgClr>
                <a:bgClr>
                  <a:schemeClr val="accent3">
                    <a:lumMod val="70000"/>
                    <a:lumOff val="30000"/>
                    <a:lumMod val="20000"/>
                    <a:lumOff val="80000"/>
                  </a:schemeClr>
                </a:bgClr>
              </a:pattFill>
              <a:ln w="19050">
                <a:solidFill>
                  <a:schemeClr val="lt1"/>
                </a:solidFill>
              </a:ln>
              <a:effectLst>
                <a:innerShdw blurRad="114300">
                  <a:schemeClr val="accent3">
                    <a:lumMod val="70000"/>
                    <a:lumOff val="30000"/>
                  </a:schemeClr>
                </a:innerShdw>
              </a:effectLst>
            </c:spPr>
            <c:extLst>
              <c:ext xmlns:c16="http://schemas.microsoft.com/office/drawing/2014/chart" uri="{C3380CC4-5D6E-409C-BE32-E72D297353CC}">
                <c16:uniqueId val="{0000004D-ABEB-4042-B76D-5A9A4693A367}"/>
              </c:ext>
            </c:extLst>
          </c:dPt>
          <c:cat>
            <c:strRef>
              <c:f>'30 mark pivot table 3'!$A$4:$A$43</c:f>
              <c:strCache>
                <c:ptCount val="39"/>
                <c:pt idx="0">
                  <c:v>Argentina</c:v>
                </c:pt>
                <c:pt idx="1">
                  <c:v>Australia</c:v>
                </c:pt>
                <c:pt idx="2">
                  <c:v>Brazil</c:v>
                </c:pt>
                <c:pt idx="3">
                  <c:v>Canada</c:v>
                </c:pt>
                <c:pt idx="4">
                  <c:v>Chile</c:v>
                </c:pt>
                <c:pt idx="5">
                  <c:v>China</c:v>
                </c:pt>
                <c:pt idx="6">
                  <c:v>Colombia</c:v>
                </c:pt>
                <c:pt idx="7">
                  <c:v>Denmark</c:v>
                </c:pt>
                <c:pt idx="8">
                  <c:v>Egypt</c:v>
                </c:pt>
                <c:pt idx="9">
                  <c:v>France</c:v>
                </c:pt>
                <c:pt idx="10">
                  <c:v>Germany</c:v>
                </c:pt>
                <c:pt idx="11">
                  <c:v>Hong Kong</c:v>
                </c:pt>
                <c:pt idx="12">
                  <c:v>India</c:v>
                </c:pt>
                <c:pt idx="13">
                  <c:v>Indonesia</c:v>
                </c:pt>
                <c:pt idx="14">
                  <c:v>Israel</c:v>
                </c:pt>
                <c:pt idx="15">
                  <c:v>Italy</c:v>
                </c:pt>
                <c:pt idx="16">
                  <c:v>Japan</c:v>
                </c:pt>
                <c:pt idx="17">
                  <c:v>Malaysia</c:v>
                </c:pt>
                <c:pt idx="18">
                  <c:v>Mexico</c:v>
                </c:pt>
                <c:pt idx="19">
                  <c:v>Netherlands</c:v>
                </c:pt>
                <c:pt idx="20">
                  <c:v>Nigeria</c:v>
                </c:pt>
                <c:pt idx="21">
                  <c:v>Norway</c:v>
                </c:pt>
                <c:pt idx="22">
                  <c:v>Peru</c:v>
                </c:pt>
                <c:pt idx="23">
                  <c:v>Philippines</c:v>
                </c:pt>
                <c:pt idx="24">
                  <c:v>Russia</c:v>
                </c:pt>
                <c:pt idx="25">
                  <c:v>Saudi Arabia</c:v>
                </c:pt>
                <c:pt idx="26">
                  <c:v>Singapore</c:v>
                </c:pt>
                <c:pt idx="27">
                  <c:v>South Africa</c:v>
                </c:pt>
                <c:pt idx="28">
                  <c:v>South Korea</c:v>
                </c:pt>
                <c:pt idx="29">
                  <c:v>Spain</c:v>
                </c:pt>
                <c:pt idx="30">
                  <c:v>Sweden</c:v>
                </c:pt>
                <c:pt idx="31">
                  <c:v>Switzerland</c:v>
                </c:pt>
                <c:pt idx="32">
                  <c:v>Taiwan</c:v>
                </c:pt>
                <c:pt idx="33">
                  <c:v>Thailand</c:v>
                </c:pt>
                <c:pt idx="34">
                  <c:v>Turkey</c:v>
                </c:pt>
                <c:pt idx="35">
                  <c:v>UAE</c:v>
                </c:pt>
                <c:pt idx="36">
                  <c:v>United Kingdom</c:v>
                </c:pt>
                <c:pt idx="37">
                  <c:v>United States</c:v>
                </c:pt>
                <c:pt idx="38">
                  <c:v>Vietnam</c:v>
                </c:pt>
              </c:strCache>
            </c:strRef>
          </c:cat>
          <c:val>
            <c:numRef>
              <c:f>'30 mark pivot table 3'!$B$4:$B$43</c:f>
              <c:numCache>
                <c:formatCode>General</c:formatCode>
                <c:ptCount val="39"/>
                <c:pt idx="0">
                  <c:v>3.45</c:v>
                </c:pt>
                <c:pt idx="1">
                  <c:v>0.22</c:v>
                </c:pt>
                <c:pt idx="2">
                  <c:v>1.67</c:v>
                </c:pt>
                <c:pt idx="3">
                  <c:v>0.45</c:v>
                </c:pt>
                <c:pt idx="4">
                  <c:v>0.67</c:v>
                </c:pt>
                <c:pt idx="5">
                  <c:v>-0.82</c:v>
                </c:pt>
                <c:pt idx="6">
                  <c:v>0.89</c:v>
                </c:pt>
                <c:pt idx="7">
                  <c:v>0.23</c:v>
                </c:pt>
                <c:pt idx="8">
                  <c:v>1.45</c:v>
                </c:pt>
                <c:pt idx="9">
                  <c:v>0.28000000000000003</c:v>
                </c:pt>
                <c:pt idx="10">
                  <c:v>0.67</c:v>
                </c:pt>
                <c:pt idx="11">
                  <c:v>-1.23</c:v>
                </c:pt>
                <c:pt idx="12">
                  <c:v>0.89</c:v>
                </c:pt>
                <c:pt idx="13">
                  <c:v>0.45</c:v>
                </c:pt>
                <c:pt idx="14">
                  <c:v>-0.78</c:v>
                </c:pt>
                <c:pt idx="15">
                  <c:v>0.34</c:v>
                </c:pt>
                <c:pt idx="16">
                  <c:v>1.24</c:v>
                </c:pt>
                <c:pt idx="17">
                  <c:v>0.67</c:v>
                </c:pt>
                <c:pt idx="18">
                  <c:v>0.91</c:v>
                </c:pt>
                <c:pt idx="19">
                  <c:v>0.12</c:v>
                </c:pt>
                <c:pt idx="20">
                  <c:v>2.1</c:v>
                </c:pt>
                <c:pt idx="21">
                  <c:v>0.67</c:v>
                </c:pt>
                <c:pt idx="22">
                  <c:v>1.1200000000000001</c:v>
                </c:pt>
                <c:pt idx="23">
                  <c:v>0.89</c:v>
                </c:pt>
                <c:pt idx="24">
                  <c:v>0.78</c:v>
                </c:pt>
                <c:pt idx="25">
                  <c:v>0.56000000000000005</c:v>
                </c:pt>
                <c:pt idx="26">
                  <c:v>0.56000000000000005</c:v>
                </c:pt>
                <c:pt idx="27">
                  <c:v>0.78</c:v>
                </c:pt>
                <c:pt idx="28">
                  <c:v>-0.34</c:v>
                </c:pt>
                <c:pt idx="29">
                  <c:v>0.67</c:v>
                </c:pt>
                <c:pt idx="30">
                  <c:v>0.45</c:v>
                </c:pt>
                <c:pt idx="31">
                  <c:v>0.28000000000000003</c:v>
                </c:pt>
                <c:pt idx="32">
                  <c:v>0.78</c:v>
                </c:pt>
                <c:pt idx="33">
                  <c:v>0.34</c:v>
                </c:pt>
                <c:pt idx="34">
                  <c:v>2.34</c:v>
                </c:pt>
                <c:pt idx="35">
                  <c:v>0.34</c:v>
                </c:pt>
                <c:pt idx="36">
                  <c:v>-0.15</c:v>
                </c:pt>
                <c:pt idx="37">
                  <c:v>0.34</c:v>
                </c:pt>
                <c:pt idx="38">
                  <c:v>1.23</c:v>
                </c:pt>
              </c:numCache>
            </c:numRef>
          </c:val>
          <c:extLst>
            <c:ext xmlns:c16="http://schemas.microsoft.com/office/drawing/2014/chart" uri="{C3380CC4-5D6E-409C-BE32-E72D297353CC}">
              <c16:uniqueId val="{0000004E-ABEB-4042-B76D-5A9A4693A367}"/>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table!PivotTable8</c:name>
    <c:fmtId val="1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'30 mark pivot table'!$B$11</c:f>
              <c:strCache>
                <c:ptCount val="1"/>
                <c:pt idx="0">
                  <c:v>Sum of Inflation_Rate_Percent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'30 mark pivot table'!$A$12:$A$33</c:f>
              <c:strCache>
                <c:ptCount val="21"/>
                <c:pt idx="0">
                  <c:v>VN_Index</c:v>
                </c:pt>
                <c:pt idx="1">
                  <c:v>TSX</c:v>
                </c:pt>
                <c:pt idx="2">
                  <c:v>Sensex</c:v>
                </c:pt>
                <c:pt idx="3">
                  <c:v>S&amp;P_500</c:v>
                </c:pt>
                <c:pt idx="4">
                  <c:v>PSE</c:v>
                </c:pt>
                <c:pt idx="5">
                  <c:v>OSE</c:v>
                </c:pt>
                <c:pt idx="6">
                  <c:v>NSE</c:v>
                </c:pt>
                <c:pt idx="7">
                  <c:v>Nikkei_225</c:v>
                </c:pt>
                <c:pt idx="8">
                  <c:v>MOEX</c:v>
                </c:pt>
                <c:pt idx="9">
                  <c:v>Merval</c:v>
                </c:pt>
                <c:pt idx="10">
                  <c:v>Lima_General</c:v>
                </c:pt>
                <c:pt idx="11">
                  <c:v>JSE</c:v>
                </c:pt>
                <c:pt idx="12">
                  <c:v>JCI</c:v>
                </c:pt>
                <c:pt idx="13">
                  <c:v>IPSA</c:v>
                </c:pt>
                <c:pt idx="14">
                  <c:v>IPC</c:v>
                </c:pt>
                <c:pt idx="15">
                  <c:v>IBEX_35</c:v>
                </c:pt>
                <c:pt idx="16">
                  <c:v>EGX_30</c:v>
                </c:pt>
                <c:pt idx="17">
                  <c:v>COLCAP</c:v>
                </c:pt>
                <c:pt idx="18">
                  <c:v>Bovespa</c:v>
                </c:pt>
                <c:pt idx="19">
                  <c:v>BIST_100</c:v>
                </c:pt>
                <c:pt idx="20">
                  <c:v>ASX_200</c:v>
                </c:pt>
              </c:strCache>
            </c:strRef>
          </c:cat>
          <c:val>
            <c:numRef>
              <c:f>'30 mark pivot table'!$B$12:$B$33</c:f>
              <c:numCache>
                <c:formatCode>General</c:formatCode>
                <c:ptCount val="21"/>
                <c:pt idx="0">
                  <c:v>4.0999999999999996</c:v>
                </c:pt>
                <c:pt idx="1">
                  <c:v>2.8</c:v>
                </c:pt>
                <c:pt idx="2">
                  <c:v>4.9000000000000004</c:v>
                </c:pt>
                <c:pt idx="3">
                  <c:v>2.9</c:v>
                </c:pt>
                <c:pt idx="4">
                  <c:v>3.7</c:v>
                </c:pt>
                <c:pt idx="5">
                  <c:v>3.1</c:v>
                </c:pt>
                <c:pt idx="6">
                  <c:v>21.8</c:v>
                </c:pt>
                <c:pt idx="7">
                  <c:v>2.8</c:v>
                </c:pt>
                <c:pt idx="8">
                  <c:v>7.4</c:v>
                </c:pt>
                <c:pt idx="9">
                  <c:v>211.4</c:v>
                </c:pt>
                <c:pt idx="10">
                  <c:v>2.8</c:v>
                </c:pt>
                <c:pt idx="11">
                  <c:v>4.7</c:v>
                </c:pt>
                <c:pt idx="12">
                  <c:v>2.8</c:v>
                </c:pt>
                <c:pt idx="13">
                  <c:v>4.0999999999999996</c:v>
                </c:pt>
                <c:pt idx="14">
                  <c:v>4.7</c:v>
                </c:pt>
                <c:pt idx="15">
                  <c:v>3.2</c:v>
                </c:pt>
                <c:pt idx="16">
                  <c:v>33.1</c:v>
                </c:pt>
                <c:pt idx="17">
                  <c:v>7.2</c:v>
                </c:pt>
                <c:pt idx="18">
                  <c:v>4.5</c:v>
                </c:pt>
                <c:pt idx="19">
                  <c:v>64.8</c:v>
                </c:pt>
                <c:pt idx="20">
                  <c:v>3.8</c:v>
                </c:pt>
              </c:numCache>
            </c:numRef>
          </c:val>
          <c:smooth val="0"/>
          <c:extLst>
            <c:ext xmlns:c16="http://schemas.microsoft.com/office/drawing/2014/chart" uri="{C3380CC4-5D6E-409C-BE32-E72D297353CC}">
              <c16:uniqueId val="{00000000-2471-4275-A040-FBBEAA5A7C25}"/>
            </c:ext>
          </c:extLst>
        </c:ser>
        <c:ser>
          <c:idx val="1"/>
          <c:order val="1"/>
          <c:tx>
            <c:strRef>
              <c:f>'30 mark pivot table'!$C$11</c:f>
              <c:strCache>
                <c:ptCount val="1"/>
                <c:pt idx="0">
                  <c:v>Sum of GDP_Growth_Rate_Percent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'30 mark pivot table'!$A$12:$A$33</c:f>
              <c:strCache>
                <c:ptCount val="21"/>
                <c:pt idx="0">
                  <c:v>VN_Index</c:v>
                </c:pt>
                <c:pt idx="1">
                  <c:v>TSX</c:v>
                </c:pt>
                <c:pt idx="2">
                  <c:v>Sensex</c:v>
                </c:pt>
                <c:pt idx="3">
                  <c:v>S&amp;P_500</c:v>
                </c:pt>
                <c:pt idx="4">
                  <c:v>PSE</c:v>
                </c:pt>
                <c:pt idx="5">
                  <c:v>OSE</c:v>
                </c:pt>
                <c:pt idx="6">
                  <c:v>NSE</c:v>
                </c:pt>
                <c:pt idx="7">
                  <c:v>Nikkei_225</c:v>
                </c:pt>
                <c:pt idx="8">
                  <c:v>MOEX</c:v>
                </c:pt>
                <c:pt idx="9">
                  <c:v>Merval</c:v>
                </c:pt>
                <c:pt idx="10">
                  <c:v>Lima_General</c:v>
                </c:pt>
                <c:pt idx="11">
                  <c:v>JSE</c:v>
                </c:pt>
                <c:pt idx="12">
                  <c:v>JCI</c:v>
                </c:pt>
                <c:pt idx="13">
                  <c:v>IPSA</c:v>
                </c:pt>
                <c:pt idx="14">
                  <c:v>IPC</c:v>
                </c:pt>
                <c:pt idx="15">
                  <c:v>IBEX_35</c:v>
                </c:pt>
                <c:pt idx="16">
                  <c:v>EGX_30</c:v>
                </c:pt>
                <c:pt idx="17">
                  <c:v>COLCAP</c:v>
                </c:pt>
                <c:pt idx="18">
                  <c:v>Bovespa</c:v>
                </c:pt>
                <c:pt idx="19">
                  <c:v>BIST_100</c:v>
                </c:pt>
                <c:pt idx="20">
                  <c:v>ASX_200</c:v>
                </c:pt>
              </c:strCache>
            </c:strRef>
          </c:cat>
          <c:val>
            <c:numRef>
              <c:f>'30 mark pivot table'!$C$12:$C$33</c:f>
              <c:numCache>
                <c:formatCode>General</c:formatCode>
                <c:ptCount val="21"/>
                <c:pt idx="0">
                  <c:v>6.4</c:v>
                </c:pt>
                <c:pt idx="1">
                  <c:v>2.9</c:v>
                </c:pt>
                <c:pt idx="2">
                  <c:v>6.8</c:v>
                </c:pt>
                <c:pt idx="3">
                  <c:v>2.8</c:v>
                </c:pt>
                <c:pt idx="4">
                  <c:v>5.8</c:v>
                </c:pt>
                <c:pt idx="5">
                  <c:v>2.1</c:v>
                </c:pt>
                <c:pt idx="6">
                  <c:v>3.2</c:v>
                </c:pt>
                <c:pt idx="7">
                  <c:v>0.9</c:v>
                </c:pt>
                <c:pt idx="8">
                  <c:v>-1.9</c:v>
                </c:pt>
                <c:pt idx="9">
                  <c:v>-1.6</c:v>
                </c:pt>
                <c:pt idx="10">
                  <c:v>2.8</c:v>
                </c:pt>
                <c:pt idx="11">
                  <c:v>0.9</c:v>
                </c:pt>
                <c:pt idx="12">
                  <c:v>5.0999999999999996</c:v>
                </c:pt>
                <c:pt idx="13">
                  <c:v>2.4</c:v>
                </c:pt>
                <c:pt idx="14">
                  <c:v>2.4</c:v>
                </c:pt>
                <c:pt idx="15">
                  <c:v>2.5</c:v>
                </c:pt>
                <c:pt idx="16">
                  <c:v>2.8</c:v>
                </c:pt>
                <c:pt idx="17">
                  <c:v>1.2</c:v>
                </c:pt>
                <c:pt idx="18">
                  <c:v>2.1</c:v>
                </c:pt>
                <c:pt idx="19">
                  <c:v>3.1</c:v>
                </c:pt>
                <c:pt idx="20">
                  <c:v>1.7</c:v>
                </c:pt>
              </c:numCache>
            </c:numRef>
          </c:val>
          <c:smooth val="0"/>
          <c:extLst>
            <c:ext xmlns:c16="http://schemas.microsoft.com/office/drawing/2014/chart" uri="{C3380CC4-5D6E-409C-BE32-E72D297353CC}">
              <c16:uniqueId val="{00000001-2471-4275-A040-FBBEAA5A7C25}"/>
            </c:ext>
          </c:extLst>
        </c:ser>
        <c:dLbls>
          <c:showLegendKey val="0"/>
          <c:showVal val="0"/>
          <c:showCatName val="0"/>
          <c:showSerName val="0"/>
          <c:showPercent val="0"/>
          <c:showBubbleSize val="0"/>
        </c:dLbls>
        <c:marker val="1"/>
        <c:smooth val="0"/>
        <c:axId val="1345017648"/>
        <c:axId val="1345001328"/>
      </c:lineChart>
      <c:catAx>
        <c:axId val="134501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45001328"/>
        <c:crosses val="autoZero"/>
        <c:auto val="1"/>
        <c:lblAlgn val="ctr"/>
        <c:lblOffset val="100"/>
        <c:noMultiLvlLbl val="0"/>
      </c:catAx>
      <c:valAx>
        <c:axId val="1345001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1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table!PivotTable9</c:name>
    <c:fmtId val="1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UNEMPLOYEMENT</a:t>
            </a:r>
            <a:r>
              <a:rPr lang="en-US" baseline="0"/>
              <a:t> VS INTREST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6564596092155148"/>
          <c:w val="0.5401968503937008"/>
          <c:h val="0.75010279965004378"/>
        </c:manualLayout>
      </c:layout>
      <c:barChart>
        <c:barDir val="col"/>
        <c:grouping val="clustered"/>
        <c:varyColors val="0"/>
        <c:ser>
          <c:idx val="0"/>
          <c:order val="0"/>
          <c:tx>
            <c:strRef>
              <c:f>'30 mark pivot table'!$A$37</c:f>
              <c:strCache>
                <c:ptCount val="1"/>
                <c:pt idx="0">
                  <c:v>Sum of Interest_Rate_Percent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'30 mark pivot table'!$A$38</c:f>
              <c:strCache>
                <c:ptCount val="1"/>
                <c:pt idx="0">
                  <c:v>Total</c:v>
                </c:pt>
              </c:strCache>
            </c:strRef>
          </c:cat>
          <c:val>
            <c:numRef>
              <c:f>'30 mark pivot table'!$A$38</c:f>
              <c:numCache>
                <c:formatCode>General</c:formatCode>
                <c:ptCount val="1"/>
                <c:pt idx="0">
                  <c:v>415.09999999999997</c:v>
                </c:pt>
              </c:numCache>
            </c:numRef>
          </c:val>
          <c:extLst>
            <c:ext xmlns:c16="http://schemas.microsoft.com/office/drawing/2014/chart" uri="{C3380CC4-5D6E-409C-BE32-E72D297353CC}">
              <c16:uniqueId val="{00000000-0320-496C-85D9-A8D012328BB1}"/>
            </c:ext>
          </c:extLst>
        </c:ser>
        <c:ser>
          <c:idx val="1"/>
          <c:order val="1"/>
          <c:tx>
            <c:strRef>
              <c:f>'30 mark pivot table'!$B$37</c:f>
              <c:strCache>
                <c:ptCount val="1"/>
                <c:pt idx="0">
                  <c:v>Sum of Unemployment_Rate_Percent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'30 mark pivot table'!$A$38</c:f>
              <c:strCache>
                <c:ptCount val="1"/>
                <c:pt idx="0">
                  <c:v>Total</c:v>
                </c:pt>
              </c:strCache>
            </c:strRef>
          </c:cat>
          <c:val>
            <c:numRef>
              <c:f>'30 mark pivot table'!$B$38</c:f>
              <c:numCache>
                <c:formatCode>General</c:formatCode>
                <c:ptCount val="1"/>
                <c:pt idx="0">
                  <c:v>229.6</c:v>
                </c:pt>
              </c:numCache>
            </c:numRef>
          </c:val>
          <c:extLst>
            <c:ext xmlns:c16="http://schemas.microsoft.com/office/drawing/2014/chart" uri="{C3380CC4-5D6E-409C-BE32-E72D297353CC}">
              <c16:uniqueId val="{00000001-0320-496C-85D9-A8D012328BB1}"/>
            </c:ext>
          </c:extLst>
        </c:ser>
        <c:dLbls>
          <c:showLegendKey val="0"/>
          <c:showVal val="0"/>
          <c:showCatName val="0"/>
          <c:showSerName val="0"/>
          <c:showPercent val="0"/>
          <c:showBubbleSize val="0"/>
        </c:dLbls>
        <c:gapWidth val="164"/>
        <c:overlap val="-22"/>
        <c:axId val="1345057008"/>
        <c:axId val="1345058928"/>
      </c:barChart>
      <c:catAx>
        <c:axId val="13450570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58928"/>
        <c:crosses val="autoZero"/>
        <c:auto val="1"/>
        <c:lblAlgn val="ctr"/>
        <c:lblOffset val="100"/>
        <c:noMultiLvlLbl val="0"/>
      </c:catAx>
      <c:valAx>
        <c:axId val="134505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 2!PivotTable12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Goverment dept by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doughnutChart>
        <c:varyColors val="1"/>
        <c:ser>
          <c:idx val="0"/>
          <c:order val="0"/>
          <c:tx>
            <c:strRef>
              <c:f>'30 MARK PIVOT TABLE 2'!$B$3:$B$4</c:f>
              <c:strCache>
                <c:ptCount val="1"/>
                <c:pt idx="0">
                  <c:v>8/15/2024 0:00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EB-4DA1-A903-1BBD5492B0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EB-4DA1-A903-1BBD5492B0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EB-4DA1-A903-1BBD5492B0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EB-4DA1-A903-1BBD5492B0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EB-4DA1-A903-1BBD5492B0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3EB-4DA1-A903-1BBD5492B0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3EB-4DA1-A903-1BBD5492B0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3EB-4DA1-A903-1BBD5492B0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3EB-4DA1-A903-1BBD5492B0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3EB-4DA1-A903-1BBD5492B0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3EB-4DA1-A903-1BBD5492B0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3EB-4DA1-A903-1BBD5492B04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3EB-4DA1-A903-1BBD5492B04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3EB-4DA1-A903-1BBD5492B04E}"/>
              </c:ext>
            </c:extLst>
          </c:dPt>
          <c:cat>
            <c:strRef>
              <c:f>'30 MARK PIVOT TABLE 2'!$A$5:$A$19</c:f>
              <c:strCache>
                <c:ptCount val="14"/>
                <c:pt idx="0">
                  <c:v>A</c:v>
                </c:pt>
                <c:pt idx="1">
                  <c:v>A-</c:v>
                </c:pt>
                <c:pt idx="2">
                  <c:v>A+</c:v>
                </c:pt>
                <c:pt idx="3">
                  <c:v>AA</c:v>
                </c:pt>
                <c:pt idx="4">
                  <c:v>AA+</c:v>
                </c:pt>
                <c:pt idx="5">
                  <c:v>AAA</c:v>
                </c:pt>
                <c:pt idx="6">
                  <c:v>B-</c:v>
                </c:pt>
                <c:pt idx="7">
                  <c:v>B+</c:v>
                </c:pt>
                <c:pt idx="8">
                  <c:v>BB-</c:v>
                </c:pt>
                <c:pt idx="9">
                  <c:v>BB+</c:v>
                </c:pt>
                <c:pt idx="10">
                  <c:v>BBB</c:v>
                </c:pt>
                <c:pt idx="11">
                  <c:v>BBB-</c:v>
                </c:pt>
                <c:pt idx="12">
                  <c:v>BBB+</c:v>
                </c:pt>
                <c:pt idx="13">
                  <c:v>CCC+</c:v>
                </c:pt>
              </c:strCache>
            </c:strRef>
          </c:cat>
          <c:val>
            <c:numRef>
              <c:f>'30 MARK PIVOT TABLE 2'!$B$5:$B$19</c:f>
              <c:numCache>
                <c:formatCode>General</c:formatCode>
                <c:ptCount val="14"/>
                <c:pt idx="0">
                  <c:v>145.5</c:v>
                </c:pt>
                <c:pt idx="1">
                  <c:v>96.8</c:v>
                </c:pt>
                <c:pt idx="2">
                  <c:v>401.1</c:v>
                </c:pt>
                <c:pt idx="3">
                  <c:v>330.8</c:v>
                </c:pt>
                <c:pt idx="4">
                  <c:v>0.1</c:v>
                </c:pt>
                <c:pt idx="5">
                  <c:v>678.6</c:v>
                </c:pt>
                <c:pt idx="6">
                  <c:v>37.1</c:v>
                </c:pt>
                <c:pt idx="7">
                  <c:v>121.80000000000001</c:v>
                </c:pt>
                <c:pt idx="8">
                  <c:v>158.80000000000001</c:v>
                </c:pt>
                <c:pt idx="9">
                  <c:v>121.2</c:v>
                </c:pt>
                <c:pt idx="10">
                  <c:v>238.90000000000003</c:v>
                </c:pt>
                <c:pt idx="11">
                  <c:v>84.2</c:v>
                </c:pt>
                <c:pt idx="12">
                  <c:v>159.10000000000002</c:v>
                </c:pt>
                <c:pt idx="13">
                  <c:v>78.900000000000006</c:v>
                </c:pt>
              </c:numCache>
            </c:numRef>
          </c:val>
          <c:extLst>
            <c:ext xmlns:c16="http://schemas.microsoft.com/office/drawing/2014/chart" uri="{C3380CC4-5D6E-409C-BE32-E72D297353CC}">
              <c16:uniqueId val="{0000001C-23EB-4DA1-A903-1BBD5492B04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 4!PivotTable14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solidFill>
                  <a:schemeClr val="tx1">
                    <a:lumMod val="95000"/>
                    <a:lumOff val="5000"/>
                  </a:schemeClr>
                </a:solidFill>
              </a:rPr>
              <a:t>Account</a:t>
            </a:r>
            <a:r>
              <a:rPr lang="en-US" b="0" baseline="0">
                <a:solidFill>
                  <a:schemeClr val="tx1">
                    <a:lumMod val="95000"/>
                    <a:lumOff val="5000"/>
                  </a:schemeClr>
                </a:solidFill>
              </a:rPr>
              <a:t> line plot</a:t>
            </a:r>
            <a:endParaRPr lang="en-US" b="0">
              <a:solidFill>
                <a:schemeClr val="tx1">
                  <a:lumMod val="95000"/>
                  <a:lumOff val="5000"/>
                </a:schemeClr>
              </a:solidFill>
            </a:endParaRPr>
          </a:p>
        </c:rich>
      </c:tx>
      <c:layout>
        <c:manualLayout>
          <c:xMode val="edge"/>
          <c:yMode val="edge"/>
          <c:x val="0.38977015029262563"/>
          <c:y val="0.2152628033834802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'30 mark pivot table 4'!$B$3</c:f>
              <c:strCache>
                <c:ptCount val="1"/>
                <c:pt idx="0">
                  <c:v>Total</c:v>
                </c:pt>
              </c:strCache>
            </c:strRef>
          </c:tx>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'30 mark pivot table 4'!$A$4:$A$43</c:f>
              <c:strCache>
                <c:ptCount val="39"/>
                <c:pt idx="0">
                  <c:v>Argentina</c:v>
                </c:pt>
                <c:pt idx="1">
                  <c:v>Australia</c:v>
                </c:pt>
                <c:pt idx="2">
                  <c:v>Brazil</c:v>
                </c:pt>
                <c:pt idx="3">
                  <c:v>Canada</c:v>
                </c:pt>
                <c:pt idx="4">
                  <c:v>Chile</c:v>
                </c:pt>
                <c:pt idx="5">
                  <c:v>China</c:v>
                </c:pt>
                <c:pt idx="6">
                  <c:v>Colombia</c:v>
                </c:pt>
                <c:pt idx="7">
                  <c:v>Denmark</c:v>
                </c:pt>
                <c:pt idx="8">
                  <c:v>Egypt</c:v>
                </c:pt>
                <c:pt idx="9">
                  <c:v>France</c:v>
                </c:pt>
                <c:pt idx="10">
                  <c:v>Germany</c:v>
                </c:pt>
                <c:pt idx="11">
                  <c:v>Hong Kong</c:v>
                </c:pt>
                <c:pt idx="12">
                  <c:v>India</c:v>
                </c:pt>
                <c:pt idx="13">
                  <c:v>Indonesia</c:v>
                </c:pt>
                <c:pt idx="14">
                  <c:v>Israel</c:v>
                </c:pt>
                <c:pt idx="15">
                  <c:v>Italy</c:v>
                </c:pt>
                <c:pt idx="16">
                  <c:v>Japan</c:v>
                </c:pt>
                <c:pt idx="17">
                  <c:v>Malaysia</c:v>
                </c:pt>
                <c:pt idx="18">
                  <c:v>Mexico</c:v>
                </c:pt>
                <c:pt idx="19">
                  <c:v>Netherlands</c:v>
                </c:pt>
                <c:pt idx="20">
                  <c:v>Nigeria</c:v>
                </c:pt>
                <c:pt idx="21">
                  <c:v>Norway</c:v>
                </c:pt>
                <c:pt idx="22">
                  <c:v>Peru</c:v>
                </c:pt>
                <c:pt idx="23">
                  <c:v>Philippines</c:v>
                </c:pt>
                <c:pt idx="24">
                  <c:v>Russia</c:v>
                </c:pt>
                <c:pt idx="25">
                  <c:v>Saudi Arabia</c:v>
                </c:pt>
                <c:pt idx="26">
                  <c:v>Singapore</c:v>
                </c:pt>
                <c:pt idx="27">
                  <c:v>South Africa</c:v>
                </c:pt>
                <c:pt idx="28">
                  <c:v>South Korea</c:v>
                </c:pt>
                <c:pt idx="29">
                  <c:v>Spain</c:v>
                </c:pt>
                <c:pt idx="30">
                  <c:v>Sweden</c:v>
                </c:pt>
                <c:pt idx="31">
                  <c:v>Switzerland</c:v>
                </c:pt>
                <c:pt idx="32">
                  <c:v>Taiwan</c:v>
                </c:pt>
                <c:pt idx="33">
                  <c:v>Thailand</c:v>
                </c:pt>
                <c:pt idx="34">
                  <c:v>Turkey</c:v>
                </c:pt>
                <c:pt idx="35">
                  <c:v>UAE</c:v>
                </c:pt>
                <c:pt idx="36">
                  <c:v>United Kingdom</c:v>
                </c:pt>
                <c:pt idx="37">
                  <c:v>United States</c:v>
                </c:pt>
                <c:pt idx="38">
                  <c:v>Vietnam</c:v>
                </c:pt>
              </c:strCache>
            </c:strRef>
          </c:cat>
          <c:val>
            <c:numRef>
              <c:f>'30 mark pivot table 4'!$B$4:$B$43</c:f>
              <c:numCache>
                <c:formatCode>General</c:formatCode>
                <c:ptCount val="39"/>
                <c:pt idx="0">
                  <c:v>-23.4</c:v>
                </c:pt>
                <c:pt idx="1">
                  <c:v>67.8</c:v>
                </c:pt>
                <c:pt idx="2">
                  <c:v>-46.9</c:v>
                </c:pt>
                <c:pt idx="3">
                  <c:v>12.8</c:v>
                </c:pt>
                <c:pt idx="4">
                  <c:v>23.4</c:v>
                </c:pt>
                <c:pt idx="5">
                  <c:v>382.9</c:v>
                </c:pt>
                <c:pt idx="6">
                  <c:v>-12.1</c:v>
                </c:pt>
                <c:pt idx="7">
                  <c:v>23.4</c:v>
                </c:pt>
                <c:pt idx="8">
                  <c:v>-18.899999999999999</c:v>
                </c:pt>
                <c:pt idx="9">
                  <c:v>-22.1</c:v>
                </c:pt>
                <c:pt idx="10">
                  <c:v>297.39999999999998</c:v>
                </c:pt>
                <c:pt idx="11">
                  <c:v>34.5</c:v>
                </c:pt>
                <c:pt idx="12">
                  <c:v>-23.1</c:v>
                </c:pt>
                <c:pt idx="13">
                  <c:v>-12.1</c:v>
                </c:pt>
                <c:pt idx="14">
                  <c:v>23.4</c:v>
                </c:pt>
                <c:pt idx="15">
                  <c:v>-56.7</c:v>
                </c:pt>
                <c:pt idx="16">
                  <c:v>49.7</c:v>
                </c:pt>
                <c:pt idx="17">
                  <c:v>23.4</c:v>
                </c:pt>
                <c:pt idx="18">
                  <c:v>-12.4</c:v>
                </c:pt>
                <c:pt idx="19">
                  <c:v>89.7</c:v>
                </c:pt>
                <c:pt idx="20">
                  <c:v>34.5</c:v>
                </c:pt>
                <c:pt idx="21">
                  <c:v>78.900000000000006</c:v>
                </c:pt>
                <c:pt idx="22">
                  <c:v>8.9</c:v>
                </c:pt>
                <c:pt idx="23">
                  <c:v>-8.9</c:v>
                </c:pt>
                <c:pt idx="24">
                  <c:v>67.8</c:v>
                </c:pt>
                <c:pt idx="25">
                  <c:v>34.5</c:v>
                </c:pt>
                <c:pt idx="26">
                  <c:v>67.8</c:v>
                </c:pt>
                <c:pt idx="27">
                  <c:v>8.9</c:v>
                </c:pt>
                <c:pt idx="28">
                  <c:v>67.400000000000006</c:v>
                </c:pt>
                <c:pt idx="29">
                  <c:v>23.4</c:v>
                </c:pt>
                <c:pt idx="30">
                  <c:v>34.5</c:v>
                </c:pt>
                <c:pt idx="31">
                  <c:v>67.8</c:v>
                </c:pt>
                <c:pt idx="32">
                  <c:v>89.7</c:v>
                </c:pt>
                <c:pt idx="33">
                  <c:v>12.8</c:v>
                </c:pt>
                <c:pt idx="34">
                  <c:v>-45.6</c:v>
                </c:pt>
                <c:pt idx="35">
                  <c:v>67.8</c:v>
                </c:pt>
                <c:pt idx="36">
                  <c:v>-85.6</c:v>
                </c:pt>
                <c:pt idx="37">
                  <c:v>-695.2</c:v>
                </c:pt>
                <c:pt idx="38">
                  <c:v>12.8</c:v>
                </c:pt>
              </c:numCache>
            </c:numRef>
          </c:val>
          <c:smooth val="0"/>
          <c:extLst>
            <c:ext xmlns:c16="http://schemas.microsoft.com/office/drawing/2014/chart" uri="{C3380CC4-5D6E-409C-BE32-E72D297353CC}">
              <c16:uniqueId val="{00000000-F5F1-4C07-B798-407EAC78E06E}"/>
            </c:ext>
          </c:extLst>
        </c:ser>
        <c:dLbls>
          <c:showLegendKey val="0"/>
          <c:showVal val="0"/>
          <c:showCatName val="0"/>
          <c:showSerName val="0"/>
          <c:showPercent val="0"/>
          <c:showBubbleSize val="0"/>
        </c:dLbls>
        <c:marker val="1"/>
        <c:smooth val="0"/>
        <c:axId val="1356164512"/>
        <c:axId val="1356163552"/>
      </c:lineChart>
      <c:catAx>
        <c:axId val="1356164512"/>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56163552"/>
        <c:crosses val="autoZero"/>
        <c:auto val="1"/>
        <c:lblAlgn val="ctr"/>
        <c:lblOffset val="100"/>
        <c:noMultiLvlLbl val="0"/>
      </c:catAx>
      <c:valAx>
        <c:axId val="1356163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3561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Muguntharaj).xlsx]30 mark pivot table 5!PivotTable16</c:name>
    <c:fmtId val="9"/>
  </c:pivotSource>
  <c:chart>
    <c:autoTitleDeleted val="0"/>
    <c:pivotFmts>
      <c:pivotFmt>
        <c:idx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3743609410558"/>
          <c:y val="1.0601745370561055E-2"/>
          <c:w val="0.44575958130183324"/>
          <c:h val="0.93398998142281786"/>
        </c:manualLayout>
      </c:layout>
      <c:barChart>
        <c:barDir val="col"/>
        <c:grouping val="clustered"/>
        <c:varyColors val="0"/>
        <c:ser>
          <c:idx val="0"/>
          <c:order val="0"/>
          <c:tx>
            <c:strRef>
              <c:f>'30 mark pivot table 5'!$A$3</c:f>
              <c:strCache>
                <c:ptCount val="1"/>
                <c:pt idx="0">
                  <c:v>Sum of Oil_Price_USD_Barrel</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'30 mark pivot table 5'!$A$4</c:f>
              <c:strCache>
                <c:ptCount val="1"/>
                <c:pt idx="0">
                  <c:v>Total</c:v>
                </c:pt>
              </c:strCache>
            </c:strRef>
          </c:cat>
          <c:val>
            <c:numRef>
              <c:f>'30 mark pivot table 5'!$A$4</c:f>
              <c:numCache>
                <c:formatCode>General</c:formatCode>
                <c:ptCount val="1"/>
                <c:pt idx="0">
                  <c:v>3036.1499999999978</c:v>
                </c:pt>
              </c:numCache>
            </c:numRef>
          </c:val>
          <c:extLst>
            <c:ext xmlns:c16="http://schemas.microsoft.com/office/drawing/2014/chart" uri="{C3380CC4-5D6E-409C-BE32-E72D297353CC}">
              <c16:uniqueId val="{00000000-D460-4E5B-9FD0-76AE216B881B}"/>
            </c:ext>
          </c:extLst>
        </c:ser>
        <c:ser>
          <c:idx val="1"/>
          <c:order val="1"/>
          <c:tx>
            <c:strRef>
              <c:f>'30 mark pivot table 5'!$B$3</c:f>
              <c:strCache>
                <c:ptCount val="1"/>
                <c:pt idx="0">
                  <c:v>Sum of Gold_Price_USD_Ounce</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'30 mark pivot table 5'!$A$4</c:f>
              <c:strCache>
                <c:ptCount val="1"/>
                <c:pt idx="0">
                  <c:v>Total</c:v>
                </c:pt>
              </c:strCache>
            </c:strRef>
          </c:cat>
          <c:val>
            <c:numRef>
              <c:f>'30 mark pivot table 5'!$B$4</c:f>
              <c:numCache>
                <c:formatCode>General</c:formatCode>
                <c:ptCount val="1"/>
                <c:pt idx="0">
                  <c:v>97012.5</c:v>
                </c:pt>
              </c:numCache>
            </c:numRef>
          </c:val>
          <c:extLst>
            <c:ext xmlns:c16="http://schemas.microsoft.com/office/drawing/2014/chart" uri="{C3380CC4-5D6E-409C-BE32-E72D297353CC}">
              <c16:uniqueId val="{00000001-D460-4E5B-9FD0-76AE216B881B}"/>
            </c:ext>
          </c:extLst>
        </c:ser>
        <c:dLbls>
          <c:showLegendKey val="0"/>
          <c:showVal val="0"/>
          <c:showCatName val="0"/>
          <c:showSerName val="0"/>
          <c:showPercent val="0"/>
          <c:showBubbleSize val="0"/>
        </c:dLbls>
        <c:gapWidth val="100"/>
        <c:overlap val="-24"/>
        <c:axId val="1349227760"/>
        <c:axId val="1202500656"/>
      </c:barChart>
      <c:catAx>
        <c:axId val="1349227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00656"/>
        <c:crosses val="autoZero"/>
        <c:auto val="1"/>
        <c:lblAlgn val="ctr"/>
        <c:lblOffset val="100"/>
        <c:noMultiLvlLbl val="0"/>
      </c:catAx>
      <c:valAx>
        <c:axId val="120250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2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(Milestone1 Muguntharaj).xlsx]Sheet11!PivotTable18</c:name>
    <c:fmtId val="5"/>
  </c:pivotSource>
  <c:chart>
    <c:title>
      <c:tx>
        <c:rich>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tx1">
                    <a:lumMod val="95000"/>
                    <a:lumOff val="5000"/>
                  </a:schemeClr>
                </a:solidFill>
              </a:rPr>
              <a:t>Potential</a:t>
            </a:r>
            <a:r>
              <a:rPr lang="en-US" b="1" baseline="0">
                <a:solidFill>
                  <a:schemeClr val="tx1">
                    <a:lumMod val="95000"/>
                    <a:lumOff val="5000"/>
                  </a:schemeClr>
                </a:solidFill>
              </a:rPr>
              <a:t> risk rate</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8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8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s>
    <c:plotArea>
      <c:layout/>
      <c:doughnutChart>
        <c:varyColors val="1"/>
        <c:ser>
          <c:idx val="0"/>
          <c:order val="0"/>
          <c:tx>
            <c:strRef>
              <c:f>Sheet11!$B$3</c:f>
              <c:strCache>
                <c:ptCount val="1"/>
                <c:pt idx="0">
                  <c:v>Total</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1-72C0-4C6A-8AA5-2A49AB2DF53D}"/>
              </c:ext>
            </c:extLst>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3-72C0-4C6A-8AA5-2A49AB2DF53D}"/>
              </c:ext>
            </c:extLst>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5-72C0-4C6A-8AA5-2A49AB2DF53D}"/>
              </c:ext>
            </c:extLst>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7-72C0-4C6A-8AA5-2A49AB2DF53D}"/>
              </c:ext>
            </c:extLst>
          </c:dPt>
          <c:dPt>
            <c:idx val="4"/>
            <c:bubble3D val="0"/>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9-72C0-4C6A-8AA5-2A49AB2DF53D}"/>
              </c:ext>
            </c:extLst>
          </c:dPt>
          <c:dPt>
            <c:idx val="5"/>
            <c:bubble3D val="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B-72C0-4C6A-8AA5-2A49AB2DF53D}"/>
              </c:ext>
            </c:extLst>
          </c:dPt>
          <c:dPt>
            <c:idx val="6"/>
            <c:bubble3D val="0"/>
            <c:spPr>
              <a:gradFill rotWithShape="1">
                <a:gsLst>
                  <a:gs pos="0">
                    <a:schemeClr val="accent1">
                      <a:lumMod val="60000"/>
                      <a:tint val="98000"/>
                      <a:lumMod val="100000"/>
                    </a:schemeClr>
                  </a:gs>
                  <a:gs pos="100000">
                    <a:schemeClr val="accent1">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D-72C0-4C6A-8AA5-2A49AB2DF53D}"/>
              </c:ext>
            </c:extLst>
          </c:dPt>
          <c:dPt>
            <c:idx val="7"/>
            <c:bubble3D val="0"/>
            <c:spPr>
              <a:gradFill rotWithShape="1">
                <a:gsLst>
                  <a:gs pos="0">
                    <a:schemeClr val="accent2">
                      <a:lumMod val="60000"/>
                      <a:tint val="98000"/>
                      <a:lumMod val="100000"/>
                    </a:schemeClr>
                  </a:gs>
                  <a:gs pos="100000">
                    <a:schemeClr val="accent2">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F-72C0-4C6A-8AA5-2A49AB2DF53D}"/>
              </c:ext>
            </c:extLst>
          </c:dPt>
          <c:dPt>
            <c:idx val="8"/>
            <c:bubble3D val="0"/>
            <c:spPr>
              <a:gradFill rotWithShape="1">
                <a:gsLst>
                  <a:gs pos="0">
                    <a:schemeClr val="accent3">
                      <a:lumMod val="60000"/>
                      <a:tint val="98000"/>
                      <a:lumMod val="100000"/>
                    </a:schemeClr>
                  </a:gs>
                  <a:gs pos="100000">
                    <a:schemeClr val="accent3">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1-72C0-4C6A-8AA5-2A49AB2DF53D}"/>
              </c:ext>
            </c:extLst>
          </c:dPt>
          <c:dPt>
            <c:idx val="9"/>
            <c:bubble3D val="0"/>
            <c:spPr>
              <a:gradFill rotWithShape="1">
                <a:gsLst>
                  <a:gs pos="0">
                    <a:schemeClr val="accent4">
                      <a:lumMod val="60000"/>
                      <a:tint val="98000"/>
                      <a:lumMod val="100000"/>
                    </a:schemeClr>
                  </a:gs>
                  <a:gs pos="100000">
                    <a:schemeClr val="accent4">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3-72C0-4C6A-8AA5-2A49AB2DF53D}"/>
              </c:ext>
            </c:extLst>
          </c:dPt>
          <c:dPt>
            <c:idx val="10"/>
            <c:bubble3D val="0"/>
            <c:spPr>
              <a:gradFill rotWithShape="1">
                <a:gsLst>
                  <a:gs pos="0">
                    <a:schemeClr val="accent5">
                      <a:lumMod val="60000"/>
                      <a:tint val="98000"/>
                      <a:lumMod val="100000"/>
                    </a:schemeClr>
                  </a:gs>
                  <a:gs pos="100000">
                    <a:schemeClr val="accent5">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5-72C0-4C6A-8AA5-2A49AB2DF53D}"/>
              </c:ext>
            </c:extLst>
          </c:dPt>
          <c:dPt>
            <c:idx val="11"/>
            <c:bubble3D val="0"/>
            <c:spPr>
              <a:gradFill rotWithShape="1">
                <a:gsLst>
                  <a:gs pos="0">
                    <a:schemeClr val="accent6">
                      <a:lumMod val="60000"/>
                      <a:tint val="98000"/>
                      <a:lumMod val="100000"/>
                    </a:schemeClr>
                  </a:gs>
                  <a:gs pos="100000">
                    <a:schemeClr val="accent6">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7-72C0-4C6A-8AA5-2A49AB2DF53D}"/>
              </c:ext>
            </c:extLst>
          </c:dPt>
          <c:dPt>
            <c:idx val="12"/>
            <c:bubble3D val="0"/>
            <c:spPr>
              <a:gradFill rotWithShape="1">
                <a:gsLst>
                  <a:gs pos="0">
                    <a:schemeClr val="accent1">
                      <a:lumMod val="80000"/>
                      <a:lumOff val="20000"/>
                      <a:tint val="98000"/>
                      <a:lumMod val="100000"/>
                    </a:schemeClr>
                  </a:gs>
                  <a:gs pos="100000">
                    <a:schemeClr val="accent1">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9-72C0-4C6A-8AA5-2A49AB2DF53D}"/>
              </c:ext>
            </c:extLst>
          </c:dPt>
          <c:dPt>
            <c:idx val="13"/>
            <c:bubble3D val="0"/>
            <c:spPr>
              <a:gradFill rotWithShape="1">
                <a:gsLst>
                  <a:gs pos="0">
                    <a:schemeClr val="accent2">
                      <a:lumMod val="80000"/>
                      <a:lumOff val="20000"/>
                      <a:tint val="98000"/>
                      <a:lumMod val="100000"/>
                    </a:schemeClr>
                  </a:gs>
                  <a:gs pos="100000">
                    <a:schemeClr val="accent2">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B-72C0-4C6A-8AA5-2A49AB2DF53D}"/>
              </c:ext>
            </c:extLst>
          </c:dPt>
          <c:dPt>
            <c:idx val="14"/>
            <c:bubble3D val="0"/>
            <c:spPr>
              <a:gradFill rotWithShape="1">
                <a:gsLst>
                  <a:gs pos="0">
                    <a:schemeClr val="accent3">
                      <a:lumMod val="80000"/>
                      <a:lumOff val="20000"/>
                      <a:tint val="98000"/>
                      <a:lumMod val="100000"/>
                    </a:schemeClr>
                  </a:gs>
                  <a:gs pos="100000">
                    <a:schemeClr val="accent3">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D-72C0-4C6A-8AA5-2A49AB2DF53D}"/>
              </c:ext>
            </c:extLst>
          </c:dPt>
          <c:dPt>
            <c:idx val="15"/>
            <c:bubble3D val="0"/>
            <c:spPr>
              <a:gradFill rotWithShape="1">
                <a:gsLst>
                  <a:gs pos="0">
                    <a:schemeClr val="accent4">
                      <a:lumMod val="80000"/>
                      <a:lumOff val="20000"/>
                      <a:tint val="98000"/>
                      <a:lumMod val="100000"/>
                    </a:schemeClr>
                  </a:gs>
                  <a:gs pos="100000">
                    <a:schemeClr val="accent4">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F-72C0-4C6A-8AA5-2A49AB2DF53D}"/>
              </c:ext>
            </c:extLst>
          </c:dPt>
          <c:dPt>
            <c:idx val="16"/>
            <c:bubble3D val="0"/>
            <c:spPr>
              <a:gradFill rotWithShape="1">
                <a:gsLst>
                  <a:gs pos="0">
                    <a:schemeClr val="accent5">
                      <a:lumMod val="80000"/>
                      <a:lumOff val="20000"/>
                      <a:tint val="98000"/>
                      <a:lumMod val="100000"/>
                    </a:schemeClr>
                  </a:gs>
                  <a:gs pos="100000">
                    <a:schemeClr val="accent5">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1-72C0-4C6A-8AA5-2A49AB2DF53D}"/>
              </c:ext>
            </c:extLst>
          </c:dPt>
          <c:dPt>
            <c:idx val="17"/>
            <c:bubble3D val="0"/>
            <c:spPr>
              <a:gradFill rotWithShape="1">
                <a:gsLst>
                  <a:gs pos="0">
                    <a:schemeClr val="accent6">
                      <a:lumMod val="80000"/>
                      <a:lumOff val="20000"/>
                      <a:tint val="98000"/>
                      <a:lumMod val="100000"/>
                    </a:schemeClr>
                  </a:gs>
                  <a:gs pos="100000">
                    <a:schemeClr val="accent6">
                      <a:lumMod val="80000"/>
                      <a:lumOff val="2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3-72C0-4C6A-8AA5-2A49AB2DF53D}"/>
              </c:ext>
            </c:extLst>
          </c:dPt>
          <c:dPt>
            <c:idx val="18"/>
            <c:bubble3D val="0"/>
            <c:spPr>
              <a:gradFill rotWithShape="1">
                <a:gsLst>
                  <a:gs pos="0">
                    <a:schemeClr val="accent1">
                      <a:lumMod val="80000"/>
                      <a:tint val="98000"/>
                      <a:lumMod val="100000"/>
                    </a:schemeClr>
                  </a:gs>
                  <a:gs pos="100000">
                    <a:schemeClr val="accent1">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5-72C0-4C6A-8AA5-2A49AB2DF53D}"/>
              </c:ext>
            </c:extLst>
          </c:dPt>
          <c:dPt>
            <c:idx val="19"/>
            <c:bubble3D val="0"/>
            <c:spPr>
              <a:gradFill rotWithShape="1">
                <a:gsLst>
                  <a:gs pos="0">
                    <a:schemeClr val="accent2">
                      <a:lumMod val="80000"/>
                      <a:tint val="98000"/>
                      <a:lumMod val="100000"/>
                    </a:schemeClr>
                  </a:gs>
                  <a:gs pos="100000">
                    <a:schemeClr val="accent2">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7-72C0-4C6A-8AA5-2A49AB2DF53D}"/>
              </c:ext>
            </c:extLst>
          </c:dPt>
          <c:dPt>
            <c:idx val="20"/>
            <c:bubble3D val="0"/>
            <c:spPr>
              <a:gradFill rotWithShape="1">
                <a:gsLst>
                  <a:gs pos="0">
                    <a:schemeClr val="accent3">
                      <a:lumMod val="80000"/>
                      <a:tint val="98000"/>
                      <a:lumMod val="100000"/>
                    </a:schemeClr>
                  </a:gs>
                  <a:gs pos="100000">
                    <a:schemeClr val="accent3">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9-72C0-4C6A-8AA5-2A49AB2DF53D}"/>
              </c:ext>
            </c:extLst>
          </c:dPt>
          <c:dPt>
            <c:idx val="21"/>
            <c:bubble3D val="0"/>
            <c:spPr>
              <a:gradFill rotWithShape="1">
                <a:gsLst>
                  <a:gs pos="0">
                    <a:schemeClr val="accent4">
                      <a:lumMod val="80000"/>
                      <a:tint val="98000"/>
                      <a:lumMod val="100000"/>
                    </a:schemeClr>
                  </a:gs>
                  <a:gs pos="100000">
                    <a:schemeClr val="accent4">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B-72C0-4C6A-8AA5-2A49AB2DF53D}"/>
              </c:ext>
            </c:extLst>
          </c:dPt>
          <c:dPt>
            <c:idx val="22"/>
            <c:bubble3D val="0"/>
            <c:spPr>
              <a:gradFill rotWithShape="1">
                <a:gsLst>
                  <a:gs pos="0">
                    <a:schemeClr val="accent5">
                      <a:lumMod val="80000"/>
                      <a:tint val="98000"/>
                      <a:lumMod val="100000"/>
                    </a:schemeClr>
                  </a:gs>
                  <a:gs pos="100000">
                    <a:schemeClr val="accent5">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D-72C0-4C6A-8AA5-2A49AB2DF53D}"/>
              </c:ext>
            </c:extLst>
          </c:dPt>
          <c:dPt>
            <c:idx val="23"/>
            <c:bubble3D val="0"/>
            <c:spPr>
              <a:gradFill rotWithShape="1">
                <a:gsLst>
                  <a:gs pos="0">
                    <a:schemeClr val="accent6">
                      <a:lumMod val="80000"/>
                      <a:tint val="98000"/>
                      <a:lumMod val="100000"/>
                    </a:schemeClr>
                  </a:gs>
                  <a:gs pos="100000">
                    <a:schemeClr val="accent6">
                      <a:lumMod val="8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2F-72C0-4C6A-8AA5-2A49AB2DF53D}"/>
              </c:ext>
            </c:extLst>
          </c:dPt>
          <c:dPt>
            <c:idx val="24"/>
            <c:bubble3D val="0"/>
            <c:spPr>
              <a:gradFill rotWithShape="1">
                <a:gsLst>
                  <a:gs pos="0">
                    <a:schemeClr val="accent1">
                      <a:lumMod val="60000"/>
                      <a:lumOff val="40000"/>
                      <a:tint val="98000"/>
                      <a:lumMod val="100000"/>
                    </a:schemeClr>
                  </a:gs>
                  <a:gs pos="100000">
                    <a:schemeClr val="accent1">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1-72C0-4C6A-8AA5-2A49AB2DF53D}"/>
              </c:ext>
            </c:extLst>
          </c:dPt>
          <c:dPt>
            <c:idx val="25"/>
            <c:bubble3D val="0"/>
            <c:spPr>
              <a:gradFill rotWithShape="1">
                <a:gsLst>
                  <a:gs pos="0">
                    <a:schemeClr val="accent2">
                      <a:lumMod val="60000"/>
                      <a:lumOff val="40000"/>
                      <a:tint val="98000"/>
                      <a:lumMod val="100000"/>
                    </a:schemeClr>
                  </a:gs>
                  <a:gs pos="100000">
                    <a:schemeClr val="accent2">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3-72C0-4C6A-8AA5-2A49AB2DF53D}"/>
              </c:ext>
            </c:extLst>
          </c:dPt>
          <c:dPt>
            <c:idx val="26"/>
            <c:bubble3D val="0"/>
            <c:spPr>
              <a:gradFill rotWithShape="1">
                <a:gsLst>
                  <a:gs pos="0">
                    <a:schemeClr val="accent3">
                      <a:lumMod val="60000"/>
                      <a:lumOff val="40000"/>
                      <a:tint val="98000"/>
                      <a:lumMod val="100000"/>
                    </a:schemeClr>
                  </a:gs>
                  <a:gs pos="100000">
                    <a:schemeClr val="accent3">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5-72C0-4C6A-8AA5-2A49AB2DF53D}"/>
              </c:ext>
            </c:extLst>
          </c:dPt>
          <c:dPt>
            <c:idx val="27"/>
            <c:bubble3D val="0"/>
            <c:spPr>
              <a:gradFill rotWithShape="1">
                <a:gsLst>
                  <a:gs pos="0">
                    <a:schemeClr val="accent4">
                      <a:lumMod val="60000"/>
                      <a:lumOff val="40000"/>
                      <a:tint val="98000"/>
                      <a:lumMod val="100000"/>
                    </a:schemeClr>
                  </a:gs>
                  <a:gs pos="100000">
                    <a:schemeClr val="accent4">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7-72C0-4C6A-8AA5-2A49AB2DF53D}"/>
              </c:ext>
            </c:extLst>
          </c:dPt>
          <c:dPt>
            <c:idx val="28"/>
            <c:bubble3D val="0"/>
            <c:spPr>
              <a:gradFill rotWithShape="1">
                <a:gsLst>
                  <a:gs pos="0">
                    <a:schemeClr val="accent5">
                      <a:lumMod val="60000"/>
                      <a:lumOff val="40000"/>
                      <a:tint val="98000"/>
                      <a:lumMod val="100000"/>
                    </a:schemeClr>
                  </a:gs>
                  <a:gs pos="100000">
                    <a:schemeClr val="accent5">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9-72C0-4C6A-8AA5-2A49AB2DF53D}"/>
              </c:ext>
            </c:extLst>
          </c:dPt>
          <c:dPt>
            <c:idx val="29"/>
            <c:bubble3D val="0"/>
            <c:spPr>
              <a:gradFill rotWithShape="1">
                <a:gsLst>
                  <a:gs pos="0">
                    <a:schemeClr val="accent6">
                      <a:lumMod val="60000"/>
                      <a:lumOff val="40000"/>
                      <a:tint val="98000"/>
                      <a:lumMod val="100000"/>
                    </a:schemeClr>
                  </a:gs>
                  <a:gs pos="100000">
                    <a:schemeClr val="accent6">
                      <a:lumMod val="60000"/>
                      <a:lumOff val="4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B-72C0-4C6A-8AA5-2A49AB2DF53D}"/>
              </c:ext>
            </c:extLst>
          </c:dPt>
          <c:dPt>
            <c:idx val="30"/>
            <c:bubble3D val="0"/>
            <c:spPr>
              <a:gradFill rotWithShape="1">
                <a:gsLst>
                  <a:gs pos="0">
                    <a:schemeClr val="accent1">
                      <a:lumMod val="50000"/>
                      <a:tint val="98000"/>
                      <a:lumMod val="100000"/>
                    </a:schemeClr>
                  </a:gs>
                  <a:gs pos="100000">
                    <a:schemeClr val="accent1">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D-72C0-4C6A-8AA5-2A49AB2DF53D}"/>
              </c:ext>
            </c:extLst>
          </c:dPt>
          <c:dPt>
            <c:idx val="31"/>
            <c:bubble3D val="0"/>
            <c:spPr>
              <a:gradFill rotWithShape="1">
                <a:gsLst>
                  <a:gs pos="0">
                    <a:schemeClr val="accent2">
                      <a:lumMod val="50000"/>
                      <a:tint val="98000"/>
                      <a:lumMod val="100000"/>
                    </a:schemeClr>
                  </a:gs>
                  <a:gs pos="100000">
                    <a:schemeClr val="accent2">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3F-72C0-4C6A-8AA5-2A49AB2DF53D}"/>
              </c:ext>
            </c:extLst>
          </c:dPt>
          <c:dPt>
            <c:idx val="32"/>
            <c:bubble3D val="0"/>
            <c:spPr>
              <a:gradFill rotWithShape="1">
                <a:gsLst>
                  <a:gs pos="0">
                    <a:schemeClr val="accent3">
                      <a:lumMod val="50000"/>
                      <a:tint val="98000"/>
                      <a:lumMod val="100000"/>
                    </a:schemeClr>
                  </a:gs>
                  <a:gs pos="100000">
                    <a:schemeClr val="accent3">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1-72C0-4C6A-8AA5-2A49AB2DF53D}"/>
              </c:ext>
            </c:extLst>
          </c:dPt>
          <c:dPt>
            <c:idx val="33"/>
            <c:bubble3D val="0"/>
            <c:spPr>
              <a:gradFill rotWithShape="1">
                <a:gsLst>
                  <a:gs pos="0">
                    <a:schemeClr val="accent4">
                      <a:lumMod val="50000"/>
                      <a:tint val="98000"/>
                      <a:lumMod val="100000"/>
                    </a:schemeClr>
                  </a:gs>
                  <a:gs pos="100000">
                    <a:schemeClr val="accent4">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3-72C0-4C6A-8AA5-2A49AB2DF53D}"/>
              </c:ext>
            </c:extLst>
          </c:dPt>
          <c:dPt>
            <c:idx val="34"/>
            <c:bubble3D val="0"/>
            <c:spPr>
              <a:gradFill rotWithShape="1">
                <a:gsLst>
                  <a:gs pos="0">
                    <a:schemeClr val="accent5">
                      <a:lumMod val="50000"/>
                      <a:tint val="98000"/>
                      <a:lumMod val="100000"/>
                    </a:schemeClr>
                  </a:gs>
                  <a:gs pos="100000">
                    <a:schemeClr val="accent5">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5-72C0-4C6A-8AA5-2A49AB2DF53D}"/>
              </c:ext>
            </c:extLst>
          </c:dPt>
          <c:dPt>
            <c:idx val="35"/>
            <c:bubble3D val="0"/>
            <c:spPr>
              <a:gradFill rotWithShape="1">
                <a:gsLst>
                  <a:gs pos="0">
                    <a:schemeClr val="accent6">
                      <a:lumMod val="50000"/>
                      <a:tint val="98000"/>
                      <a:lumMod val="100000"/>
                    </a:schemeClr>
                  </a:gs>
                  <a:gs pos="100000">
                    <a:schemeClr val="accent6">
                      <a:lumMod val="5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7-72C0-4C6A-8AA5-2A49AB2DF53D}"/>
              </c:ext>
            </c:extLst>
          </c:dPt>
          <c:dPt>
            <c:idx val="36"/>
            <c:bubble3D val="0"/>
            <c:spPr>
              <a:gradFill rotWithShape="1">
                <a:gsLst>
                  <a:gs pos="0">
                    <a:schemeClr val="accent1">
                      <a:lumMod val="70000"/>
                      <a:lumOff val="30000"/>
                      <a:tint val="98000"/>
                      <a:lumMod val="100000"/>
                    </a:schemeClr>
                  </a:gs>
                  <a:gs pos="100000">
                    <a:schemeClr val="accent1">
                      <a:lumMod val="70000"/>
                      <a:lumOff val="3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9-72C0-4C6A-8AA5-2A49AB2DF53D}"/>
              </c:ext>
            </c:extLst>
          </c:dPt>
          <c:dPt>
            <c:idx val="37"/>
            <c:bubble3D val="0"/>
            <c:spPr>
              <a:gradFill rotWithShape="1">
                <a:gsLst>
                  <a:gs pos="0">
                    <a:schemeClr val="accent2">
                      <a:lumMod val="70000"/>
                      <a:lumOff val="30000"/>
                      <a:tint val="98000"/>
                      <a:lumMod val="100000"/>
                    </a:schemeClr>
                  </a:gs>
                  <a:gs pos="100000">
                    <a:schemeClr val="accent2">
                      <a:lumMod val="70000"/>
                      <a:lumOff val="3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B-72C0-4C6A-8AA5-2A49AB2DF53D}"/>
              </c:ext>
            </c:extLst>
          </c:dPt>
          <c:dPt>
            <c:idx val="38"/>
            <c:bubble3D val="0"/>
            <c:spPr>
              <a:gradFill rotWithShape="1">
                <a:gsLst>
                  <a:gs pos="0">
                    <a:schemeClr val="accent3">
                      <a:lumMod val="70000"/>
                      <a:lumOff val="30000"/>
                      <a:tint val="98000"/>
                      <a:lumMod val="100000"/>
                    </a:schemeClr>
                  </a:gs>
                  <a:gs pos="100000">
                    <a:schemeClr val="accent3">
                      <a:lumMod val="70000"/>
                      <a:lumOff val="3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4D-72C0-4C6A-8AA5-2A49AB2DF53D}"/>
              </c:ext>
            </c:extLst>
          </c:dPt>
          <c:cat>
            <c:strRef>
              <c:f>Sheet11!$A$4:$A$43</c:f>
              <c:strCache>
                <c:ptCount val="39"/>
                <c:pt idx="0">
                  <c:v>Argentina</c:v>
                </c:pt>
                <c:pt idx="1">
                  <c:v>Australia</c:v>
                </c:pt>
                <c:pt idx="2">
                  <c:v>Brazil</c:v>
                </c:pt>
                <c:pt idx="3">
                  <c:v>Canada</c:v>
                </c:pt>
                <c:pt idx="4">
                  <c:v>Chile</c:v>
                </c:pt>
                <c:pt idx="5">
                  <c:v>China</c:v>
                </c:pt>
                <c:pt idx="6">
                  <c:v>Colombia</c:v>
                </c:pt>
                <c:pt idx="7">
                  <c:v>Denmark</c:v>
                </c:pt>
                <c:pt idx="8">
                  <c:v>Egypt</c:v>
                </c:pt>
                <c:pt idx="9">
                  <c:v>France</c:v>
                </c:pt>
                <c:pt idx="10">
                  <c:v>Germany</c:v>
                </c:pt>
                <c:pt idx="11">
                  <c:v>Hong Kong</c:v>
                </c:pt>
                <c:pt idx="12">
                  <c:v>India</c:v>
                </c:pt>
                <c:pt idx="13">
                  <c:v>Indonesia</c:v>
                </c:pt>
                <c:pt idx="14">
                  <c:v>Israel</c:v>
                </c:pt>
                <c:pt idx="15">
                  <c:v>Italy</c:v>
                </c:pt>
                <c:pt idx="16">
                  <c:v>Japan</c:v>
                </c:pt>
                <c:pt idx="17">
                  <c:v>Malaysia</c:v>
                </c:pt>
                <c:pt idx="18">
                  <c:v>Mexico</c:v>
                </c:pt>
                <c:pt idx="19">
                  <c:v>Netherlands</c:v>
                </c:pt>
                <c:pt idx="20">
                  <c:v>Nigeria</c:v>
                </c:pt>
                <c:pt idx="21">
                  <c:v>Norway</c:v>
                </c:pt>
                <c:pt idx="22">
                  <c:v>Peru</c:v>
                </c:pt>
                <c:pt idx="23">
                  <c:v>Philippines</c:v>
                </c:pt>
                <c:pt idx="24">
                  <c:v>Russia</c:v>
                </c:pt>
                <c:pt idx="25">
                  <c:v>Saudi Arabia</c:v>
                </c:pt>
                <c:pt idx="26">
                  <c:v>Singapore</c:v>
                </c:pt>
                <c:pt idx="27">
                  <c:v>South Africa</c:v>
                </c:pt>
                <c:pt idx="28">
                  <c:v>South Korea</c:v>
                </c:pt>
                <c:pt idx="29">
                  <c:v>Spain</c:v>
                </c:pt>
                <c:pt idx="30">
                  <c:v>Sweden</c:v>
                </c:pt>
                <c:pt idx="31">
                  <c:v>Switzerland</c:v>
                </c:pt>
                <c:pt idx="32">
                  <c:v>Taiwan</c:v>
                </c:pt>
                <c:pt idx="33">
                  <c:v>Thailand</c:v>
                </c:pt>
                <c:pt idx="34">
                  <c:v>Turkey</c:v>
                </c:pt>
                <c:pt idx="35">
                  <c:v>UAE</c:v>
                </c:pt>
                <c:pt idx="36">
                  <c:v>United Kingdom</c:v>
                </c:pt>
                <c:pt idx="37">
                  <c:v>United States</c:v>
                </c:pt>
                <c:pt idx="38">
                  <c:v>Vietnam</c:v>
                </c:pt>
              </c:strCache>
            </c:strRef>
          </c:cat>
          <c:val>
            <c:numRef>
              <c:f>Sheet11!$B$4:$B$43</c:f>
              <c:numCache>
                <c:formatCode>General</c:formatCode>
                <c:ptCount val="39"/>
                <c:pt idx="0">
                  <c:v>1567890.2</c:v>
                </c:pt>
                <c:pt idx="1">
                  <c:v>7923.4</c:v>
                </c:pt>
                <c:pt idx="2">
                  <c:v>129834.2</c:v>
                </c:pt>
                <c:pt idx="3">
                  <c:v>22567.8</c:v>
                </c:pt>
                <c:pt idx="4">
                  <c:v>5678.9</c:v>
                </c:pt>
                <c:pt idx="5">
                  <c:v>2891.6</c:v>
                </c:pt>
                <c:pt idx="6">
                  <c:v>1234.5</c:v>
                </c:pt>
                <c:pt idx="7">
                  <c:v>2234.5</c:v>
                </c:pt>
                <c:pt idx="8">
                  <c:v>25678.9</c:v>
                </c:pt>
                <c:pt idx="9">
                  <c:v>7389.2</c:v>
                </c:pt>
                <c:pt idx="10">
                  <c:v>18234.5</c:v>
                </c:pt>
                <c:pt idx="11">
                  <c:v>17234.5</c:v>
                </c:pt>
                <c:pt idx="12">
                  <c:v>80456.7</c:v>
                </c:pt>
                <c:pt idx="13">
                  <c:v>7234.5</c:v>
                </c:pt>
                <c:pt idx="14">
                  <c:v>1987.3</c:v>
                </c:pt>
                <c:pt idx="15">
                  <c:v>33456.699999999997</c:v>
                </c:pt>
                <c:pt idx="16">
                  <c:v>36789.1</c:v>
                </c:pt>
                <c:pt idx="17">
                  <c:v>1634.5</c:v>
                </c:pt>
                <c:pt idx="18">
                  <c:v>55234.6</c:v>
                </c:pt>
                <c:pt idx="19">
                  <c:v>889.3</c:v>
                </c:pt>
                <c:pt idx="20">
                  <c:v>98765.4</c:v>
                </c:pt>
                <c:pt idx="21">
                  <c:v>1345.6</c:v>
                </c:pt>
                <c:pt idx="22">
                  <c:v>23456.7</c:v>
                </c:pt>
                <c:pt idx="23">
                  <c:v>6789.1</c:v>
                </c:pt>
                <c:pt idx="24">
                  <c:v>2789.1</c:v>
                </c:pt>
                <c:pt idx="25">
                  <c:v>12345.6</c:v>
                </c:pt>
                <c:pt idx="26">
                  <c:v>3456.7</c:v>
                </c:pt>
                <c:pt idx="27">
                  <c:v>75234.600000000006</c:v>
                </c:pt>
                <c:pt idx="28">
                  <c:v>2634.5</c:v>
                </c:pt>
                <c:pt idx="29">
                  <c:v>11123.8</c:v>
                </c:pt>
                <c:pt idx="30">
                  <c:v>2567.8000000000002</c:v>
                </c:pt>
                <c:pt idx="31">
                  <c:v>12234.5</c:v>
                </c:pt>
                <c:pt idx="32">
                  <c:v>22567.8</c:v>
                </c:pt>
                <c:pt idx="33">
                  <c:v>1567.8</c:v>
                </c:pt>
                <c:pt idx="34">
                  <c:v>10567.8</c:v>
                </c:pt>
                <c:pt idx="35">
                  <c:v>9876.5</c:v>
                </c:pt>
                <c:pt idx="36">
                  <c:v>8156.3</c:v>
                </c:pt>
                <c:pt idx="37">
                  <c:v>5437.2</c:v>
                </c:pt>
                <c:pt idx="38">
                  <c:v>1234.5</c:v>
                </c:pt>
              </c:numCache>
            </c:numRef>
          </c:val>
          <c:extLst>
            <c:ext xmlns:c16="http://schemas.microsoft.com/office/drawing/2014/chart" uri="{C3380CC4-5D6E-409C-BE32-E72D297353CC}">
              <c16:uniqueId val="{0000004E-72C0-4C6A-8AA5-2A49AB2DF5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4.jp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7</xdr:col>
      <xdr:colOff>152984</xdr:colOff>
      <xdr:row>37</xdr:row>
      <xdr:rowOff>45951</xdr:rowOff>
    </xdr:to>
    <xdr:pic>
      <xdr:nvPicPr>
        <xdr:cNvPr id="3" name="Picture 2">
          <a:extLst>
            <a:ext uri="{FF2B5EF4-FFF2-40B4-BE49-F238E27FC236}">
              <a16:creationId xmlns:a16="http://schemas.microsoft.com/office/drawing/2014/main" id="{1E732F0E-7EE9-FF26-9665-B64EDFB646D5}"/>
            </a:ext>
          </a:extLst>
        </xdr:cNvPr>
        <xdr:cNvPicPr>
          <a:picLocks noChangeAspect="1"/>
        </xdr:cNvPicPr>
      </xdr:nvPicPr>
      <xdr:blipFill>
        <a:blip xmlns:r="http://schemas.openxmlformats.org/officeDocument/2006/relationships" r:embed="rId1"/>
        <a:stretch>
          <a:fillRect/>
        </a:stretch>
      </xdr:blipFill>
      <xdr:spPr>
        <a:xfrm>
          <a:off x="4579620" y="4648200"/>
          <a:ext cx="6744284" cy="2667231"/>
        </a:xfrm>
        <a:prstGeom prst="rect">
          <a:avLst/>
        </a:prstGeom>
      </xdr:spPr>
    </xdr:pic>
    <xdr:clientData/>
  </xdr:twoCellAnchor>
  <xdr:twoCellAnchor editAs="oneCell">
    <xdr:from>
      <xdr:col>5</xdr:col>
      <xdr:colOff>0</xdr:colOff>
      <xdr:row>38</xdr:row>
      <xdr:rowOff>0</xdr:rowOff>
    </xdr:from>
    <xdr:to>
      <xdr:col>6</xdr:col>
      <xdr:colOff>396793</xdr:colOff>
      <xdr:row>45</xdr:row>
      <xdr:rowOff>144903</xdr:rowOff>
    </xdr:to>
    <xdr:pic>
      <xdr:nvPicPr>
        <xdr:cNvPr id="4" name="Picture 3">
          <a:extLst>
            <a:ext uri="{FF2B5EF4-FFF2-40B4-BE49-F238E27FC236}">
              <a16:creationId xmlns:a16="http://schemas.microsoft.com/office/drawing/2014/main" id="{7C7CC6ED-66BF-DA99-B85E-24AAA4921D21}"/>
            </a:ext>
          </a:extLst>
        </xdr:cNvPr>
        <xdr:cNvPicPr>
          <a:picLocks noChangeAspect="1"/>
        </xdr:cNvPicPr>
      </xdr:nvPicPr>
      <xdr:blipFill>
        <a:blip xmlns:r="http://schemas.openxmlformats.org/officeDocument/2006/relationships" r:embed="rId2"/>
        <a:stretch>
          <a:fillRect/>
        </a:stretch>
      </xdr:blipFill>
      <xdr:spPr>
        <a:xfrm>
          <a:off x="4579620" y="7452360"/>
          <a:ext cx="6378493" cy="1425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531286</xdr:colOff>
      <xdr:row>2</xdr:row>
      <xdr:rowOff>154716</xdr:rowOff>
    </xdr:from>
    <xdr:to>
      <xdr:col>33</xdr:col>
      <xdr:colOff>576108</xdr:colOff>
      <xdr:row>76</xdr:row>
      <xdr:rowOff>177352</xdr:rowOff>
    </xdr:to>
    <xdr:pic>
      <xdr:nvPicPr>
        <xdr:cNvPr id="16" name="Picture 15">
          <a:extLst>
            <a:ext uri="{FF2B5EF4-FFF2-40B4-BE49-F238E27FC236}">
              <a16:creationId xmlns:a16="http://schemas.microsoft.com/office/drawing/2014/main" id="{564C4521-FD5F-497B-66EA-94EE29C86CB2}"/>
            </a:ext>
          </a:extLst>
        </xdr:cNvPr>
        <xdr:cNvPicPr>
          <a:picLocks noChangeAspect="1"/>
        </xdr:cNvPicPr>
      </xdr:nvPicPr>
      <xdr:blipFill>
        <a:blip xmlns:r="http://schemas.openxmlformats.org/officeDocument/2006/relationships" r:embed="rId1">
          <a:alphaModFix amt="20000"/>
          <a:extLst>
            <a:ext uri="{28A0092B-C50C-407E-A947-70E740481C1C}">
              <a14:useLocalDpi xmlns:a14="http://schemas.microsoft.com/office/drawing/2010/main" val="0"/>
            </a:ext>
          </a:extLst>
        </a:blip>
        <a:stretch>
          <a:fillRect/>
        </a:stretch>
      </xdr:blipFill>
      <xdr:spPr>
        <a:xfrm>
          <a:off x="531286" y="520476"/>
          <a:ext cx="21959942" cy="14561596"/>
        </a:xfrm>
        <a:prstGeom prst="rect">
          <a:avLst/>
        </a:prstGeom>
      </xdr:spPr>
    </xdr:pic>
    <xdr:clientData/>
  </xdr:twoCellAnchor>
  <xdr:twoCellAnchor>
    <xdr:from>
      <xdr:col>12</xdr:col>
      <xdr:colOff>127327</xdr:colOff>
      <xdr:row>2</xdr:row>
      <xdr:rowOff>100290</xdr:rowOff>
    </xdr:from>
    <xdr:to>
      <xdr:col>17</xdr:col>
      <xdr:colOff>846312</xdr:colOff>
      <xdr:row>5</xdr:row>
      <xdr:rowOff>39330</xdr:rowOff>
    </xdr:to>
    <xdr:sp macro="" textlink="">
      <xdr:nvSpPr>
        <xdr:cNvPr id="2" name="TextBox 1">
          <a:extLst>
            <a:ext uri="{FF2B5EF4-FFF2-40B4-BE49-F238E27FC236}">
              <a16:creationId xmlns:a16="http://schemas.microsoft.com/office/drawing/2014/main" id="{9139AF0E-8802-FA57-E5F3-7446BB7E7109}"/>
            </a:ext>
          </a:extLst>
        </xdr:cNvPr>
        <xdr:cNvSpPr txBox="1"/>
      </xdr:nvSpPr>
      <xdr:spPr>
        <a:xfrm>
          <a:off x="8737927" y="466050"/>
          <a:ext cx="3766985" cy="487680"/>
        </a:xfrm>
        <a:prstGeom prst="rect">
          <a:avLst/>
        </a:prstGeom>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a:softEdge rad="25400"/>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2400" b="1">
              <a:latin typeface="Sitka Heading" pitchFamily="2" charset="0"/>
            </a:rPr>
            <a:t>Global Finance data</a:t>
          </a:r>
        </a:p>
      </xdr:txBody>
    </xdr:sp>
    <xdr:clientData/>
  </xdr:twoCellAnchor>
  <xdr:twoCellAnchor>
    <xdr:from>
      <xdr:col>1</xdr:col>
      <xdr:colOff>1379220</xdr:colOff>
      <xdr:row>5</xdr:row>
      <xdr:rowOff>119529</xdr:rowOff>
    </xdr:from>
    <xdr:to>
      <xdr:col>5</xdr:col>
      <xdr:colOff>343647</xdr:colOff>
      <xdr:row>14</xdr:row>
      <xdr:rowOff>76200</xdr:rowOff>
    </xdr:to>
    <xdr:sp macro="" textlink="">
      <xdr:nvSpPr>
        <xdr:cNvPr id="3" name="Rectangle: Rounded Corners 2">
          <a:extLst>
            <a:ext uri="{FF2B5EF4-FFF2-40B4-BE49-F238E27FC236}">
              <a16:creationId xmlns:a16="http://schemas.microsoft.com/office/drawing/2014/main" id="{53683BB7-7ACE-F4B2-726A-CEB097A3AE37}"/>
            </a:ext>
          </a:extLst>
        </xdr:cNvPr>
        <xdr:cNvSpPr/>
      </xdr:nvSpPr>
      <xdr:spPr>
        <a:xfrm>
          <a:off x="1991808" y="1016000"/>
          <a:ext cx="1967604" cy="1659965"/>
        </a:xfrm>
        <a:prstGeom prst="roundRect">
          <a:avLst/>
        </a:prstGeom>
        <a:noFill/>
        <a:ln>
          <a:solidFill>
            <a:srgbClr val="92D05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clientData/>
  </xdr:twoCellAnchor>
  <xdr:twoCellAnchor>
    <xdr:from>
      <xdr:col>5</xdr:col>
      <xdr:colOff>478117</xdr:colOff>
      <xdr:row>5</xdr:row>
      <xdr:rowOff>119529</xdr:rowOff>
    </xdr:from>
    <xdr:to>
      <xdr:col>8</xdr:col>
      <xdr:colOff>213360</xdr:colOff>
      <xdr:row>14</xdr:row>
      <xdr:rowOff>53340</xdr:rowOff>
    </xdr:to>
    <xdr:sp macro="" textlink="">
      <xdr:nvSpPr>
        <xdr:cNvPr id="4" name="Rectangle: Rounded Corners 3">
          <a:extLst>
            <a:ext uri="{FF2B5EF4-FFF2-40B4-BE49-F238E27FC236}">
              <a16:creationId xmlns:a16="http://schemas.microsoft.com/office/drawing/2014/main" id="{98405D0B-FA82-316E-1254-3917E4F9A012}"/>
            </a:ext>
          </a:extLst>
        </xdr:cNvPr>
        <xdr:cNvSpPr/>
      </xdr:nvSpPr>
      <xdr:spPr>
        <a:xfrm>
          <a:off x="4093882" y="1016000"/>
          <a:ext cx="1737360" cy="1637105"/>
        </a:xfrm>
        <a:prstGeom prst="roundRect">
          <a:avLst/>
        </a:prstGeom>
        <a:noFill/>
        <a:ln>
          <a:solidFill>
            <a:srgbClr val="92D05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clientData/>
  </xdr:twoCellAnchor>
  <xdr:twoCellAnchor>
    <xdr:from>
      <xdr:col>8</xdr:col>
      <xdr:colOff>433294</xdr:colOff>
      <xdr:row>5</xdr:row>
      <xdr:rowOff>59763</xdr:rowOff>
    </xdr:from>
    <xdr:to>
      <xdr:col>11</xdr:col>
      <xdr:colOff>552823</xdr:colOff>
      <xdr:row>14</xdr:row>
      <xdr:rowOff>358586</xdr:rowOff>
    </xdr:to>
    <xdr:sp macro="" textlink="">
      <xdr:nvSpPr>
        <xdr:cNvPr id="5" name="Rectangle: Rounded Corners 4">
          <a:extLst>
            <a:ext uri="{FF2B5EF4-FFF2-40B4-BE49-F238E27FC236}">
              <a16:creationId xmlns:a16="http://schemas.microsoft.com/office/drawing/2014/main" id="{2D4A806D-080D-ABE9-A772-E2AF40FBB607}"/>
            </a:ext>
          </a:extLst>
        </xdr:cNvPr>
        <xdr:cNvSpPr/>
      </xdr:nvSpPr>
      <xdr:spPr>
        <a:xfrm>
          <a:off x="6051176" y="956234"/>
          <a:ext cx="2525059" cy="2002117"/>
        </a:xfrm>
        <a:prstGeom prst="roundRect">
          <a:avLst/>
        </a:prstGeom>
        <a:noFill/>
        <a:ln>
          <a:solidFill>
            <a:srgbClr val="92D05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clientData/>
  </xdr:twoCellAnchor>
  <xdr:twoCellAnchor>
    <xdr:from>
      <xdr:col>12</xdr:col>
      <xdr:colOff>596573</xdr:colOff>
      <xdr:row>5</xdr:row>
      <xdr:rowOff>109629</xdr:rowOff>
    </xdr:from>
    <xdr:to>
      <xdr:col>15</xdr:col>
      <xdr:colOff>553064</xdr:colOff>
      <xdr:row>14</xdr:row>
      <xdr:rowOff>41049</xdr:rowOff>
    </xdr:to>
    <xdr:sp macro="" textlink="">
      <xdr:nvSpPr>
        <xdr:cNvPr id="6" name="Rectangle: Rounded Corners 5">
          <a:extLst>
            <a:ext uri="{FF2B5EF4-FFF2-40B4-BE49-F238E27FC236}">
              <a16:creationId xmlns:a16="http://schemas.microsoft.com/office/drawing/2014/main" id="{207FF731-502D-DE73-9B48-EDBDBF19E2B6}"/>
            </a:ext>
          </a:extLst>
        </xdr:cNvPr>
        <xdr:cNvSpPr/>
      </xdr:nvSpPr>
      <xdr:spPr>
        <a:xfrm>
          <a:off x="9224379" y="1031403"/>
          <a:ext cx="1800040" cy="1664356"/>
        </a:xfrm>
        <a:prstGeom prst="roundRect">
          <a:avLst/>
        </a:prstGeom>
        <a:noFill/>
        <a:ln>
          <a:solidFill>
            <a:srgbClr val="92D05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clientData/>
  </xdr:twoCellAnchor>
  <xdr:twoCellAnchor>
    <xdr:from>
      <xdr:col>16</xdr:col>
      <xdr:colOff>518160</xdr:colOff>
      <xdr:row>5</xdr:row>
      <xdr:rowOff>134470</xdr:rowOff>
    </xdr:from>
    <xdr:to>
      <xdr:col>20</xdr:col>
      <xdr:colOff>59764</xdr:colOff>
      <xdr:row>8</xdr:row>
      <xdr:rowOff>179294</xdr:rowOff>
    </xdr:to>
    <xdr:sp macro="" textlink="">
      <xdr:nvSpPr>
        <xdr:cNvPr id="7" name="Rectangle: Rounded Corners 6">
          <a:extLst>
            <a:ext uri="{FF2B5EF4-FFF2-40B4-BE49-F238E27FC236}">
              <a16:creationId xmlns:a16="http://schemas.microsoft.com/office/drawing/2014/main" id="{4C3DEB45-4B38-D507-7EC4-17AA01610486}"/>
            </a:ext>
          </a:extLst>
        </xdr:cNvPr>
        <xdr:cNvSpPr/>
      </xdr:nvSpPr>
      <xdr:spPr>
        <a:xfrm>
          <a:off x="11604513" y="1030941"/>
          <a:ext cx="2485016" cy="1180353"/>
        </a:xfrm>
        <a:prstGeom prst="roundRect">
          <a:avLst/>
        </a:prstGeom>
        <a:noFill/>
        <a:ln>
          <a:solidFill>
            <a:srgbClr val="92D05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clientData/>
  </xdr:twoCellAnchor>
  <xdr:twoCellAnchor>
    <xdr:from>
      <xdr:col>0</xdr:col>
      <xdr:colOff>504568</xdr:colOff>
      <xdr:row>15</xdr:row>
      <xdr:rowOff>61785</xdr:rowOff>
    </xdr:from>
    <xdr:to>
      <xdr:col>7</xdr:col>
      <xdr:colOff>102973</xdr:colOff>
      <xdr:row>30</xdr:row>
      <xdr:rowOff>24714</xdr:rowOff>
    </xdr:to>
    <xdr:graphicFrame macro="">
      <xdr:nvGraphicFramePr>
        <xdr:cNvPr id="8" name="Chart 7">
          <a:extLst>
            <a:ext uri="{FF2B5EF4-FFF2-40B4-BE49-F238E27FC236}">
              <a16:creationId xmlns:a16="http://schemas.microsoft.com/office/drawing/2014/main" id="{B6410B95-DF77-4AFB-A392-42A391D8B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160467</xdr:colOff>
      <xdr:row>36</xdr:row>
      <xdr:rowOff>24034</xdr:rowOff>
    </xdr:from>
    <xdr:to>
      <xdr:col>32</xdr:col>
      <xdr:colOff>594716</xdr:colOff>
      <xdr:row>49</xdr:row>
      <xdr:rowOff>143324</xdr:rowOff>
    </xdr:to>
    <mc:AlternateContent xmlns:mc="http://schemas.openxmlformats.org/markup-compatibility/2006">
      <mc:Choice xmlns:a14="http://schemas.microsoft.com/office/drawing/2010/main" Requires="a14">
        <xdr:graphicFrame macro="">
          <xdr:nvGraphicFramePr>
            <xdr:cNvPr id="9" name="Country 1">
              <a:extLst>
                <a:ext uri="{FF2B5EF4-FFF2-40B4-BE49-F238E27FC236}">
                  <a16:creationId xmlns:a16="http://schemas.microsoft.com/office/drawing/2014/main" id="{4BE7466D-04F5-4940-9505-21F08F4CB0D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8417987" y="7613554"/>
              <a:ext cx="3482249" cy="2496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134471</xdr:colOff>
      <xdr:row>15</xdr:row>
      <xdr:rowOff>116541</xdr:rowOff>
    </xdr:from>
    <xdr:to>
      <xdr:col>13</xdr:col>
      <xdr:colOff>395642</xdr:colOff>
      <xdr:row>34</xdr:row>
      <xdr:rowOff>1793</xdr:rowOff>
    </xdr:to>
    <xdr:graphicFrame macro="">
      <xdr:nvGraphicFramePr>
        <xdr:cNvPr id="10" name="Chart 9">
          <a:extLst>
            <a:ext uri="{FF2B5EF4-FFF2-40B4-BE49-F238E27FC236}">
              <a16:creationId xmlns:a16="http://schemas.microsoft.com/office/drawing/2014/main" id="{0DEA6117-0F94-44CF-B4D1-3BD7213B4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12290</xdr:colOff>
      <xdr:row>14</xdr:row>
      <xdr:rowOff>167640</xdr:rowOff>
    </xdr:from>
    <xdr:to>
      <xdr:col>21</xdr:col>
      <xdr:colOff>49161</xdr:colOff>
      <xdr:row>31</xdr:row>
      <xdr:rowOff>51619</xdr:rowOff>
    </xdr:to>
    <xdr:graphicFrame macro="">
      <xdr:nvGraphicFramePr>
        <xdr:cNvPr id="12" name="Chart 11">
          <a:extLst>
            <a:ext uri="{FF2B5EF4-FFF2-40B4-BE49-F238E27FC236}">
              <a16:creationId xmlns:a16="http://schemas.microsoft.com/office/drawing/2014/main" id="{07BAB245-D2B4-4394-A010-E8E7AD022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463176</xdr:colOff>
      <xdr:row>30</xdr:row>
      <xdr:rowOff>164353</xdr:rowOff>
    </xdr:from>
    <xdr:to>
      <xdr:col>7</xdr:col>
      <xdr:colOff>29882</xdr:colOff>
      <xdr:row>46</xdr:row>
      <xdr:rowOff>38847</xdr:rowOff>
    </xdr:to>
    <xdr:graphicFrame macro="">
      <xdr:nvGraphicFramePr>
        <xdr:cNvPr id="13" name="Chart 12">
          <a:extLst>
            <a:ext uri="{FF2B5EF4-FFF2-40B4-BE49-F238E27FC236}">
              <a16:creationId xmlns:a16="http://schemas.microsoft.com/office/drawing/2014/main" id="{31AF417A-645F-4192-B3AF-A9AD47A4F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283881</xdr:colOff>
      <xdr:row>2</xdr:row>
      <xdr:rowOff>44824</xdr:rowOff>
    </xdr:from>
    <xdr:to>
      <xdr:col>27</xdr:col>
      <xdr:colOff>95324</xdr:colOff>
      <xdr:row>14</xdr:row>
      <xdr:rowOff>112507</xdr:rowOff>
    </xdr:to>
    <xdr:graphicFrame macro="">
      <xdr:nvGraphicFramePr>
        <xdr:cNvPr id="14" name="Chart 13">
          <a:extLst>
            <a:ext uri="{FF2B5EF4-FFF2-40B4-BE49-F238E27FC236}">
              <a16:creationId xmlns:a16="http://schemas.microsoft.com/office/drawing/2014/main" id="{76242C7E-8E97-4004-9E7B-3084F9D82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574486</xdr:colOff>
      <xdr:row>15</xdr:row>
      <xdr:rowOff>44077</xdr:rowOff>
    </xdr:from>
    <xdr:to>
      <xdr:col>27</xdr:col>
      <xdr:colOff>91439</xdr:colOff>
      <xdr:row>32</xdr:row>
      <xdr:rowOff>107577</xdr:rowOff>
    </xdr:to>
    <xdr:graphicFrame macro="">
      <xdr:nvGraphicFramePr>
        <xdr:cNvPr id="17" name="Chart 16">
          <a:extLst>
            <a:ext uri="{FF2B5EF4-FFF2-40B4-BE49-F238E27FC236}">
              <a16:creationId xmlns:a16="http://schemas.microsoft.com/office/drawing/2014/main" id="{DD24B77D-1F6E-408F-83CD-3EFA8BE3C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197067</xdr:colOff>
      <xdr:row>32</xdr:row>
      <xdr:rowOff>114075</xdr:rowOff>
    </xdr:from>
    <xdr:to>
      <xdr:col>18</xdr:col>
      <xdr:colOff>29308</xdr:colOff>
      <xdr:row>48</xdr:row>
      <xdr:rowOff>14429</xdr:rowOff>
    </xdr:to>
    <xdr:graphicFrame macro="">
      <xdr:nvGraphicFramePr>
        <xdr:cNvPr id="18" name="Chart 17">
          <a:extLst>
            <a:ext uri="{FF2B5EF4-FFF2-40B4-BE49-F238E27FC236}">
              <a16:creationId xmlns:a16="http://schemas.microsoft.com/office/drawing/2014/main" id="{DB6D1B46-45A3-4C2E-8030-5D1B342B0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161192</xdr:colOff>
      <xdr:row>3</xdr:row>
      <xdr:rowOff>87923</xdr:rowOff>
    </xdr:from>
    <xdr:to>
      <xdr:col>33</xdr:col>
      <xdr:colOff>381000</xdr:colOff>
      <xdr:row>34</xdr:row>
      <xdr:rowOff>131884</xdr:rowOff>
    </xdr:to>
    <xdr:graphicFrame macro="">
      <xdr:nvGraphicFramePr>
        <xdr:cNvPr id="19" name="Chart 18">
          <a:extLst>
            <a:ext uri="{FF2B5EF4-FFF2-40B4-BE49-F238E27FC236}">
              <a16:creationId xmlns:a16="http://schemas.microsoft.com/office/drawing/2014/main" id="{38D6E415-87BB-457A-9A51-F4564C55E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249116</xdr:colOff>
      <xdr:row>33</xdr:row>
      <xdr:rowOff>117231</xdr:rowOff>
    </xdr:from>
    <xdr:to>
      <xdr:col>26</xdr:col>
      <xdr:colOff>72683</xdr:colOff>
      <xdr:row>49</xdr:row>
      <xdr:rowOff>46893</xdr:rowOff>
    </xdr:to>
    <xdr:graphicFrame macro="">
      <xdr:nvGraphicFramePr>
        <xdr:cNvPr id="20" name="Chart 19">
          <a:extLst>
            <a:ext uri="{FF2B5EF4-FFF2-40B4-BE49-F238E27FC236}">
              <a16:creationId xmlns:a16="http://schemas.microsoft.com/office/drawing/2014/main" id="{1774B160-2ED8-4A67-983E-D82F38C5C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228600</xdr:colOff>
      <xdr:row>9</xdr:row>
      <xdr:rowOff>45720</xdr:rowOff>
    </xdr:from>
    <xdr:to>
      <xdr:col>20</xdr:col>
      <xdr:colOff>533400</xdr:colOff>
      <xdr:row>24</xdr:row>
      <xdr:rowOff>45720</xdr:rowOff>
    </xdr:to>
    <xdr:graphicFrame macro="">
      <xdr:nvGraphicFramePr>
        <xdr:cNvPr id="2" name="Chart 1">
          <a:extLst>
            <a:ext uri="{FF2B5EF4-FFF2-40B4-BE49-F238E27FC236}">
              <a16:creationId xmlns:a16="http://schemas.microsoft.com/office/drawing/2014/main" id="{F4235E14-B373-2C80-CC76-648B0A0A5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266700</xdr:colOff>
      <xdr:row>2</xdr:row>
      <xdr:rowOff>15240</xdr:rowOff>
    </xdr:from>
    <xdr:to>
      <xdr:col>8</xdr:col>
      <xdr:colOff>266700</xdr:colOff>
      <xdr:row>15</xdr:row>
      <xdr:rowOff>104775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895B9408-DF13-AF77-20CB-344176B5631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966460" y="381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556260</xdr:colOff>
      <xdr:row>17</xdr:row>
      <xdr:rowOff>160020</xdr:rowOff>
    </xdr:from>
    <xdr:to>
      <xdr:col>13</xdr:col>
      <xdr:colOff>160020</xdr:colOff>
      <xdr:row>35</xdr:row>
      <xdr:rowOff>160020</xdr:rowOff>
    </xdr:to>
    <xdr:graphicFrame macro="">
      <xdr:nvGraphicFramePr>
        <xdr:cNvPr id="4" name="Chart 3">
          <a:extLst>
            <a:ext uri="{FF2B5EF4-FFF2-40B4-BE49-F238E27FC236}">
              <a16:creationId xmlns:a16="http://schemas.microsoft.com/office/drawing/2014/main" id="{A276B063-2B37-6CD0-063E-77C9A9893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426720</xdr:colOff>
      <xdr:row>44</xdr:row>
      <xdr:rowOff>83820</xdr:rowOff>
    </xdr:from>
    <xdr:to>
      <xdr:col>8</xdr:col>
      <xdr:colOff>236220</xdr:colOff>
      <xdr:row>59</xdr:row>
      <xdr:rowOff>83820</xdr:rowOff>
    </xdr:to>
    <xdr:graphicFrame macro="">
      <xdr:nvGraphicFramePr>
        <xdr:cNvPr id="5" name="Chart 4">
          <a:extLst>
            <a:ext uri="{FF2B5EF4-FFF2-40B4-BE49-F238E27FC236}">
              <a16:creationId xmlns:a16="http://schemas.microsoft.com/office/drawing/2014/main" id="{189BD25E-5BC4-C25F-A9A2-47DD62A9A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167640</xdr:colOff>
      <xdr:row>38</xdr:row>
      <xdr:rowOff>45720</xdr:rowOff>
    </xdr:from>
    <xdr:to>
      <xdr:col>2</xdr:col>
      <xdr:colOff>152400</xdr:colOff>
      <xdr:row>50</xdr:row>
      <xdr:rowOff>160020</xdr:rowOff>
    </xdr:to>
    <xdr:graphicFrame macro="">
      <xdr:nvGraphicFramePr>
        <xdr:cNvPr id="6" name="Chart 5">
          <a:extLst>
            <a:ext uri="{FF2B5EF4-FFF2-40B4-BE49-F238E27FC236}">
              <a16:creationId xmlns:a16="http://schemas.microsoft.com/office/drawing/2014/main" id="{9F70921F-2D6A-0B7F-7E07-974CC86F2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1828800</xdr:colOff>
      <xdr:row>1</xdr:row>
      <xdr:rowOff>22860</xdr:rowOff>
    </xdr:from>
    <xdr:to>
      <xdr:col>9</xdr:col>
      <xdr:colOff>297180</xdr:colOff>
      <xdr:row>16</xdr:row>
      <xdr:rowOff>22860</xdr:rowOff>
    </xdr:to>
    <xdr:graphicFrame macro="">
      <xdr:nvGraphicFramePr>
        <xdr:cNvPr id="2" name="Chart 1">
          <a:extLst>
            <a:ext uri="{FF2B5EF4-FFF2-40B4-BE49-F238E27FC236}">
              <a16:creationId xmlns:a16="http://schemas.microsoft.com/office/drawing/2014/main" id="{9C7B9030-03DA-9061-171A-FC225C002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60960</xdr:colOff>
      <xdr:row>1</xdr:row>
      <xdr:rowOff>144780</xdr:rowOff>
    </xdr:from>
    <xdr:to>
      <xdr:col>8</xdr:col>
      <xdr:colOff>144780</xdr:colOff>
      <xdr:row>18</xdr:row>
      <xdr:rowOff>121920</xdr:rowOff>
    </xdr:to>
    <xdr:graphicFrame macro="">
      <xdr:nvGraphicFramePr>
        <xdr:cNvPr id="2" name="Chart 1">
          <a:extLst>
            <a:ext uri="{FF2B5EF4-FFF2-40B4-BE49-F238E27FC236}">
              <a16:creationId xmlns:a16="http://schemas.microsoft.com/office/drawing/2014/main" id="{0BBAE2B9-3661-025F-62FC-C00927A12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137160</xdr:colOff>
      <xdr:row>1</xdr:row>
      <xdr:rowOff>106680</xdr:rowOff>
    </xdr:from>
    <xdr:to>
      <xdr:col>11</xdr:col>
      <xdr:colOff>68580</xdr:colOff>
      <xdr:row>16</xdr:row>
      <xdr:rowOff>106680</xdr:rowOff>
    </xdr:to>
    <xdr:graphicFrame macro="">
      <xdr:nvGraphicFramePr>
        <xdr:cNvPr id="2" name="Chart 1">
          <a:extLst>
            <a:ext uri="{FF2B5EF4-FFF2-40B4-BE49-F238E27FC236}">
              <a16:creationId xmlns:a16="http://schemas.microsoft.com/office/drawing/2014/main" id="{6969B0DA-FA18-6B6F-CC08-69F2F17DF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701040</xdr:colOff>
      <xdr:row>7</xdr:row>
      <xdr:rowOff>45720</xdr:rowOff>
    </xdr:from>
    <xdr:to>
      <xdr:col>2</xdr:col>
      <xdr:colOff>518160</xdr:colOff>
      <xdr:row>22</xdr:row>
      <xdr:rowOff>45720</xdr:rowOff>
    </xdr:to>
    <xdr:graphicFrame macro="">
      <xdr:nvGraphicFramePr>
        <xdr:cNvPr id="3" name="Chart 2">
          <a:extLst>
            <a:ext uri="{FF2B5EF4-FFF2-40B4-BE49-F238E27FC236}">
              <a16:creationId xmlns:a16="http://schemas.microsoft.com/office/drawing/2014/main" id="{D6516F11-DF2D-53ED-5BF9-99645B919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1059180</xdr:colOff>
      <xdr:row>1</xdr:row>
      <xdr:rowOff>38100</xdr:rowOff>
    </xdr:from>
    <xdr:to>
      <xdr:col>9</xdr:col>
      <xdr:colOff>167640</xdr:colOff>
      <xdr:row>16</xdr:row>
      <xdr:rowOff>38100</xdr:rowOff>
    </xdr:to>
    <xdr:graphicFrame macro="">
      <xdr:nvGraphicFramePr>
        <xdr:cNvPr id="2" name="Chart 1">
          <a:extLst>
            <a:ext uri="{FF2B5EF4-FFF2-40B4-BE49-F238E27FC236}">
              <a16:creationId xmlns:a16="http://schemas.microsoft.com/office/drawing/2014/main" id="{09E49FAD-961A-CFD4-D52E-9A00EC9D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guntharaj Arumugam" refreshedDate="45919.415661342595" createdVersion="8" refreshedVersion="8" minRefreshableVersion="3" recordCount="6" xr:uid="{B107C948-4115-48BC-8697-A1E7A02E191D}">
  <cacheSource type="worksheet">
    <worksheetSource name="Table2"/>
  </cacheSource>
  <cacheFields count="3">
    <cacheField name="OrderID" numFmtId="0">
      <sharedItems containsSemiMixedTypes="0" containsString="0" containsNumber="1" containsInteger="1" minValue="1001" maxValue="1006"/>
    </cacheField>
    <cacheField name="Region" numFmtId="0">
      <sharedItems count="4">
        <s v="North"/>
        <s v="South"/>
        <s v="East"/>
        <s v="West"/>
      </sharedItems>
    </cacheField>
    <cacheField name="Sales" numFmtId="0">
      <sharedItems containsSemiMixedTypes="0" containsString="0" containsNumber="1" containsInteger="1" minValue="35000" maxValue="7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guntharaj Arumugam" refreshedDate="45919.526132754632" createdVersion="8" refreshedVersion="8" minRefreshableVersion="3" recordCount="39" xr:uid="{430587F7-DEBC-40A1-B7EB-30B4ABE0C868}">
  <cacheSource type="worksheet">
    <worksheetSource name="Global_finance_data_1"/>
  </cacheSource>
  <cacheFields count="26">
    <cacheField name="Country" numFmtId="0">
      <sharedItems count="39">
        <s v="United States"/>
        <s v="China"/>
        <s v="Japan"/>
        <s v="Germany"/>
        <s v="United Kingdom"/>
        <s v="France"/>
        <s v="India"/>
        <s v="Canada"/>
        <s v="Brazil"/>
        <s v="Australia"/>
        <s v="South Korea"/>
        <s v="Russia"/>
        <s v="Mexico"/>
        <s v="Italy"/>
        <s v="Spain"/>
        <s v="Netherlands"/>
        <s v="Switzerland"/>
        <s v="Sweden"/>
        <s v="Norway"/>
        <s v="Denmark"/>
        <s v="Singapore"/>
        <s v="Hong Kong"/>
        <s v="Taiwan"/>
        <s v="Indonesia"/>
        <s v="Thailand"/>
        <s v="Malaysia"/>
        <s v="Philippines"/>
        <s v="Vietnam"/>
        <s v="Turkey"/>
        <s v="South Africa"/>
        <s v="Egypt"/>
        <s v="Nigeria"/>
        <s v="Chile"/>
        <s v="Argentina"/>
        <s v="Colombia"/>
        <s v="Peru"/>
        <s v="UAE"/>
        <s v="Saudi Arabia"/>
        <s v="Israel"/>
      </sharedItems>
    </cacheField>
    <cacheField name="Date" numFmtId="22">
      <sharedItems containsSemiMixedTypes="0" containsNonDate="0" containsDate="1" containsString="0" minDate="2024-08-15T00:00:00" maxDate="2024-08-16T00:00:00"/>
    </cacheField>
    <cacheField name="Stock_Index" numFmtId="0">
      <sharedItems count="39">
        <s v="S&amp;P_500"/>
        <s v="Shanghai_Composite"/>
        <s v="Nikkei_225"/>
        <s v="DAX"/>
        <s v="FTSE_100"/>
        <s v="CAC_40"/>
        <s v="Sensex"/>
        <s v="TSX"/>
        <s v="Bovespa"/>
        <s v="ASX_200"/>
        <s v="KOSPI"/>
        <s v="MOEX"/>
        <s v="IPC"/>
        <s v="FTSE_MIB"/>
        <s v="IBEX_35"/>
        <s v="AEX"/>
        <s v="SMI"/>
        <s v="OMX_Stockholm"/>
        <s v="OSE"/>
        <s v="OMXC_20"/>
        <s v="STI"/>
        <s v="Hang_Seng"/>
        <s v="TAIEX"/>
        <s v="JCI"/>
        <s v="SET"/>
        <s v="KLCI"/>
        <s v="PSE"/>
        <s v="VN_Index"/>
        <s v="BIST_100"/>
        <s v="JSE"/>
        <s v="EGX_30"/>
        <s v="NSE"/>
        <s v="IPSA"/>
        <s v="Merval"/>
        <s v="COLCAP"/>
        <s v="Lima_General"/>
        <s v="ADX"/>
        <s v="Tadawul"/>
        <s v="TA_125"/>
      </sharedItems>
    </cacheField>
    <cacheField name="Index_Value" numFmtId="0">
      <sharedItems containsSemiMixedTypes="0" containsString="0" containsNumber="1" minValue="889.3" maxValue="1567890.2"/>
    </cacheField>
    <cacheField name="Daily_Change_Percent" numFmtId="0">
      <sharedItems containsSemiMixedTypes="0" containsString="0" containsNumber="1" minValue="-1.23" maxValue="3.45"/>
    </cacheField>
    <cacheField name="Market_Cap_Trillion_USD" numFmtId="0">
      <sharedItems containsSemiMixedTypes="0" containsString="0" containsNumber="1" minValue="0.03" maxValue="51.2"/>
    </cacheField>
    <cacheField name="GDP_Growth_Rate_Percent" numFmtId="0">
      <sharedItems containsSemiMixedTypes="0" containsString="0" containsNumber="1" minValue="-1.9" maxValue="6.8" count="29">
        <n v="2.8"/>
        <n v="5.2"/>
        <n v="0.9"/>
        <n v="0.3"/>
        <n v="1.1000000000000001"/>
        <n v="1.3"/>
        <n v="6.8"/>
        <n v="2.9"/>
        <n v="2.1"/>
        <n v="1.7"/>
        <n v="3.1"/>
        <n v="-1.9"/>
        <n v="2.4"/>
        <n v="0.7"/>
        <n v="2.5"/>
        <n v="0.6"/>
        <n v="1.2"/>
        <n v="0.8"/>
        <n v="1.8"/>
        <n v="2.6"/>
        <n v="3.2"/>
        <n v="3.8"/>
        <n v="5.0999999999999996"/>
        <n v="4.2"/>
        <n v="5.8"/>
        <n v="6.4"/>
        <n v="-1.6"/>
        <n v="3.9"/>
        <n v="2"/>
      </sharedItems>
    </cacheField>
    <cacheField name="Inflation_Rate_Percent" numFmtId="0">
      <sharedItems containsSemiMixedTypes="0" containsString="0" containsNumber="1" minValue="-0.4" maxValue="211.4"/>
    </cacheField>
    <cacheField name="Interest_Rate_Percent" numFmtId="0">
      <sharedItems containsSemiMixedTypes="0" containsString="0" containsNumber="1" minValue="-0.1" maxValue="133"/>
    </cacheField>
    <cacheField name="Unemployment_Rate_Percent" numFmtId="0">
      <sharedItems containsSemiMixedTypes="0" containsString="0" containsNumber="1" minValue="1.2" maxValue="28.7" count="30">
        <n v="3.7"/>
        <n v="5.2"/>
        <n v="2.4"/>
        <n v="3.1"/>
        <n v="4.2"/>
        <n v="7.4"/>
        <n v="3.2"/>
        <n v="6.1"/>
        <n v="7.8"/>
        <n v="4.0999999999999996"/>
        <n v="2.9"/>
        <n v="3.4"/>
        <n v="2.8"/>
        <n v="7.6"/>
        <n v="11.5"/>
        <n v="3.6"/>
        <n v="5.0999999999999996"/>
        <n v="2.1"/>
        <n v="5.4"/>
        <n v="1.2"/>
        <n v="5.9"/>
        <n v="12.3"/>
        <n v="10.5"/>
        <n v="28.7"/>
        <n v="7.2"/>
        <n v="8.8000000000000007"/>
        <n v="6.2"/>
        <n v="10.199999999999999"/>
        <n v="6.4"/>
        <n v="5.8"/>
      </sharedItems>
    </cacheField>
    <cacheField name="Currency_Code" numFmtId="0">
      <sharedItems/>
    </cacheField>
    <cacheField name="Exchange_Rate_USD" numFmtId="0">
      <sharedItems containsSemiMixedTypes="0" containsString="0" containsNumber="1" minValue="0.78" maxValue="24789"/>
    </cacheField>
    <cacheField name="Currency_Change_YTD_Percent" numFmtId="0">
      <sharedItems containsSemiMixedTypes="0" containsString="0" containsNumber="1" minValue="-89.7" maxValue="6.2"/>
    </cacheField>
    <cacheField name="Government_Debt_GDP_Percent" numFmtId="0">
      <sharedItems containsSemiMixedTypes="0" containsString="0" containsNumber="1" minValue="0.1" maxValue="263.10000000000002"/>
    </cacheField>
    <cacheField name="Current_Account_Balance_Billion_USD" numFmtId="0">
      <sharedItems containsSemiMixedTypes="0" containsString="0" containsNumber="1" minValue="-695.2" maxValue="382.9"/>
    </cacheField>
    <cacheField name="FDI_Inflow_Billion_USD" numFmtId="0">
      <sharedItems containsSemiMixedTypes="0" containsString="0" containsNumber="1" minValue="2.2999999999999998" maxValue="456.8"/>
    </cacheField>
    <cacheField name="Commodity_Index" numFmtId="0">
      <sharedItems containsSemiMixedTypes="0" containsString="0" containsNumber="1" minValue="0.45" maxValue="1.18"/>
    </cacheField>
    <cacheField name="Oil_Price_USD_Barrel" numFmtId="0">
      <sharedItems containsSemiMixedTypes="0" containsString="0" containsNumber="1" minValue="77.849999999999994" maxValue="77.849999999999994"/>
    </cacheField>
    <cacheField name="Gold_Price_USD_Ounce" numFmtId="0">
      <sharedItems containsSemiMixedTypes="0" containsString="0" containsNumber="1" minValue="2487.5" maxValue="2487.5"/>
    </cacheField>
    <cacheField name="Bond_Yield_10Y_Percent" numFmtId="0">
      <sharedItems containsSemiMixedTypes="0" containsString="0" containsNumber="1" minValue="0.68" maxValue="89.45"/>
    </cacheField>
    <cacheField name="Credit_Rating" numFmtId="0">
      <sharedItems/>
    </cacheField>
    <cacheField name="Political_Risk_Score" numFmtId="0">
      <sharedItems containsSemiMixedTypes="0" containsString="0" containsNumber="1" minValue="2.1" maxValue="9.1"/>
    </cacheField>
    <cacheField name="Banking_Sector_Health" numFmtId="0">
      <sharedItems/>
    </cacheField>
    <cacheField name="Real_Estate_Index" numFmtId="0">
      <sharedItems containsSemiMixedTypes="0" containsString="0" containsNumber="1" minValue="34.5" maxValue="145.6"/>
    </cacheField>
    <cacheField name="Export_Growth_Percent" numFmtId="0">
      <sharedItems containsSemiMixedTypes="0" containsString="0" containsNumber="1" minValue="-12.3" maxValue="23.4"/>
    </cacheField>
    <cacheField name="Import_Growth_Percent" numFmtId="0">
      <sharedItems containsSemiMixedTypes="0" containsString="0" containsNumber="1" minValue="1.2" maxValue="34.5"/>
    </cacheField>
  </cacheFields>
  <extLst>
    <ext xmlns:x14="http://schemas.microsoft.com/office/spreadsheetml/2009/9/main" uri="{725AE2AE-9491-48be-B2B4-4EB974FC3084}">
      <x14:pivotCacheDefinition pivotCacheId="869955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guntharaj Arumugam" refreshedDate="45919.608459490744" createdVersion="8" refreshedVersion="8" minRefreshableVersion="3" recordCount="39" xr:uid="{8FB045EF-EBB6-4B9B-A48B-4776BEAE23C4}">
  <cacheSource type="worksheet">
    <worksheetSource name="Global_finance_data_1"/>
  </cacheSource>
  <cacheFields count="26">
    <cacheField name="Country" numFmtId="0">
      <sharedItems count="39">
        <s v="United States"/>
        <s v="China"/>
        <s v="Japan"/>
        <s v="Germany"/>
        <s v="United Kingdom"/>
        <s v="France"/>
        <s v="India"/>
        <s v="Canada"/>
        <s v="Brazil"/>
        <s v="Australia"/>
        <s v="South Korea"/>
        <s v="Russia"/>
        <s v="Mexico"/>
        <s v="Italy"/>
        <s v="Spain"/>
        <s v="Netherlands"/>
        <s v="Switzerland"/>
        <s v="Sweden"/>
        <s v="Norway"/>
        <s v="Denmark"/>
        <s v="Singapore"/>
        <s v="Hong Kong"/>
        <s v="Taiwan"/>
        <s v="Indonesia"/>
        <s v="Thailand"/>
        <s v="Malaysia"/>
        <s v="Philippines"/>
        <s v="Vietnam"/>
        <s v="Turkey"/>
        <s v="South Africa"/>
        <s v="Egypt"/>
        <s v="Nigeria"/>
        <s v="Chile"/>
        <s v="Argentina"/>
        <s v="Colombia"/>
        <s v="Peru"/>
        <s v="UAE"/>
        <s v="Saudi Arabia"/>
        <s v="Israel"/>
      </sharedItems>
    </cacheField>
    <cacheField name="Date" numFmtId="22">
      <sharedItems containsSemiMixedTypes="0" containsNonDate="0" containsDate="1" containsString="0" minDate="2024-08-15T00:00:00" maxDate="2024-08-16T00:00:00" count="1">
        <d v="2024-08-15T00:00:00"/>
      </sharedItems>
    </cacheField>
    <cacheField name="Stock_Index" numFmtId="0">
      <sharedItems/>
    </cacheField>
    <cacheField name="Index_Value" numFmtId="0">
      <sharedItems containsSemiMixedTypes="0" containsString="0" containsNumber="1" minValue="889.3" maxValue="1567890.2"/>
    </cacheField>
    <cacheField name="Daily_Change_Percent" numFmtId="0">
      <sharedItems containsSemiMixedTypes="0" containsString="0" containsNumber="1" minValue="-1.23" maxValue="3.45"/>
    </cacheField>
    <cacheField name="Market_Cap_Trillion_USD" numFmtId="0">
      <sharedItems containsSemiMixedTypes="0" containsString="0" containsNumber="1" minValue="0.03" maxValue="51.2"/>
    </cacheField>
    <cacheField name="GDP_Growth_Rate_Percent" numFmtId="0">
      <sharedItems containsSemiMixedTypes="0" containsString="0" containsNumber="1" minValue="-1.9" maxValue="6.8"/>
    </cacheField>
    <cacheField name="Inflation_Rate_Percent" numFmtId="0">
      <sharedItems containsSemiMixedTypes="0" containsString="0" containsNumber="1" minValue="-0.4" maxValue="211.4"/>
    </cacheField>
    <cacheField name="Interest_Rate_Percent" numFmtId="0">
      <sharedItems containsSemiMixedTypes="0" containsString="0" containsNumber="1" minValue="-0.1" maxValue="133"/>
    </cacheField>
    <cacheField name="Unemployment_Rate_Percent" numFmtId="0">
      <sharedItems containsSemiMixedTypes="0" containsString="0" containsNumber="1" minValue="1.2" maxValue="28.7"/>
    </cacheField>
    <cacheField name="Currency_Code" numFmtId="0">
      <sharedItems/>
    </cacheField>
    <cacheField name="Exchange_Rate_USD" numFmtId="0">
      <sharedItems containsSemiMixedTypes="0" containsString="0" containsNumber="1" minValue="0.78" maxValue="24789"/>
    </cacheField>
    <cacheField name="Currency_Change_YTD_Percent" numFmtId="0">
      <sharedItems containsSemiMixedTypes="0" containsString="0" containsNumber="1" minValue="-89.7" maxValue="6.2"/>
    </cacheField>
    <cacheField name="Government_Debt_GDP_Percent" numFmtId="0">
      <sharedItems containsSemiMixedTypes="0" containsString="0" containsNumber="1" minValue="0.1" maxValue="263.10000000000002"/>
    </cacheField>
    <cacheField name="Current_Account_Balance_Billion_USD" numFmtId="0">
      <sharedItems containsSemiMixedTypes="0" containsString="0" containsNumber="1" minValue="-695.2" maxValue="382.9"/>
    </cacheField>
    <cacheField name="FDI_Inflow_Billion_USD" numFmtId="0">
      <sharedItems containsSemiMixedTypes="0" containsString="0" containsNumber="1" minValue="2.2999999999999998" maxValue="456.8"/>
    </cacheField>
    <cacheField name="Commodity_Index" numFmtId="0">
      <sharedItems containsSemiMixedTypes="0" containsString="0" containsNumber="1" minValue="0.45" maxValue="1.18"/>
    </cacheField>
    <cacheField name="Oil_Price_USD_Barrel" numFmtId="0">
      <sharedItems containsSemiMixedTypes="0" containsString="0" containsNumber="1" minValue="77.849999999999994" maxValue="77.849999999999994"/>
    </cacheField>
    <cacheField name="Gold_Price_USD_Ounce" numFmtId="0">
      <sharedItems containsSemiMixedTypes="0" containsString="0" containsNumber="1" minValue="2487.5" maxValue="2487.5"/>
    </cacheField>
    <cacheField name="Bond_Yield_10Y_Percent" numFmtId="0">
      <sharedItems containsSemiMixedTypes="0" containsString="0" containsNumber="1" minValue="0.68" maxValue="89.45"/>
    </cacheField>
    <cacheField name="Credit_Rating" numFmtId="0">
      <sharedItems count="14">
        <s v="AAA"/>
        <s v="A+"/>
        <s v="AA"/>
        <s v="BBB-"/>
        <s v="BB-"/>
        <s v="BB+"/>
        <s v="BBB"/>
        <s v="A"/>
        <s v="AA+"/>
        <s v="BBB+"/>
        <s v="A-"/>
        <s v="B+"/>
        <s v="B-"/>
        <s v="CCC+"/>
      </sharedItems>
    </cacheField>
    <cacheField name="Political_Risk_Score" numFmtId="0">
      <sharedItems containsSemiMixedTypes="0" containsString="0" containsNumber="1" minValue="2.1" maxValue="9.1"/>
    </cacheField>
    <cacheField name="Banking_Sector_Health" numFmtId="0">
      <sharedItems/>
    </cacheField>
    <cacheField name="Real_Estate_Index" numFmtId="0">
      <sharedItems containsSemiMixedTypes="0" containsString="0" containsNumber="1" minValue="34.5" maxValue="145.6"/>
    </cacheField>
    <cacheField name="Export_Growth_Percent" numFmtId="0">
      <sharedItems containsSemiMixedTypes="0" containsString="0" containsNumber="1" minValue="-12.3" maxValue="23.4"/>
    </cacheField>
    <cacheField name="Import_Growth_Percent" numFmtId="0">
      <sharedItems containsSemiMixedTypes="0" containsString="0" containsNumber="1" minValue="1.2" maxValue="34.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guntharaj Arumugam" refreshedDate="45919.631949074072" createdVersion="8" refreshedVersion="8" minRefreshableVersion="3" recordCount="39" xr:uid="{87EADEA9-BC4A-4B1B-B1D4-007CF30EBCFC}">
  <cacheSource type="worksheet">
    <worksheetSource name="Global_finance_data_1"/>
  </cacheSource>
  <cacheFields count="26">
    <cacheField name="Country" numFmtId="0">
      <sharedItems count="39">
        <s v="United States"/>
        <s v="China"/>
        <s v="Japan"/>
        <s v="Germany"/>
        <s v="United Kingdom"/>
        <s v="France"/>
        <s v="India"/>
        <s v="Canada"/>
        <s v="Brazil"/>
        <s v="Australia"/>
        <s v="South Korea"/>
        <s v="Russia"/>
        <s v="Mexico"/>
        <s v="Italy"/>
        <s v="Spain"/>
        <s v="Netherlands"/>
        <s v="Switzerland"/>
        <s v="Sweden"/>
        <s v="Norway"/>
        <s v="Denmark"/>
        <s v="Singapore"/>
        <s v="Hong Kong"/>
        <s v="Taiwan"/>
        <s v="Indonesia"/>
        <s v="Thailand"/>
        <s v="Malaysia"/>
        <s v="Philippines"/>
        <s v="Vietnam"/>
        <s v="Turkey"/>
        <s v="South Africa"/>
        <s v="Egypt"/>
        <s v="Nigeria"/>
        <s v="Chile"/>
        <s v="Argentina"/>
        <s v="Colombia"/>
        <s v="Peru"/>
        <s v="UAE"/>
        <s v="Saudi Arabia"/>
        <s v="Israel"/>
      </sharedItems>
    </cacheField>
    <cacheField name="Date" numFmtId="22">
      <sharedItems containsSemiMixedTypes="0" containsNonDate="0" containsDate="1" containsString="0" minDate="2024-08-15T00:00:00" maxDate="2024-08-16T00:00:00" count="1">
        <d v="2024-08-15T00:00:00"/>
      </sharedItems>
    </cacheField>
    <cacheField name="Stock_Index" numFmtId="0">
      <sharedItems/>
    </cacheField>
    <cacheField name="Index_Value" numFmtId="0">
      <sharedItems containsSemiMixedTypes="0" containsString="0" containsNumber="1" minValue="889.3" maxValue="1567890.2"/>
    </cacheField>
    <cacheField name="Daily_Change_Percent" numFmtId="0">
      <sharedItems containsSemiMixedTypes="0" containsString="0" containsNumber="1" minValue="-1.23" maxValue="3.45"/>
    </cacheField>
    <cacheField name="Market_Cap_Trillion_USD" numFmtId="0">
      <sharedItems containsSemiMixedTypes="0" containsString="0" containsNumber="1" minValue="0.03" maxValue="51.2"/>
    </cacheField>
    <cacheField name="GDP_Growth_Rate_Percent" numFmtId="0">
      <sharedItems containsSemiMixedTypes="0" containsString="0" containsNumber="1" minValue="-1.9" maxValue="6.8"/>
    </cacheField>
    <cacheField name="Inflation_Rate_Percent" numFmtId="0">
      <sharedItems containsSemiMixedTypes="0" containsString="0" containsNumber="1" minValue="-0.4" maxValue="211.4"/>
    </cacheField>
    <cacheField name="Interest_Rate_Percent" numFmtId="0">
      <sharedItems containsSemiMixedTypes="0" containsString="0" containsNumber="1" minValue="-0.1" maxValue="133"/>
    </cacheField>
    <cacheField name="Unemployment_Rate_Percent" numFmtId="0">
      <sharedItems containsSemiMixedTypes="0" containsString="0" containsNumber="1" minValue="1.2" maxValue="28.7"/>
    </cacheField>
    <cacheField name="Currency_Code" numFmtId="0">
      <sharedItems/>
    </cacheField>
    <cacheField name="Exchange_Rate_USD" numFmtId="0">
      <sharedItems containsSemiMixedTypes="0" containsString="0" containsNumber="1" minValue="0.78" maxValue="24789"/>
    </cacheField>
    <cacheField name="Currency_Change_YTD_Percent" numFmtId="0">
      <sharedItems containsSemiMixedTypes="0" containsString="0" containsNumber="1" minValue="-89.7" maxValue="6.2"/>
    </cacheField>
    <cacheField name="Government_Debt_GDP_Percent" numFmtId="0">
      <sharedItems containsSemiMixedTypes="0" containsString="0" containsNumber="1" minValue="0.1" maxValue="263.10000000000002"/>
    </cacheField>
    <cacheField name="Current_Account_Balance_Billion_USD" numFmtId="0">
      <sharedItems containsSemiMixedTypes="0" containsString="0" containsNumber="1" minValue="-695.2" maxValue="382.9"/>
    </cacheField>
    <cacheField name="FDI_Inflow_Billion_USD" numFmtId="0">
      <sharedItems containsSemiMixedTypes="0" containsString="0" containsNumber="1" minValue="2.2999999999999998" maxValue="456.8"/>
    </cacheField>
    <cacheField name="Commodity_Index" numFmtId="0">
      <sharedItems containsSemiMixedTypes="0" containsString="0" containsNumber="1" minValue="0.45" maxValue="1.18"/>
    </cacheField>
    <cacheField name="Oil_Price_USD_Barrel" numFmtId="0">
      <sharedItems containsSemiMixedTypes="0" containsString="0" containsNumber="1" minValue="77.849999999999994" maxValue="77.849999999999994"/>
    </cacheField>
    <cacheField name="Gold_Price_USD_Ounce" numFmtId="0">
      <sharedItems containsSemiMixedTypes="0" containsString="0" containsNumber="1" minValue="2487.5" maxValue="2487.5"/>
    </cacheField>
    <cacheField name="Bond_Yield_10Y_Percent" numFmtId="0">
      <sharedItems containsSemiMixedTypes="0" containsString="0" containsNumber="1" minValue="0.68" maxValue="89.45"/>
    </cacheField>
    <cacheField name="Credit_Rating" numFmtId="0">
      <sharedItems count="14">
        <s v="AAA"/>
        <s v="A+"/>
        <s v="AA"/>
        <s v="BBB-"/>
        <s v="BB-"/>
        <s v="BB+"/>
        <s v="BBB"/>
        <s v="A"/>
        <s v="AA+"/>
        <s v="BBB+"/>
        <s v="A-"/>
        <s v="B+"/>
        <s v="B-"/>
        <s v="CCC+"/>
      </sharedItems>
    </cacheField>
    <cacheField name="Political_Risk_Score" numFmtId="0">
      <sharedItems containsSemiMixedTypes="0" containsString="0" containsNumber="1" minValue="2.1" maxValue="9.1"/>
    </cacheField>
    <cacheField name="Banking_Sector_Health" numFmtId="0">
      <sharedItems/>
    </cacheField>
    <cacheField name="Real_Estate_Index" numFmtId="0">
      <sharedItems containsSemiMixedTypes="0" containsString="0" containsNumber="1" minValue="34.5" maxValue="145.6"/>
    </cacheField>
    <cacheField name="Export_Growth_Percent" numFmtId="0">
      <sharedItems containsSemiMixedTypes="0" containsString="0" containsNumber="1" minValue="-12.3" maxValue="23.4"/>
    </cacheField>
    <cacheField name="Import_Growth_Percent" numFmtId="0">
      <sharedItems containsSemiMixedTypes="0" containsString="0" containsNumber="1" minValue="1.2" maxValue="3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001"/>
    <x v="0"/>
    <n v="45000"/>
  </r>
  <r>
    <n v="1002"/>
    <x v="1"/>
    <n v="52000"/>
  </r>
  <r>
    <n v="1003"/>
    <x v="2"/>
    <n v="67000"/>
  </r>
  <r>
    <n v="1004"/>
    <x v="3"/>
    <n v="48000"/>
  </r>
  <r>
    <n v="1005"/>
    <x v="0"/>
    <n v="72000"/>
  </r>
  <r>
    <n v="1006"/>
    <x v="1"/>
    <n v="35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d v="2024-08-15T00:00:00"/>
    <x v="0"/>
    <n v="5437.2"/>
    <n v="0.34"/>
    <n v="51.2"/>
    <x v="0"/>
    <n v="2.9"/>
    <n v="5.5"/>
    <x v="0"/>
    <s v="USD"/>
    <n v="1"/>
    <n v="0"/>
    <n v="126.4"/>
    <n v="-695.2"/>
    <n v="456.8"/>
    <n v="1.1200000000000001"/>
    <n v="77.849999999999994"/>
    <n v="2487.5"/>
    <n v="4.25"/>
    <s v="AAA"/>
    <n v="8.1"/>
    <s v="Strong"/>
    <n v="145.6"/>
    <n v="3.2"/>
    <n v="2.8"/>
  </r>
  <r>
    <x v="1"/>
    <d v="2024-08-15T00:00:00"/>
    <x v="1"/>
    <n v="2891.6"/>
    <n v="-0.82"/>
    <n v="12.4"/>
    <x v="1"/>
    <n v="0.8"/>
    <n v="3.1"/>
    <x v="1"/>
    <s v="CNY"/>
    <n v="7.28"/>
    <n v="2.2999999999999998"/>
    <n v="77.099999999999994"/>
    <n v="382.9"/>
    <n v="189.7"/>
    <n v="0.98"/>
    <n v="77.849999999999994"/>
    <n v="2487.5"/>
    <n v="2.15"/>
    <s v="A+"/>
    <n v="6.7"/>
    <s v="Moderate"/>
    <n v="98.7"/>
    <n v="8.9"/>
    <n v="6.1"/>
  </r>
  <r>
    <x v="2"/>
    <d v="2024-08-15T00:00:00"/>
    <x v="2"/>
    <n v="36789.1"/>
    <n v="1.24"/>
    <n v="6.8"/>
    <x v="2"/>
    <n v="2.8"/>
    <n v="-0.1"/>
    <x v="2"/>
    <s v="JPY"/>
    <n v="147.19999999999999"/>
    <n v="-8.9"/>
    <n v="263.10000000000002"/>
    <n v="49.7"/>
    <n v="23.4"/>
    <n v="1.05"/>
    <n v="77.849999999999994"/>
    <n v="2487.5"/>
    <n v="0.89"/>
    <s v="A+"/>
    <n v="8.4"/>
    <s v="Strong"/>
    <n v="89.3"/>
    <n v="5.0999999999999996"/>
    <n v="4.7"/>
  </r>
  <r>
    <x v="3"/>
    <d v="2024-08-15T00:00:00"/>
    <x v="3"/>
    <n v="18234.5"/>
    <n v="0.67"/>
    <n v="2.9"/>
    <x v="3"/>
    <n v="2.2000000000000002"/>
    <n v="4.5"/>
    <x v="3"/>
    <s v="EUR"/>
    <n v="0.92"/>
    <n v="1.8"/>
    <n v="66.3"/>
    <n v="297.39999999999998"/>
    <n v="67.8"/>
    <n v="1.08"/>
    <n v="77.849999999999994"/>
    <n v="2487.5"/>
    <n v="2.31"/>
    <s v="AAA"/>
    <n v="8.6999999999999993"/>
    <s v="Strong"/>
    <n v="112.4"/>
    <n v="2.1"/>
    <n v="1.8"/>
  </r>
  <r>
    <x v="4"/>
    <d v="2024-08-15T00:00:00"/>
    <x v="4"/>
    <n v="8156.3"/>
    <n v="-0.15"/>
    <n v="3.1"/>
    <x v="4"/>
    <n v="2"/>
    <n v="5.25"/>
    <x v="4"/>
    <s v="GBP"/>
    <n v="0.78"/>
    <n v="-0.9"/>
    <n v="101.2"/>
    <n v="-85.6"/>
    <n v="45.2"/>
    <n v="1.06"/>
    <n v="77.849999999999994"/>
    <n v="2487.5"/>
    <n v="3.89"/>
    <s v="AA"/>
    <n v="7.9"/>
    <s v="Moderate"/>
    <n v="97.8"/>
    <n v="0.9"/>
    <n v="1.2"/>
  </r>
  <r>
    <x v="5"/>
    <d v="2024-08-15T00:00:00"/>
    <x v="5"/>
    <n v="7389.2"/>
    <n v="0.28000000000000003"/>
    <n v="3"/>
    <x v="5"/>
    <n v="2.2999999999999998"/>
    <n v="4.5"/>
    <x v="5"/>
    <s v="EUR"/>
    <n v="0.92"/>
    <n v="1.8"/>
    <n v="111.8"/>
    <n v="-22.1"/>
    <n v="56.7"/>
    <n v="1.08"/>
    <n v="77.849999999999994"/>
    <n v="2487.5"/>
    <n v="2.95"/>
    <s v="AA"/>
    <n v="7.3"/>
    <s v="Moderate"/>
    <n v="103.2"/>
    <n v="1.8"/>
    <n v="2.1"/>
  </r>
  <r>
    <x v="6"/>
    <d v="2024-08-15T00:00:00"/>
    <x v="6"/>
    <n v="80456.7"/>
    <n v="0.89"/>
    <n v="4.3"/>
    <x v="6"/>
    <n v="4.9000000000000004"/>
    <n v="6.5"/>
    <x v="6"/>
    <s v="INR"/>
    <n v="83.7"/>
    <n v="-0.5"/>
    <n v="84.2"/>
    <n v="-23.1"/>
    <n v="67.400000000000006"/>
    <n v="1.1499999999999999"/>
    <n v="77.849999999999994"/>
    <n v="2487.5"/>
    <n v="7.04"/>
    <s v="BBB-"/>
    <n v="6.8"/>
    <s v="Moderate"/>
    <n v="134.80000000000001"/>
    <n v="13.2"/>
    <n v="10.9"/>
  </r>
  <r>
    <x v="7"/>
    <d v="2024-08-15T00:00:00"/>
    <x v="7"/>
    <n v="22567.8"/>
    <n v="0.45"/>
    <n v="2.8"/>
    <x v="7"/>
    <n v="2.8"/>
    <n v="4.75"/>
    <x v="7"/>
    <s v="CAD"/>
    <n v="1.37"/>
    <n v="4.2"/>
    <n v="106.7"/>
    <n v="12.8"/>
    <n v="34.5"/>
    <n v="1.0900000000000001"/>
    <n v="77.849999999999994"/>
    <n v="2487.5"/>
    <n v="3.42"/>
    <s v="AAA"/>
    <n v="8.9"/>
    <s v="Strong"/>
    <n v="126.7"/>
    <n v="4.0999999999999996"/>
    <n v="3.8"/>
  </r>
  <r>
    <x v="8"/>
    <d v="2024-08-15T00:00:00"/>
    <x v="8"/>
    <n v="129834.2"/>
    <n v="1.67"/>
    <n v="1.4"/>
    <x v="8"/>
    <n v="4.5"/>
    <n v="10.75"/>
    <x v="8"/>
    <s v="BRL"/>
    <n v="5.47"/>
    <n v="-8.9"/>
    <n v="87.7"/>
    <n v="-46.9"/>
    <n v="67.2"/>
    <n v="0.95"/>
    <n v="77.849999999999994"/>
    <n v="2487.5"/>
    <n v="10.84"/>
    <s v="BB-"/>
    <n v="5.4"/>
    <s v="Weak"/>
    <n v="89.3"/>
    <n v="8.6999999999999993"/>
    <n v="6.9"/>
  </r>
  <r>
    <x v="9"/>
    <d v="2024-08-15T00:00:00"/>
    <x v="9"/>
    <n v="7923.4"/>
    <n v="0.22"/>
    <n v="1.8"/>
    <x v="9"/>
    <n v="3.8"/>
    <n v="4.3499999999999996"/>
    <x v="9"/>
    <s v="AUD"/>
    <n v="1.52"/>
    <n v="5.6"/>
    <n v="45.1"/>
    <n v="67.8"/>
    <n v="45.7"/>
    <n v="1.1100000000000001"/>
    <n v="77.849999999999994"/>
    <n v="2487.5"/>
    <n v="4.07"/>
    <s v="AAA"/>
    <n v="8.6"/>
    <s v="Strong"/>
    <n v="118.9"/>
    <n v="6.2"/>
    <n v="5.4"/>
  </r>
  <r>
    <x v="10"/>
    <d v="2024-08-15T00:00:00"/>
    <x v="10"/>
    <n v="2634.5"/>
    <n v="-0.34"/>
    <n v="1.9"/>
    <x v="10"/>
    <n v="2.4"/>
    <n v="3.5"/>
    <x v="10"/>
    <s v="KRW"/>
    <n v="1342.5"/>
    <n v="-2.1"/>
    <n v="54.6"/>
    <n v="67.400000000000006"/>
    <n v="12.8"/>
    <n v="1.02"/>
    <n v="77.849999999999994"/>
    <n v="2487.5"/>
    <n v="3.28"/>
    <s v="AA"/>
    <n v="7.8"/>
    <s v="Strong"/>
    <n v="95.6"/>
    <n v="9.1"/>
    <n v="7.8"/>
  </r>
  <r>
    <x v="11"/>
    <d v="2024-08-15T00:00:00"/>
    <x v="11"/>
    <n v="2789.1"/>
    <n v="0.78"/>
    <n v="0.6"/>
    <x v="11"/>
    <n v="7.4"/>
    <n v="16"/>
    <x v="11"/>
    <s v="RUB"/>
    <n v="91.2"/>
    <n v="-15.6"/>
    <n v="21.4"/>
    <n v="67.8"/>
    <n v="8.9"/>
    <n v="0.87"/>
    <n v="77.849999999999994"/>
    <n v="2487.5"/>
    <n v="12.45"/>
    <s v="BB+"/>
    <n v="3.2"/>
    <s v="Weak"/>
    <n v="67.400000000000006"/>
    <n v="15.2"/>
    <n v="18.7"/>
  </r>
  <r>
    <x v="12"/>
    <d v="2024-08-15T00:00:00"/>
    <x v="12"/>
    <n v="55234.6"/>
    <n v="0.91"/>
    <n v="0.7"/>
    <x v="12"/>
    <n v="4.7"/>
    <n v="11"/>
    <x v="12"/>
    <s v="MXN"/>
    <n v="19.8"/>
    <n v="-10.199999999999999"/>
    <n v="54.7"/>
    <n v="-12.4"/>
    <n v="34.700000000000003"/>
    <n v="0.89"/>
    <n v="77.849999999999994"/>
    <n v="2487.5"/>
    <n v="9.1199999999999992"/>
    <s v="BBB"/>
    <n v="6.1"/>
    <s v="Moderate"/>
    <n v="102.3"/>
    <n v="7.9"/>
    <n v="8.1999999999999993"/>
  </r>
  <r>
    <x v="13"/>
    <d v="2024-08-15T00:00:00"/>
    <x v="13"/>
    <n v="33456.699999999997"/>
    <n v="0.34"/>
    <n v="0.9"/>
    <x v="13"/>
    <n v="1"/>
    <n v="4.5"/>
    <x v="13"/>
    <s v="EUR"/>
    <n v="0.92"/>
    <n v="1.8"/>
    <n v="144.4"/>
    <n v="-56.7"/>
    <n v="28.9"/>
    <n v="1.08"/>
    <n v="77.849999999999994"/>
    <n v="2487.5"/>
    <n v="3.67"/>
    <s v="BBB"/>
    <n v="7.1"/>
    <s v="Moderate"/>
    <n v="89.7"/>
    <n v="3.2"/>
    <n v="2.9"/>
  </r>
  <r>
    <x v="14"/>
    <d v="2024-08-15T00:00:00"/>
    <x v="14"/>
    <n v="11123.8"/>
    <n v="0.67"/>
    <n v="0.8"/>
    <x v="14"/>
    <n v="3.2"/>
    <n v="4.5"/>
    <x v="14"/>
    <s v="EUR"/>
    <n v="0.92"/>
    <n v="1.8"/>
    <n v="107.7"/>
    <n v="23.4"/>
    <n v="45.6"/>
    <n v="1.08"/>
    <n v="77.849999999999994"/>
    <n v="2487.5"/>
    <n v="3.21"/>
    <s v="A"/>
    <n v="7.8"/>
    <s v="Moderate"/>
    <n v="98.3"/>
    <n v="4.0999999999999996"/>
    <n v="3.7"/>
  </r>
  <r>
    <x v="15"/>
    <d v="2024-08-15T00:00:00"/>
    <x v="15"/>
    <n v="889.3"/>
    <n v="0.12"/>
    <n v="1.1000000000000001"/>
    <x v="15"/>
    <n v="1.1000000000000001"/>
    <n v="4.5"/>
    <x v="15"/>
    <s v="EUR"/>
    <n v="0.92"/>
    <n v="1.8"/>
    <n v="52.4"/>
    <n v="89.7"/>
    <n v="78.900000000000006"/>
    <n v="1.08"/>
    <n v="77.849999999999994"/>
    <n v="2487.5"/>
    <n v="2.78"/>
    <s v="AAA"/>
    <n v="8.8000000000000007"/>
    <s v="Strong"/>
    <n v="134.5"/>
    <n v="2.8"/>
    <n v="2.4"/>
  </r>
  <r>
    <x v="16"/>
    <d v="2024-08-15T00:00:00"/>
    <x v="16"/>
    <n v="12234.5"/>
    <n v="0.28000000000000003"/>
    <n v="1.8"/>
    <x v="16"/>
    <n v="1.4"/>
    <n v="1.25"/>
    <x v="2"/>
    <s v="CHF"/>
    <n v="0.87"/>
    <n v="6.2"/>
    <n v="41"/>
    <n v="67.8"/>
    <n v="23.4"/>
    <n v="1.1299999999999999"/>
    <n v="77.849999999999994"/>
    <n v="2487.5"/>
    <n v="0.68"/>
    <s v="AAA"/>
    <n v="9.1"/>
    <s v="Strong"/>
    <n v="142.6"/>
    <n v="1.9"/>
    <n v="2.1"/>
  </r>
  <r>
    <x v="17"/>
    <d v="2024-08-15T00:00:00"/>
    <x v="17"/>
    <n v="2567.8000000000002"/>
    <n v="0.45"/>
    <n v="0.7"/>
    <x v="17"/>
    <n v="1.9"/>
    <n v="3.75"/>
    <x v="8"/>
    <s v="SEK"/>
    <n v="10.9"/>
    <n v="-4.7"/>
    <n v="35.1"/>
    <n v="34.5"/>
    <n v="12.8"/>
    <n v="1.07"/>
    <n v="77.849999999999994"/>
    <n v="2487.5"/>
    <n v="2.34"/>
    <s v="AAA"/>
    <n v="8.9"/>
    <s v="Strong"/>
    <n v="119.8"/>
    <n v="3.4"/>
    <n v="2.9"/>
  </r>
  <r>
    <x v="18"/>
    <d v="2024-08-15T00:00:00"/>
    <x v="18"/>
    <n v="1345.6"/>
    <n v="0.67"/>
    <n v="0.4"/>
    <x v="8"/>
    <n v="3.1"/>
    <n v="4.5"/>
    <x v="11"/>
    <s v="NOK"/>
    <n v="11.2"/>
    <n v="2.8"/>
    <n v="45.7"/>
    <n v="78.900000000000006"/>
    <n v="8.9"/>
    <n v="1.1399999999999999"/>
    <n v="77.849999999999994"/>
    <n v="2487.5"/>
    <n v="3.12"/>
    <s v="AAA"/>
    <n v="9"/>
    <s v="Strong"/>
    <n v="127.3"/>
    <n v="8.9"/>
    <n v="6.7"/>
  </r>
  <r>
    <x v="19"/>
    <d v="2024-08-15T00:00:00"/>
    <x v="19"/>
    <n v="2234.5"/>
    <n v="0.23"/>
    <n v="0.4"/>
    <x v="18"/>
    <n v="1.7"/>
    <n v="3.6"/>
    <x v="16"/>
    <s v="DKK"/>
    <n v="6.86"/>
    <n v="1.9"/>
    <n v="29.8"/>
    <n v="23.4"/>
    <n v="5.6"/>
    <n v="1.08"/>
    <n v="77.849999999999994"/>
    <n v="2487.5"/>
    <n v="2.4500000000000002"/>
    <s v="AAA"/>
    <n v="8.9"/>
    <s v="Strong"/>
    <n v="124.7"/>
    <n v="2.1"/>
    <n v="1.8"/>
  </r>
  <r>
    <x v="20"/>
    <d v="2024-08-15T00:00:00"/>
    <x v="20"/>
    <n v="3456.7"/>
    <n v="0.56000000000000005"/>
    <n v="0.8"/>
    <x v="19"/>
    <n v="2.4"/>
    <n v="3.5"/>
    <x v="17"/>
    <s v="SGD"/>
    <n v="1.35"/>
    <n v="1.2"/>
    <n v="130.1"/>
    <n v="67.8"/>
    <n v="89.7"/>
    <n v="1.0900000000000001"/>
    <n v="77.849999999999994"/>
    <n v="2487.5"/>
    <n v="3.18"/>
    <s v="AAA"/>
    <n v="8.6999999999999993"/>
    <s v="Strong"/>
    <n v="98.9"/>
    <n v="12.4"/>
    <n v="11.7"/>
  </r>
  <r>
    <x v="21"/>
    <d v="2024-08-15T00:00:00"/>
    <x v="21"/>
    <n v="17234.5"/>
    <n v="-1.23"/>
    <n v="4.2"/>
    <x v="20"/>
    <n v="1.8"/>
    <n v="5.75"/>
    <x v="12"/>
    <s v="HKD"/>
    <n v="7.82"/>
    <n v="0.1"/>
    <n v="0.1"/>
    <n v="34.5"/>
    <n v="67.8"/>
    <n v="0.98"/>
    <n v="77.849999999999994"/>
    <n v="2487.5"/>
    <n v="3.89"/>
    <s v="AA+"/>
    <n v="7.2"/>
    <s v="Moderate"/>
    <n v="87.6"/>
    <n v="6.7"/>
    <n v="5.9"/>
  </r>
  <r>
    <x v="22"/>
    <d v="2024-08-15T00:00:00"/>
    <x v="22"/>
    <n v="22567.8"/>
    <n v="0.78"/>
    <n v="2.1"/>
    <x v="21"/>
    <n v="2.1"/>
    <n v="1.5"/>
    <x v="0"/>
    <s v="TWD"/>
    <n v="32.1"/>
    <n v="-1.8"/>
    <n v="28.7"/>
    <n v="89.7"/>
    <n v="12.3"/>
    <n v="1.04"/>
    <n v="77.849999999999994"/>
    <n v="2487.5"/>
    <n v="1.23"/>
    <s v="AA"/>
    <n v="8.1"/>
    <s v="Strong"/>
    <n v="112.4"/>
    <n v="15.2"/>
    <n v="13.8"/>
  </r>
  <r>
    <x v="23"/>
    <d v="2024-08-15T00:00:00"/>
    <x v="23"/>
    <n v="7234.5"/>
    <n v="0.45"/>
    <n v="0.7"/>
    <x v="22"/>
    <n v="2.8"/>
    <n v="6"/>
    <x v="18"/>
    <s v="IDR"/>
    <n v="15487"/>
    <n v="-2.2999999999999998"/>
    <n v="39.799999999999997"/>
    <n v="-12.1"/>
    <n v="23.4"/>
    <n v="0.94"/>
    <n v="77.849999999999994"/>
    <n v="2487.5"/>
    <n v="7.12"/>
    <s v="BBB"/>
    <n v="6.5"/>
    <s v="Moderate"/>
    <n v="89.7"/>
    <n v="8.9"/>
    <n v="7.3"/>
  </r>
  <r>
    <x v="24"/>
    <d v="2024-08-15T00:00:00"/>
    <x v="24"/>
    <n v="1567.8"/>
    <n v="0.34"/>
    <n v="0.6"/>
    <x v="7"/>
    <n v="0.4"/>
    <n v="2.5"/>
    <x v="19"/>
    <s v="THB"/>
    <n v="36.200000000000003"/>
    <n v="3.4"/>
    <n v="61.4"/>
    <n v="12.8"/>
    <n v="8.9"/>
    <n v="0.97"/>
    <n v="77.849999999999994"/>
    <n v="2487.5"/>
    <n v="2.67"/>
    <s v="BBB+"/>
    <n v="7.1"/>
    <s v="Moderate"/>
    <n v="95.3"/>
    <n v="4.0999999999999996"/>
    <n v="3.8"/>
  </r>
  <r>
    <x v="25"/>
    <d v="2024-08-15T00:00:00"/>
    <x v="25"/>
    <n v="1634.5"/>
    <n v="0.67"/>
    <n v="0.5"/>
    <x v="23"/>
    <n v="2"/>
    <n v="3"/>
    <x v="11"/>
    <s v="MYR"/>
    <n v="4.67"/>
    <n v="-6.7"/>
    <n v="70.099999999999994"/>
    <n v="23.4"/>
    <n v="12.1"/>
    <n v="0.91"/>
    <n v="77.849999999999994"/>
    <n v="2487.5"/>
    <n v="3.78"/>
    <s v="A-"/>
    <n v="7.3"/>
    <s v="Moderate"/>
    <n v="87.9"/>
    <n v="6.7"/>
    <n v="5.9"/>
  </r>
  <r>
    <x v="26"/>
    <d v="2024-08-15T00:00:00"/>
    <x v="26"/>
    <n v="6789.1"/>
    <n v="0.89"/>
    <n v="0.3"/>
    <x v="24"/>
    <n v="3.7"/>
    <n v="6.5"/>
    <x v="20"/>
    <s v="PHP"/>
    <n v="56.3"/>
    <n v="-8.9"/>
    <n v="63.5"/>
    <n v="-8.9"/>
    <n v="9.8000000000000007"/>
    <n v="0.88"/>
    <n v="77.849999999999994"/>
    <n v="2487.5"/>
    <n v="6.45"/>
    <s v="BBB+"/>
    <n v="6.8"/>
    <s v="Moderate"/>
    <n v="78.900000000000006"/>
    <n v="8.1"/>
    <n v="7.4"/>
  </r>
  <r>
    <x v="27"/>
    <d v="2024-08-15T00:00:00"/>
    <x v="27"/>
    <n v="1234.5"/>
    <n v="1.23"/>
    <n v="0.3"/>
    <x v="25"/>
    <n v="4.0999999999999996"/>
    <n v="4.5"/>
    <x v="21"/>
    <s v="VND"/>
    <n v="24789"/>
    <n v="-3.4"/>
    <n v="43.1"/>
    <n v="12.8"/>
    <n v="15.6"/>
    <n v="0.85"/>
    <n v="77.849999999999994"/>
    <n v="2487.5"/>
    <n v="2.89"/>
    <s v="BB+"/>
    <n v="6.2"/>
    <s v="Moderate"/>
    <n v="123.4"/>
    <n v="12.8"/>
    <n v="14.2"/>
  </r>
  <r>
    <x v="28"/>
    <d v="2024-08-15T00:00:00"/>
    <x v="28"/>
    <n v="10567.8"/>
    <n v="2.34"/>
    <n v="0.3"/>
    <x v="10"/>
    <n v="64.8"/>
    <n v="50"/>
    <x v="22"/>
    <s v="TRY"/>
    <n v="33.700000000000003"/>
    <n v="-35.6"/>
    <n v="32.1"/>
    <n v="-45.6"/>
    <n v="12.8"/>
    <n v="0.76"/>
    <n v="77.849999999999994"/>
    <n v="2487.5"/>
    <n v="28.45"/>
    <s v="B+"/>
    <n v="4.8"/>
    <s v="Weak"/>
    <n v="67.8"/>
    <n v="3.4"/>
    <n v="8.9"/>
  </r>
  <r>
    <x v="29"/>
    <d v="2024-08-15T00:00:00"/>
    <x v="29"/>
    <n v="75234.600000000006"/>
    <n v="0.78"/>
    <n v="0.4"/>
    <x v="2"/>
    <n v="4.7"/>
    <n v="8.25"/>
    <x v="23"/>
    <s v="ZAR"/>
    <n v="18.2"/>
    <n v="-7.8"/>
    <n v="71.099999999999994"/>
    <n v="8.9"/>
    <n v="4.5"/>
    <n v="0.82"/>
    <n v="77.849999999999994"/>
    <n v="2487.5"/>
    <n v="11.78"/>
    <s v="BB-"/>
    <n v="5.9"/>
    <s v="Weak"/>
    <n v="89.3"/>
    <n v="2.1"/>
    <n v="1.8"/>
  </r>
  <r>
    <x v="30"/>
    <d v="2024-08-15T00:00:00"/>
    <x v="30"/>
    <n v="25678.9"/>
    <n v="1.45"/>
    <n v="0.03"/>
    <x v="0"/>
    <n v="33.1"/>
    <n v="27.25"/>
    <x v="24"/>
    <s v="EGP"/>
    <n v="30.9"/>
    <n v="-49.7"/>
    <n v="89.7"/>
    <n v="-18.899999999999999"/>
    <n v="8.9"/>
    <n v="0.71"/>
    <n v="77.849999999999994"/>
    <n v="2487.5"/>
    <n v="19.45"/>
    <s v="B+"/>
    <n v="4.2"/>
    <s v="Weak"/>
    <n v="56.7"/>
    <n v="12.3"/>
    <n v="23.4"/>
  </r>
  <r>
    <x v="31"/>
    <d v="2024-08-15T00:00:00"/>
    <x v="31"/>
    <n v="98765.4"/>
    <n v="2.1"/>
    <n v="0.04"/>
    <x v="20"/>
    <n v="21.8"/>
    <n v="18.75"/>
    <x v="16"/>
    <s v="NGN"/>
    <n v="1567"/>
    <n v="-68.900000000000006"/>
    <n v="37.1"/>
    <n v="34.5"/>
    <n v="2.2999999999999998"/>
    <n v="0.68"/>
    <n v="77.849999999999994"/>
    <n v="2487.5"/>
    <n v="14.67"/>
    <s v="B-"/>
    <n v="3.8"/>
    <s v="Weak"/>
    <n v="78.900000000000006"/>
    <n v="23.4"/>
    <n v="34.5"/>
  </r>
  <r>
    <x v="32"/>
    <d v="2024-08-15T00:00:00"/>
    <x v="32"/>
    <n v="5678.9"/>
    <n v="0.67"/>
    <n v="0.2"/>
    <x v="12"/>
    <n v="4.0999999999999996"/>
    <n v="5.75"/>
    <x v="25"/>
    <s v="CLP"/>
    <n v="967"/>
    <n v="-8.9"/>
    <n v="37.799999999999997"/>
    <n v="23.4"/>
    <n v="18.899999999999999"/>
    <n v="0.93"/>
    <n v="77.849999999999994"/>
    <n v="2487.5"/>
    <n v="5.89"/>
    <s v="A"/>
    <n v="7.8"/>
    <s v="Moderate"/>
    <n v="95.6"/>
    <n v="6.7"/>
    <n v="5.2"/>
  </r>
  <r>
    <x v="33"/>
    <d v="2024-08-15T00:00:00"/>
    <x v="33"/>
    <n v="1567890.2"/>
    <n v="3.45"/>
    <n v="0.05"/>
    <x v="26"/>
    <n v="211.4"/>
    <n v="133"/>
    <x v="26"/>
    <s v="ARS"/>
    <n v="945"/>
    <n v="-89.7"/>
    <n v="78.900000000000006"/>
    <n v="-23.4"/>
    <n v="4.5"/>
    <n v="0.45"/>
    <n v="77.849999999999994"/>
    <n v="2487.5"/>
    <n v="89.45"/>
    <s v="CCC+"/>
    <n v="2.1"/>
    <s v="Weak"/>
    <n v="34.5"/>
    <n v="-12.3"/>
    <n v="15.6"/>
  </r>
  <r>
    <x v="34"/>
    <d v="2024-08-15T00:00:00"/>
    <x v="34"/>
    <n v="1234.5"/>
    <n v="0.89"/>
    <n v="0.1"/>
    <x v="16"/>
    <n v="7.2"/>
    <n v="10.75"/>
    <x v="27"/>
    <s v="COP"/>
    <n v="4134"/>
    <n v="-18.899999999999999"/>
    <n v="56.7"/>
    <n v="-12.1"/>
    <n v="12.8"/>
    <n v="0.78"/>
    <n v="77.849999999999994"/>
    <n v="2487.5"/>
    <n v="12.34"/>
    <s v="BB+"/>
    <n v="5.8"/>
    <s v="Moderate"/>
    <n v="87.3"/>
    <n v="8.9"/>
    <n v="7.1"/>
  </r>
  <r>
    <x v="35"/>
    <d v="2024-08-15T00:00:00"/>
    <x v="35"/>
    <n v="23456.7"/>
    <n v="1.1200000000000001"/>
    <n v="0.08"/>
    <x v="0"/>
    <n v="2.8"/>
    <n v="5.75"/>
    <x v="28"/>
    <s v="PEN"/>
    <n v="3.78"/>
    <n v="-6.7"/>
    <n v="34.200000000000003"/>
    <n v="8.9"/>
    <n v="6.7"/>
    <n v="0.91"/>
    <n v="77.849999999999994"/>
    <n v="2487.5"/>
    <n v="6.78"/>
    <s v="BBB+"/>
    <n v="6.7"/>
    <s v="Moderate"/>
    <n v="98.7"/>
    <n v="9.8000000000000007"/>
    <n v="8.1999999999999993"/>
  </r>
  <r>
    <x v="36"/>
    <d v="2024-08-15T00:00:00"/>
    <x v="36"/>
    <n v="9876.5"/>
    <n v="0.34"/>
    <n v="0.7"/>
    <x v="27"/>
    <n v="1.9"/>
    <n v="5.4"/>
    <x v="12"/>
    <s v="AED"/>
    <n v="3.67"/>
    <n v="0"/>
    <n v="34.5"/>
    <n v="67.8"/>
    <n v="23.4"/>
    <n v="1.06"/>
    <n v="77.849999999999994"/>
    <n v="2487.5"/>
    <n v="4.12"/>
    <s v="AA"/>
    <n v="8.1999999999999993"/>
    <s v="Strong"/>
    <n v="134.5"/>
    <n v="23.4"/>
    <n v="18.899999999999999"/>
  </r>
  <r>
    <x v="37"/>
    <d v="2024-08-15T00:00:00"/>
    <x v="37"/>
    <n v="12345.6"/>
    <n v="0.56000000000000005"/>
    <n v="2.8"/>
    <x v="4"/>
    <n v="-0.4"/>
    <n v="6"/>
    <x v="29"/>
    <s v="SAR"/>
    <n v="3.75"/>
    <n v="0"/>
    <n v="26.7"/>
    <n v="34.5"/>
    <n v="8.9"/>
    <n v="1.18"/>
    <n v="77.849999999999994"/>
    <n v="2487.5"/>
    <n v="4.2300000000000004"/>
    <s v="A-"/>
    <n v="6.9"/>
    <s v="Moderate"/>
    <n v="98.7"/>
    <n v="12.3"/>
    <n v="8.9"/>
  </r>
  <r>
    <x v="38"/>
    <d v="2024-08-15T00:00:00"/>
    <x v="38"/>
    <n v="1987.3"/>
    <n v="-0.78"/>
    <n v="0.4"/>
    <x v="28"/>
    <n v="2.2999999999999998"/>
    <n v="4.75"/>
    <x v="11"/>
    <s v="ILS"/>
    <n v="3.68"/>
    <n v="-2.1"/>
    <n v="60.9"/>
    <n v="23.4"/>
    <n v="18.899999999999999"/>
    <n v="1.03"/>
    <n v="77.849999999999994"/>
    <n v="2487.5"/>
    <n v="4.5599999999999996"/>
    <s v="A+"/>
    <n v="6.8"/>
    <s v="Moderate"/>
    <n v="89.7"/>
    <n v="5.6"/>
    <n v="4.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s v="S&amp;P_500"/>
    <n v="5437.2"/>
    <n v="0.34"/>
    <n v="51.2"/>
    <n v="2.8"/>
    <n v="2.9"/>
    <n v="5.5"/>
    <n v="3.7"/>
    <s v="USD"/>
    <n v="1"/>
    <n v="0"/>
    <n v="126.4"/>
    <n v="-695.2"/>
    <n v="456.8"/>
    <n v="1.1200000000000001"/>
    <n v="77.849999999999994"/>
    <n v="2487.5"/>
    <n v="4.25"/>
    <x v="0"/>
    <n v="8.1"/>
    <s v="Strong"/>
    <n v="145.6"/>
    <n v="3.2"/>
    <n v="2.8"/>
  </r>
  <r>
    <x v="1"/>
    <x v="0"/>
    <s v="Shanghai_Composite"/>
    <n v="2891.6"/>
    <n v="-0.82"/>
    <n v="12.4"/>
    <n v="5.2"/>
    <n v="0.8"/>
    <n v="3.1"/>
    <n v="5.2"/>
    <s v="CNY"/>
    <n v="7.28"/>
    <n v="2.2999999999999998"/>
    <n v="77.099999999999994"/>
    <n v="382.9"/>
    <n v="189.7"/>
    <n v="0.98"/>
    <n v="77.849999999999994"/>
    <n v="2487.5"/>
    <n v="2.15"/>
    <x v="1"/>
    <n v="6.7"/>
    <s v="Moderate"/>
    <n v="98.7"/>
    <n v="8.9"/>
    <n v="6.1"/>
  </r>
  <r>
    <x v="2"/>
    <x v="0"/>
    <s v="Nikkei_225"/>
    <n v="36789.1"/>
    <n v="1.24"/>
    <n v="6.8"/>
    <n v="0.9"/>
    <n v="2.8"/>
    <n v="-0.1"/>
    <n v="2.4"/>
    <s v="JPY"/>
    <n v="147.19999999999999"/>
    <n v="-8.9"/>
    <n v="263.10000000000002"/>
    <n v="49.7"/>
    <n v="23.4"/>
    <n v="1.05"/>
    <n v="77.849999999999994"/>
    <n v="2487.5"/>
    <n v="0.89"/>
    <x v="1"/>
    <n v="8.4"/>
    <s v="Strong"/>
    <n v="89.3"/>
    <n v="5.0999999999999996"/>
    <n v="4.7"/>
  </r>
  <r>
    <x v="3"/>
    <x v="0"/>
    <s v="DAX"/>
    <n v="18234.5"/>
    <n v="0.67"/>
    <n v="2.9"/>
    <n v="0.3"/>
    <n v="2.2000000000000002"/>
    <n v="4.5"/>
    <n v="3.1"/>
    <s v="EUR"/>
    <n v="0.92"/>
    <n v="1.8"/>
    <n v="66.3"/>
    <n v="297.39999999999998"/>
    <n v="67.8"/>
    <n v="1.08"/>
    <n v="77.849999999999994"/>
    <n v="2487.5"/>
    <n v="2.31"/>
    <x v="0"/>
    <n v="8.6999999999999993"/>
    <s v="Strong"/>
    <n v="112.4"/>
    <n v="2.1"/>
    <n v="1.8"/>
  </r>
  <r>
    <x v="4"/>
    <x v="0"/>
    <s v="FTSE_100"/>
    <n v="8156.3"/>
    <n v="-0.15"/>
    <n v="3.1"/>
    <n v="1.1000000000000001"/>
    <n v="2"/>
    <n v="5.25"/>
    <n v="4.2"/>
    <s v="GBP"/>
    <n v="0.78"/>
    <n v="-0.9"/>
    <n v="101.2"/>
    <n v="-85.6"/>
    <n v="45.2"/>
    <n v="1.06"/>
    <n v="77.849999999999994"/>
    <n v="2487.5"/>
    <n v="3.89"/>
    <x v="2"/>
    <n v="7.9"/>
    <s v="Moderate"/>
    <n v="97.8"/>
    <n v="0.9"/>
    <n v="1.2"/>
  </r>
  <r>
    <x v="5"/>
    <x v="0"/>
    <s v="CAC_40"/>
    <n v="7389.2"/>
    <n v="0.28000000000000003"/>
    <n v="3"/>
    <n v="1.3"/>
    <n v="2.2999999999999998"/>
    <n v="4.5"/>
    <n v="7.4"/>
    <s v="EUR"/>
    <n v="0.92"/>
    <n v="1.8"/>
    <n v="111.8"/>
    <n v="-22.1"/>
    <n v="56.7"/>
    <n v="1.08"/>
    <n v="77.849999999999994"/>
    <n v="2487.5"/>
    <n v="2.95"/>
    <x v="2"/>
    <n v="7.3"/>
    <s v="Moderate"/>
    <n v="103.2"/>
    <n v="1.8"/>
    <n v="2.1"/>
  </r>
  <r>
    <x v="6"/>
    <x v="0"/>
    <s v="Sensex"/>
    <n v="80456.7"/>
    <n v="0.89"/>
    <n v="4.3"/>
    <n v="6.8"/>
    <n v="4.9000000000000004"/>
    <n v="6.5"/>
    <n v="3.2"/>
    <s v="INR"/>
    <n v="83.7"/>
    <n v="-0.5"/>
    <n v="84.2"/>
    <n v="-23.1"/>
    <n v="67.400000000000006"/>
    <n v="1.1499999999999999"/>
    <n v="77.849999999999994"/>
    <n v="2487.5"/>
    <n v="7.04"/>
    <x v="3"/>
    <n v="6.8"/>
    <s v="Moderate"/>
    <n v="134.80000000000001"/>
    <n v="13.2"/>
    <n v="10.9"/>
  </r>
  <r>
    <x v="7"/>
    <x v="0"/>
    <s v="TSX"/>
    <n v="22567.8"/>
    <n v="0.45"/>
    <n v="2.8"/>
    <n v="2.9"/>
    <n v="2.8"/>
    <n v="4.75"/>
    <n v="6.1"/>
    <s v="CAD"/>
    <n v="1.37"/>
    <n v="4.2"/>
    <n v="106.7"/>
    <n v="12.8"/>
    <n v="34.5"/>
    <n v="1.0900000000000001"/>
    <n v="77.849999999999994"/>
    <n v="2487.5"/>
    <n v="3.42"/>
    <x v="0"/>
    <n v="8.9"/>
    <s v="Strong"/>
    <n v="126.7"/>
    <n v="4.0999999999999996"/>
    <n v="3.8"/>
  </r>
  <r>
    <x v="8"/>
    <x v="0"/>
    <s v="Bovespa"/>
    <n v="129834.2"/>
    <n v="1.67"/>
    <n v="1.4"/>
    <n v="2.1"/>
    <n v="4.5"/>
    <n v="10.75"/>
    <n v="7.8"/>
    <s v="BRL"/>
    <n v="5.47"/>
    <n v="-8.9"/>
    <n v="87.7"/>
    <n v="-46.9"/>
    <n v="67.2"/>
    <n v="0.95"/>
    <n v="77.849999999999994"/>
    <n v="2487.5"/>
    <n v="10.84"/>
    <x v="4"/>
    <n v="5.4"/>
    <s v="Weak"/>
    <n v="89.3"/>
    <n v="8.6999999999999993"/>
    <n v="6.9"/>
  </r>
  <r>
    <x v="9"/>
    <x v="0"/>
    <s v="ASX_200"/>
    <n v="7923.4"/>
    <n v="0.22"/>
    <n v="1.8"/>
    <n v="1.7"/>
    <n v="3.8"/>
    <n v="4.3499999999999996"/>
    <n v="4.0999999999999996"/>
    <s v="AUD"/>
    <n v="1.52"/>
    <n v="5.6"/>
    <n v="45.1"/>
    <n v="67.8"/>
    <n v="45.7"/>
    <n v="1.1100000000000001"/>
    <n v="77.849999999999994"/>
    <n v="2487.5"/>
    <n v="4.07"/>
    <x v="0"/>
    <n v="8.6"/>
    <s v="Strong"/>
    <n v="118.9"/>
    <n v="6.2"/>
    <n v="5.4"/>
  </r>
  <r>
    <x v="10"/>
    <x v="0"/>
    <s v="KOSPI"/>
    <n v="2634.5"/>
    <n v="-0.34"/>
    <n v="1.9"/>
    <n v="3.1"/>
    <n v="2.4"/>
    <n v="3.5"/>
    <n v="2.9"/>
    <s v="KRW"/>
    <n v="1342.5"/>
    <n v="-2.1"/>
    <n v="54.6"/>
    <n v="67.400000000000006"/>
    <n v="12.8"/>
    <n v="1.02"/>
    <n v="77.849999999999994"/>
    <n v="2487.5"/>
    <n v="3.28"/>
    <x v="2"/>
    <n v="7.8"/>
    <s v="Strong"/>
    <n v="95.6"/>
    <n v="9.1"/>
    <n v="7.8"/>
  </r>
  <r>
    <x v="11"/>
    <x v="0"/>
    <s v="MOEX"/>
    <n v="2789.1"/>
    <n v="0.78"/>
    <n v="0.6"/>
    <n v="-1.9"/>
    <n v="7.4"/>
    <n v="16"/>
    <n v="3.4"/>
    <s v="RUB"/>
    <n v="91.2"/>
    <n v="-15.6"/>
    <n v="21.4"/>
    <n v="67.8"/>
    <n v="8.9"/>
    <n v="0.87"/>
    <n v="77.849999999999994"/>
    <n v="2487.5"/>
    <n v="12.45"/>
    <x v="5"/>
    <n v="3.2"/>
    <s v="Weak"/>
    <n v="67.400000000000006"/>
    <n v="15.2"/>
    <n v="18.7"/>
  </r>
  <r>
    <x v="12"/>
    <x v="0"/>
    <s v="IPC"/>
    <n v="55234.6"/>
    <n v="0.91"/>
    <n v="0.7"/>
    <n v="2.4"/>
    <n v="4.7"/>
    <n v="11"/>
    <n v="2.8"/>
    <s v="MXN"/>
    <n v="19.8"/>
    <n v="-10.199999999999999"/>
    <n v="54.7"/>
    <n v="-12.4"/>
    <n v="34.700000000000003"/>
    <n v="0.89"/>
    <n v="77.849999999999994"/>
    <n v="2487.5"/>
    <n v="9.1199999999999992"/>
    <x v="6"/>
    <n v="6.1"/>
    <s v="Moderate"/>
    <n v="102.3"/>
    <n v="7.9"/>
    <n v="8.1999999999999993"/>
  </r>
  <r>
    <x v="13"/>
    <x v="0"/>
    <s v="FTSE_MIB"/>
    <n v="33456.699999999997"/>
    <n v="0.34"/>
    <n v="0.9"/>
    <n v="0.7"/>
    <n v="1"/>
    <n v="4.5"/>
    <n v="7.6"/>
    <s v="EUR"/>
    <n v="0.92"/>
    <n v="1.8"/>
    <n v="144.4"/>
    <n v="-56.7"/>
    <n v="28.9"/>
    <n v="1.08"/>
    <n v="77.849999999999994"/>
    <n v="2487.5"/>
    <n v="3.67"/>
    <x v="6"/>
    <n v="7.1"/>
    <s v="Moderate"/>
    <n v="89.7"/>
    <n v="3.2"/>
    <n v="2.9"/>
  </r>
  <r>
    <x v="14"/>
    <x v="0"/>
    <s v="IBEX_35"/>
    <n v="11123.8"/>
    <n v="0.67"/>
    <n v="0.8"/>
    <n v="2.5"/>
    <n v="3.2"/>
    <n v="4.5"/>
    <n v="11.5"/>
    <s v="EUR"/>
    <n v="0.92"/>
    <n v="1.8"/>
    <n v="107.7"/>
    <n v="23.4"/>
    <n v="45.6"/>
    <n v="1.08"/>
    <n v="77.849999999999994"/>
    <n v="2487.5"/>
    <n v="3.21"/>
    <x v="7"/>
    <n v="7.8"/>
    <s v="Moderate"/>
    <n v="98.3"/>
    <n v="4.0999999999999996"/>
    <n v="3.7"/>
  </r>
  <r>
    <x v="15"/>
    <x v="0"/>
    <s v="AEX"/>
    <n v="889.3"/>
    <n v="0.12"/>
    <n v="1.1000000000000001"/>
    <n v="0.6"/>
    <n v="1.1000000000000001"/>
    <n v="4.5"/>
    <n v="3.6"/>
    <s v="EUR"/>
    <n v="0.92"/>
    <n v="1.8"/>
    <n v="52.4"/>
    <n v="89.7"/>
    <n v="78.900000000000006"/>
    <n v="1.08"/>
    <n v="77.849999999999994"/>
    <n v="2487.5"/>
    <n v="2.78"/>
    <x v="0"/>
    <n v="8.8000000000000007"/>
    <s v="Strong"/>
    <n v="134.5"/>
    <n v="2.8"/>
    <n v="2.4"/>
  </r>
  <r>
    <x v="16"/>
    <x v="0"/>
    <s v="SMI"/>
    <n v="12234.5"/>
    <n v="0.28000000000000003"/>
    <n v="1.8"/>
    <n v="1.2"/>
    <n v="1.4"/>
    <n v="1.25"/>
    <n v="2.4"/>
    <s v="CHF"/>
    <n v="0.87"/>
    <n v="6.2"/>
    <n v="41"/>
    <n v="67.8"/>
    <n v="23.4"/>
    <n v="1.1299999999999999"/>
    <n v="77.849999999999994"/>
    <n v="2487.5"/>
    <n v="0.68"/>
    <x v="0"/>
    <n v="9.1"/>
    <s v="Strong"/>
    <n v="142.6"/>
    <n v="1.9"/>
    <n v="2.1"/>
  </r>
  <r>
    <x v="17"/>
    <x v="0"/>
    <s v="OMX_Stockholm"/>
    <n v="2567.8000000000002"/>
    <n v="0.45"/>
    <n v="0.7"/>
    <n v="0.8"/>
    <n v="1.9"/>
    <n v="3.75"/>
    <n v="7.8"/>
    <s v="SEK"/>
    <n v="10.9"/>
    <n v="-4.7"/>
    <n v="35.1"/>
    <n v="34.5"/>
    <n v="12.8"/>
    <n v="1.07"/>
    <n v="77.849999999999994"/>
    <n v="2487.5"/>
    <n v="2.34"/>
    <x v="0"/>
    <n v="8.9"/>
    <s v="Strong"/>
    <n v="119.8"/>
    <n v="3.4"/>
    <n v="2.9"/>
  </r>
  <r>
    <x v="18"/>
    <x v="0"/>
    <s v="OSE"/>
    <n v="1345.6"/>
    <n v="0.67"/>
    <n v="0.4"/>
    <n v="2.1"/>
    <n v="3.1"/>
    <n v="4.5"/>
    <n v="3.4"/>
    <s v="NOK"/>
    <n v="11.2"/>
    <n v="2.8"/>
    <n v="45.7"/>
    <n v="78.900000000000006"/>
    <n v="8.9"/>
    <n v="1.1399999999999999"/>
    <n v="77.849999999999994"/>
    <n v="2487.5"/>
    <n v="3.12"/>
    <x v="0"/>
    <n v="9"/>
    <s v="Strong"/>
    <n v="127.3"/>
    <n v="8.9"/>
    <n v="6.7"/>
  </r>
  <r>
    <x v="19"/>
    <x v="0"/>
    <s v="OMXC_20"/>
    <n v="2234.5"/>
    <n v="0.23"/>
    <n v="0.4"/>
    <n v="1.8"/>
    <n v="1.7"/>
    <n v="3.6"/>
    <n v="5.0999999999999996"/>
    <s v="DKK"/>
    <n v="6.86"/>
    <n v="1.9"/>
    <n v="29.8"/>
    <n v="23.4"/>
    <n v="5.6"/>
    <n v="1.08"/>
    <n v="77.849999999999994"/>
    <n v="2487.5"/>
    <n v="2.4500000000000002"/>
    <x v="0"/>
    <n v="8.9"/>
    <s v="Strong"/>
    <n v="124.7"/>
    <n v="2.1"/>
    <n v="1.8"/>
  </r>
  <r>
    <x v="20"/>
    <x v="0"/>
    <s v="STI"/>
    <n v="3456.7"/>
    <n v="0.56000000000000005"/>
    <n v="0.8"/>
    <n v="2.6"/>
    <n v="2.4"/>
    <n v="3.5"/>
    <n v="2.1"/>
    <s v="SGD"/>
    <n v="1.35"/>
    <n v="1.2"/>
    <n v="130.1"/>
    <n v="67.8"/>
    <n v="89.7"/>
    <n v="1.0900000000000001"/>
    <n v="77.849999999999994"/>
    <n v="2487.5"/>
    <n v="3.18"/>
    <x v="0"/>
    <n v="8.6999999999999993"/>
    <s v="Strong"/>
    <n v="98.9"/>
    <n v="12.4"/>
    <n v="11.7"/>
  </r>
  <r>
    <x v="21"/>
    <x v="0"/>
    <s v="Hang_Seng"/>
    <n v="17234.5"/>
    <n v="-1.23"/>
    <n v="4.2"/>
    <n v="3.2"/>
    <n v="1.8"/>
    <n v="5.75"/>
    <n v="2.8"/>
    <s v="HKD"/>
    <n v="7.82"/>
    <n v="0.1"/>
    <n v="0.1"/>
    <n v="34.5"/>
    <n v="67.8"/>
    <n v="0.98"/>
    <n v="77.849999999999994"/>
    <n v="2487.5"/>
    <n v="3.89"/>
    <x v="8"/>
    <n v="7.2"/>
    <s v="Moderate"/>
    <n v="87.6"/>
    <n v="6.7"/>
    <n v="5.9"/>
  </r>
  <r>
    <x v="22"/>
    <x v="0"/>
    <s v="TAIEX"/>
    <n v="22567.8"/>
    <n v="0.78"/>
    <n v="2.1"/>
    <n v="3.8"/>
    <n v="2.1"/>
    <n v="1.5"/>
    <n v="3.7"/>
    <s v="TWD"/>
    <n v="32.1"/>
    <n v="-1.8"/>
    <n v="28.7"/>
    <n v="89.7"/>
    <n v="12.3"/>
    <n v="1.04"/>
    <n v="77.849999999999994"/>
    <n v="2487.5"/>
    <n v="1.23"/>
    <x v="2"/>
    <n v="8.1"/>
    <s v="Strong"/>
    <n v="112.4"/>
    <n v="15.2"/>
    <n v="13.8"/>
  </r>
  <r>
    <x v="23"/>
    <x v="0"/>
    <s v="JCI"/>
    <n v="7234.5"/>
    <n v="0.45"/>
    <n v="0.7"/>
    <n v="5.0999999999999996"/>
    <n v="2.8"/>
    <n v="6"/>
    <n v="5.4"/>
    <s v="IDR"/>
    <n v="15487"/>
    <n v="-2.2999999999999998"/>
    <n v="39.799999999999997"/>
    <n v="-12.1"/>
    <n v="23.4"/>
    <n v="0.94"/>
    <n v="77.849999999999994"/>
    <n v="2487.5"/>
    <n v="7.12"/>
    <x v="6"/>
    <n v="6.5"/>
    <s v="Moderate"/>
    <n v="89.7"/>
    <n v="8.9"/>
    <n v="7.3"/>
  </r>
  <r>
    <x v="24"/>
    <x v="0"/>
    <s v="SET"/>
    <n v="1567.8"/>
    <n v="0.34"/>
    <n v="0.6"/>
    <n v="2.9"/>
    <n v="0.4"/>
    <n v="2.5"/>
    <n v="1.2"/>
    <s v="THB"/>
    <n v="36.200000000000003"/>
    <n v="3.4"/>
    <n v="61.4"/>
    <n v="12.8"/>
    <n v="8.9"/>
    <n v="0.97"/>
    <n v="77.849999999999994"/>
    <n v="2487.5"/>
    <n v="2.67"/>
    <x v="9"/>
    <n v="7.1"/>
    <s v="Moderate"/>
    <n v="95.3"/>
    <n v="4.0999999999999996"/>
    <n v="3.8"/>
  </r>
  <r>
    <x v="25"/>
    <x v="0"/>
    <s v="KLCI"/>
    <n v="1634.5"/>
    <n v="0.67"/>
    <n v="0.5"/>
    <n v="4.2"/>
    <n v="2"/>
    <n v="3"/>
    <n v="3.4"/>
    <s v="MYR"/>
    <n v="4.67"/>
    <n v="-6.7"/>
    <n v="70.099999999999994"/>
    <n v="23.4"/>
    <n v="12.1"/>
    <n v="0.91"/>
    <n v="77.849999999999994"/>
    <n v="2487.5"/>
    <n v="3.78"/>
    <x v="10"/>
    <n v="7.3"/>
    <s v="Moderate"/>
    <n v="87.9"/>
    <n v="6.7"/>
    <n v="5.9"/>
  </r>
  <r>
    <x v="26"/>
    <x v="0"/>
    <s v="PSE"/>
    <n v="6789.1"/>
    <n v="0.89"/>
    <n v="0.3"/>
    <n v="5.8"/>
    <n v="3.7"/>
    <n v="6.5"/>
    <n v="5.9"/>
    <s v="PHP"/>
    <n v="56.3"/>
    <n v="-8.9"/>
    <n v="63.5"/>
    <n v="-8.9"/>
    <n v="9.8000000000000007"/>
    <n v="0.88"/>
    <n v="77.849999999999994"/>
    <n v="2487.5"/>
    <n v="6.45"/>
    <x v="9"/>
    <n v="6.8"/>
    <s v="Moderate"/>
    <n v="78.900000000000006"/>
    <n v="8.1"/>
    <n v="7.4"/>
  </r>
  <r>
    <x v="27"/>
    <x v="0"/>
    <s v="VN_Index"/>
    <n v="1234.5"/>
    <n v="1.23"/>
    <n v="0.3"/>
    <n v="6.4"/>
    <n v="4.0999999999999996"/>
    <n v="4.5"/>
    <n v="12.3"/>
    <s v="VND"/>
    <n v="24789"/>
    <n v="-3.4"/>
    <n v="43.1"/>
    <n v="12.8"/>
    <n v="15.6"/>
    <n v="0.85"/>
    <n v="77.849999999999994"/>
    <n v="2487.5"/>
    <n v="2.89"/>
    <x v="5"/>
    <n v="6.2"/>
    <s v="Moderate"/>
    <n v="123.4"/>
    <n v="12.8"/>
    <n v="14.2"/>
  </r>
  <r>
    <x v="28"/>
    <x v="0"/>
    <s v="BIST_100"/>
    <n v="10567.8"/>
    <n v="2.34"/>
    <n v="0.3"/>
    <n v="3.1"/>
    <n v="64.8"/>
    <n v="50"/>
    <n v="10.5"/>
    <s v="TRY"/>
    <n v="33.700000000000003"/>
    <n v="-35.6"/>
    <n v="32.1"/>
    <n v="-45.6"/>
    <n v="12.8"/>
    <n v="0.76"/>
    <n v="77.849999999999994"/>
    <n v="2487.5"/>
    <n v="28.45"/>
    <x v="11"/>
    <n v="4.8"/>
    <s v="Weak"/>
    <n v="67.8"/>
    <n v="3.4"/>
    <n v="8.9"/>
  </r>
  <r>
    <x v="29"/>
    <x v="0"/>
    <s v="JSE"/>
    <n v="75234.600000000006"/>
    <n v="0.78"/>
    <n v="0.4"/>
    <n v="0.9"/>
    <n v="4.7"/>
    <n v="8.25"/>
    <n v="28.7"/>
    <s v="ZAR"/>
    <n v="18.2"/>
    <n v="-7.8"/>
    <n v="71.099999999999994"/>
    <n v="8.9"/>
    <n v="4.5"/>
    <n v="0.82"/>
    <n v="77.849999999999994"/>
    <n v="2487.5"/>
    <n v="11.78"/>
    <x v="4"/>
    <n v="5.9"/>
    <s v="Weak"/>
    <n v="89.3"/>
    <n v="2.1"/>
    <n v="1.8"/>
  </r>
  <r>
    <x v="30"/>
    <x v="0"/>
    <s v="EGX_30"/>
    <n v="25678.9"/>
    <n v="1.45"/>
    <n v="0.03"/>
    <n v="2.8"/>
    <n v="33.1"/>
    <n v="27.25"/>
    <n v="7.2"/>
    <s v="EGP"/>
    <n v="30.9"/>
    <n v="-49.7"/>
    <n v="89.7"/>
    <n v="-18.899999999999999"/>
    <n v="8.9"/>
    <n v="0.71"/>
    <n v="77.849999999999994"/>
    <n v="2487.5"/>
    <n v="19.45"/>
    <x v="11"/>
    <n v="4.2"/>
    <s v="Weak"/>
    <n v="56.7"/>
    <n v="12.3"/>
    <n v="23.4"/>
  </r>
  <r>
    <x v="31"/>
    <x v="0"/>
    <s v="NSE"/>
    <n v="98765.4"/>
    <n v="2.1"/>
    <n v="0.04"/>
    <n v="3.2"/>
    <n v="21.8"/>
    <n v="18.75"/>
    <n v="5.0999999999999996"/>
    <s v="NGN"/>
    <n v="1567"/>
    <n v="-68.900000000000006"/>
    <n v="37.1"/>
    <n v="34.5"/>
    <n v="2.2999999999999998"/>
    <n v="0.68"/>
    <n v="77.849999999999994"/>
    <n v="2487.5"/>
    <n v="14.67"/>
    <x v="12"/>
    <n v="3.8"/>
    <s v="Weak"/>
    <n v="78.900000000000006"/>
    <n v="23.4"/>
    <n v="34.5"/>
  </r>
  <r>
    <x v="32"/>
    <x v="0"/>
    <s v="IPSA"/>
    <n v="5678.9"/>
    <n v="0.67"/>
    <n v="0.2"/>
    <n v="2.4"/>
    <n v="4.0999999999999996"/>
    <n v="5.75"/>
    <n v="8.8000000000000007"/>
    <s v="CLP"/>
    <n v="967"/>
    <n v="-8.9"/>
    <n v="37.799999999999997"/>
    <n v="23.4"/>
    <n v="18.899999999999999"/>
    <n v="0.93"/>
    <n v="77.849999999999994"/>
    <n v="2487.5"/>
    <n v="5.89"/>
    <x v="7"/>
    <n v="7.8"/>
    <s v="Moderate"/>
    <n v="95.6"/>
    <n v="6.7"/>
    <n v="5.2"/>
  </r>
  <r>
    <x v="33"/>
    <x v="0"/>
    <s v="Merval"/>
    <n v="1567890.2"/>
    <n v="3.45"/>
    <n v="0.05"/>
    <n v="-1.6"/>
    <n v="211.4"/>
    <n v="133"/>
    <n v="6.2"/>
    <s v="ARS"/>
    <n v="945"/>
    <n v="-89.7"/>
    <n v="78.900000000000006"/>
    <n v="-23.4"/>
    <n v="4.5"/>
    <n v="0.45"/>
    <n v="77.849999999999994"/>
    <n v="2487.5"/>
    <n v="89.45"/>
    <x v="13"/>
    <n v="2.1"/>
    <s v="Weak"/>
    <n v="34.5"/>
    <n v="-12.3"/>
    <n v="15.6"/>
  </r>
  <r>
    <x v="34"/>
    <x v="0"/>
    <s v="COLCAP"/>
    <n v="1234.5"/>
    <n v="0.89"/>
    <n v="0.1"/>
    <n v="1.2"/>
    <n v="7.2"/>
    <n v="10.75"/>
    <n v="10.199999999999999"/>
    <s v="COP"/>
    <n v="4134"/>
    <n v="-18.899999999999999"/>
    <n v="56.7"/>
    <n v="-12.1"/>
    <n v="12.8"/>
    <n v="0.78"/>
    <n v="77.849999999999994"/>
    <n v="2487.5"/>
    <n v="12.34"/>
    <x v="5"/>
    <n v="5.8"/>
    <s v="Moderate"/>
    <n v="87.3"/>
    <n v="8.9"/>
    <n v="7.1"/>
  </r>
  <r>
    <x v="35"/>
    <x v="0"/>
    <s v="Lima_General"/>
    <n v="23456.7"/>
    <n v="1.1200000000000001"/>
    <n v="0.08"/>
    <n v="2.8"/>
    <n v="2.8"/>
    <n v="5.75"/>
    <n v="6.4"/>
    <s v="PEN"/>
    <n v="3.78"/>
    <n v="-6.7"/>
    <n v="34.200000000000003"/>
    <n v="8.9"/>
    <n v="6.7"/>
    <n v="0.91"/>
    <n v="77.849999999999994"/>
    <n v="2487.5"/>
    <n v="6.78"/>
    <x v="9"/>
    <n v="6.7"/>
    <s v="Moderate"/>
    <n v="98.7"/>
    <n v="9.8000000000000007"/>
    <n v="8.1999999999999993"/>
  </r>
  <r>
    <x v="36"/>
    <x v="0"/>
    <s v="ADX"/>
    <n v="9876.5"/>
    <n v="0.34"/>
    <n v="0.7"/>
    <n v="3.9"/>
    <n v="1.9"/>
    <n v="5.4"/>
    <n v="2.8"/>
    <s v="AED"/>
    <n v="3.67"/>
    <n v="0"/>
    <n v="34.5"/>
    <n v="67.8"/>
    <n v="23.4"/>
    <n v="1.06"/>
    <n v="77.849999999999994"/>
    <n v="2487.5"/>
    <n v="4.12"/>
    <x v="2"/>
    <n v="8.1999999999999993"/>
    <s v="Strong"/>
    <n v="134.5"/>
    <n v="23.4"/>
    <n v="18.899999999999999"/>
  </r>
  <r>
    <x v="37"/>
    <x v="0"/>
    <s v="Tadawul"/>
    <n v="12345.6"/>
    <n v="0.56000000000000005"/>
    <n v="2.8"/>
    <n v="1.1000000000000001"/>
    <n v="-0.4"/>
    <n v="6"/>
    <n v="5.8"/>
    <s v="SAR"/>
    <n v="3.75"/>
    <n v="0"/>
    <n v="26.7"/>
    <n v="34.5"/>
    <n v="8.9"/>
    <n v="1.18"/>
    <n v="77.849999999999994"/>
    <n v="2487.5"/>
    <n v="4.2300000000000004"/>
    <x v="10"/>
    <n v="6.9"/>
    <s v="Moderate"/>
    <n v="98.7"/>
    <n v="12.3"/>
    <n v="8.9"/>
  </r>
  <r>
    <x v="38"/>
    <x v="0"/>
    <s v="TA_125"/>
    <n v="1987.3"/>
    <n v="-0.78"/>
    <n v="0.4"/>
    <n v="2"/>
    <n v="2.2999999999999998"/>
    <n v="4.75"/>
    <n v="3.4"/>
    <s v="ILS"/>
    <n v="3.68"/>
    <n v="-2.1"/>
    <n v="60.9"/>
    <n v="23.4"/>
    <n v="18.899999999999999"/>
    <n v="1.03"/>
    <n v="77.849999999999994"/>
    <n v="2487.5"/>
    <n v="4.5599999999999996"/>
    <x v="1"/>
    <n v="6.8"/>
    <s v="Moderate"/>
    <n v="89.7"/>
    <n v="5.6"/>
    <n v="4.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s v="S&amp;P_500"/>
    <n v="5437.2"/>
    <n v="0.34"/>
    <n v="51.2"/>
    <n v="2.8"/>
    <n v="2.9"/>
    <n v="5.5"/>
    <n v="3.7"/>
    <s v="USD"/>
    <n v="1"/>
    <n v="0"/>
    <n v="126.4"/>
    <n v="-695.2"/>
    <n v="456.8"/>
    <n v="1.1200000000000001"/>
    <n v="77.849999999999994"/>
    <n v="2487.5"/>
    <n v="4.25"/>
    <x v="0"/>
    <n v="8.1"/>
    <s v="Strong"/>
    <n v="145.6"/>
    <n v="3.2"/>
    <n v="2.8"/>
  </r>
  <r>
    <x v="1"/>
    <x v="0"/>
    <s v="Shanghai_Composite"/>
    <n v="2891.6"/>
    <n v="-0.82"/>
    <n v="12.4"/>
    <n v="5.2"/>
    <n v="0.8"/>
    <n v="3.1"/>
    <n v="5.2"/>
    <s v="CNY"/>
    <n v="7.28"/>
    <n v="2.2999999999999998"/>
    <n v="77.099999999999994"/>
    <n v="382.9"/>
    <n v="189.7"/>
    <n v="0.98"/>
    <n v="77.849999999999994"/>
    <n v="2487.5"/>
    <n v="2.15"/>
    <x v="1"/>
    <n v="6.7"/>
    <s v="Moderate"/>
    <n v="98.7"/>
    <n v="8.9"/>
    <n v="6.1"/>
  </r>
  <r>
    <x v="2"/>
    <x v="0"/>
    <s v="Nikkei_225"/>
    <n v="36789.1"/>
    <n v="1.24"/>
    <n v="6.8"/>
    <n v="0.9"/>
    <n v="2.8"/>
    <n v="-0.1"/>
    <n v="2.4"/>
    <s v="JPY"/>
    <n v="147.19999999999999"/>
    <n v="-8.9"/>
    <n v="263.10000000000002"/>
    <n v="49.7"/>
    <n v="23.4"/>
    <n v="1.05"/>
    <n v="77.849999999999994"/>
    <n v="2487.5"/>
    <n v="0.89"/>
    <x v="1"/>
    <n v="8.4"/>
    <s v="Strong"/>
    <n v="89.3"/>
    <n v="5.0999999999999996"/>
    <n v="4.7"/>
  </r>
  <r>
    <x v="3"/>
    <x v="0"/>
    <s v="DAX"/>
    <n v="18234.5"/>
    <n v="0.67"/>
    <n v="2.9"/>
    <n v="0.3"/>
    <n v="2.2000000000000002"/>
    <n v="4.5"/>
    <n v="3.1"/>
    <s v="EUR"/>
    <n v="0.92"/>
    <n v="1.8"/>
    <n v="66.3"/>
    <n v="297.39999999999998"/>
    <n v="67.8"/>
    <n v="1.08"/>
    <n v="77.849999999999994"/>
    <n v="2487.5"/>
    <n v="2.31"/>
    <x v="0"/>
    <n v="8.6999999999999993"/>
    <s v="Strong"/>
    <n v="112.4"/>
    <n v="2.1"/>
    <n v="1.8"/>
  </r>
  <r>
    <x v="4"/>
    <x v="0"/>
    <s v="FTSE_100"/>
    <n v="8156.3"/>
    <n v="-0.15"/>
    <n v="3.1"/>
    <n v="1.1000000000000001"/>
    <n v="2"/>
    <n v="5.25"/>
    <n v="4.2"/>
    <s v="GBP"/>
    <n v="0.78"/>
    <n v="-0.9"/>
    <n v="101.2"/>
    <n v="-85.6"/>
    <n v="45.2"/>
    <n v="1.06"/>
    <n v="77.849999999999994"/>
    <n v="2487.5"/>
    <n v="3.89"/>
    <x v="2"/>
    <n v="7.9"/>
    <s v="Moderate"/>
    <n v="97.8"/>
    <n v="0.9"/>
    <n v="1.2"/>
  </r>
  <r>
    <x v="5"/>
    <x v="0"/>
    <s v="CAC_40"/>
    <n v="7389.2"/>
    <n v="0.28000000000000003"/>
    <n v="3"/>
    <n v="1.3"/>
    <n v="2.2999999999999998"/>
    <n v="4.5"/>
    <n v="7.4"/>
    <s v="EUR"/>
    <n v="0.92"/>
    <n v="1.8"/>
    <n v="111.8"/>
    <n v="-22.1"/>
    <n v="56.7"/>
    <n v="1.08"/>
    <n v="77.849999999999994"/>
    <n v="2487.5"/>
    <n v="2.95"/>
    <x v="2"/>
    <n v="7.3"/>
    <s v="Moderate"/>
    <n v="103.2"/>
    <n v="1.8"/>
    <n v="2.1"/>
  </r>
  <r>
    <x v="6"/>
    <x v="0"/>
    <s v="Sensex"/>
    <n v="80456.7"/>
    <n v="0.89"/>
    <n v="4.3"/>
    <n v="6.8"/>
    <n v="4.9000000000000004"/>
    <n v="6.5"/>
    <n v="3.2"/>
    <s v="INR"/>
    <n v="83.7"/>
    <n v="-0.5"/>
    <n v="84.2"/>
    <n v="-23.1"/>
    <n v="67.400000000000006"/>
    <n v="1.1499999999999999"/>
    <n v="77.849999999999994"/>
    <n v="2487.5"/>
    <n v="7.04"/>
    <x v="3"/>
    <n v="6.8"/>
    <s v="Moderate"/>
    <n v="134.80000000000001"/>
    <n v="13.2"/>
    <n v="10.9"/>
  </r>
  <r>
    <x v="7"/>
    <x v="0"/>
    <s v="TSX"/>
    <n v="22567.8"/>
    <n v="0.45"/>
    <n v="2.8"/>
    <n v="2.9"/>
    <n v="2.8"/>
    <n v="4.75"/>
    <n v="6.1"/>
    <s v="CAD"/>
    <n v="1.37"/>
    <n v="4.2"/>
    <n v="106.7"/>
    <n v="12.8"/>
    <n v="34.5"/>
    <n v="1.0900000000000001"/>
    <n v="77.849999999999994"/>
    <n v="2487.5"/>
    <n v="3.42"/>
    <x v="0"/>
    <n v="8.9"/>
    <s v="Strong"/>
    <n v="126.7"/>
    <n v="4.0999999999999996"/>
    <n v="3.8"/>
  </r>
  <r>
    <x v="8"/>
    <x v="0"/>
    <s v="Bovespa"/>
    <n v="129834.2"/>
    <n v="1.67"/>
    <n v="1.4"/>
    <n v="2.1"/>
    <n v="4.5"/>
    <n v="10.75"/>
    <n v="7.8"/>
    <s v="BRL"/>
    <n v="5.47"/>
    <n v="-8.9"/>
    <n v="87.7"/>
    <n v="-46.9"/>
    <n v="67.2"/>
    <n v="0.95"/>
    <n v="77.849999999999994"/>
    <n v="2487.5"/>
    <n v="10.84"/>
    <x v="4"/>
    <n v="5.4"/>
    <s v="Weak"/>
    <n v="89.3"/>
    <n v="8.6999999999999993"/>
    <n v="6.9"/>
  </r>
  <r>
    <x v="9"/>
    <x v="0"/>
    <s v="ASX_200"/>
    <n v="7923.4"/>
    <n v="0.22"/>
    <n v="1.8"/>
    <n v="1.7"/>
    <n v="3.8"/>
    <n v="4.3499999999999996"/>
    <n v="4.0999999999999996"/>
    <s v="AUD"/>
    <n v="1.52"/>
    <n v="5.6"/>
    <n v="45.1"/>
    <n v="67.8"/>
    <n v="45.7"/>
    <n v="1.1100000000000001"/>
    <n v="77.849999999999994"/>
    <n v="2487.5"/>
    <n v="4.07"/>
    <x v="0"/>
    <n v="8.6"/>
    <s v="Strong"/>
    <n v="118.9"/>
    <n v="6.2"/>
    <n v="5.4"/>
  </r>
  <r>
    <x v="10"/>
    <x v="0"/>
    <s v="KOSPI"/>
    <n v="2634.5"/>
    <n v="-0.34"/>
    <n v="1.9"/>
    <n v="3.1"/>
    <n v="2.4"/>
    <n v="3.5"/>
    <n v="2.9"/>
    <s v="KRW"/>
    <n v="1342.5"/>
    <n v="-2.1"/>
    <n v="54.6"/>
    <n v="67.400000000000006"/>
    <n v="12.8"/>
    <n v="1.02"/>
    <n v="77.849999999999994"/>
    <n v="2487.5"/>
    <n v="3.28"/>
    <x v="2"/>
    <n v="7.8"/>
    <s v="Strong"/>
    <n v="95.6"/>
    <n v="9.1"/>
    <n v="7.8"/>
  </r>
  <r>
    <x v="11"/>
    <x v="0"/>
    <s v="MOEX"/>
    <n v="2789.1"/>
    <n v="0.78"/>
    <n v="0.6"/>
    <n v="-1.9"/>
    <n v="7.4"/>
    <n v="16"/>
    <n v="3.4"/>
    <s v="RUB"/>
    <n v="91.2"/>
    <n v="-15.6"/>
    <n v="21.4"/>
    <n v="67.8"/>
    <n v="8.9"/>
    <n v="0.87"/>
    <n v="77.849999999999994"/>
    <n v="2487.5"/>
    <n v="12.45"/>
    <x v="5"/>
    <n v="3.2"/>
    <s v="Weak"/>
    <n v="67.400000000000006"/>
    <n v="15.2"/>
    <n v="18.7"/>
  </r>
  <r>
    <x v="12"/>
    <x v="0"/>
    <s v="IPC"/>
    <n v="55234.6"/>
    <n v="0.91"/>
    <n v="0.7"/>
    <n v="2.4"/>
    <n v="4.7"/>
    <n v="11"/>
    <n v="2.8"/>
    <s v="MXN"/>
    <n v="19.8"/>
    <n v="-10.199999999999999"/>
    <n v="54.7"/>
    <n v="-12.4"/>
    <n v="34.700000000000003"/>
    <n v="0.89"/>
    <n v="77.849999999999994"/>
    <n v="2487.5"/>
    <n v="9.1199999999999992"/>
    <x v="6"/>
    <n v="6.1"/>
    <s v="Moderate"/>
    <n v="102.3"/>
    <n v="7.9"/>
    <n v="8.1999999999999993"/>
  </r>
  <r>
    <x v="13"/>
    <x v="0"/>
    <s v="FTSE_MIB"/>
    <n v="33456.699999999997"/>
    <n v="0.34"/>
    <n v="0.9"/>
    <n v="0.7"/>
    <n v="1"/>
    <n v="4.5"/>
    <n v="7.6"/>
    <s v="EUR"/>
    <n v="0.92"/>
    <n v="1.8"/>
    <n v="144.4"/>
    <n v="-56.7"/>
    <n v="28.9"/>
    <n v="1.08"/>
    <n v="77.849999999999994"/>
    <n v="2487.5"/>
    <n v="3.67"/>
    <x v="6"/>
    <n v="7.1"/>
    <s v="Moderate"/>
    <n v="89.7"/>
    <n v="3.2"/>
    <n v="2.9"/>
  </r>
  <r>
    <x v="14"/>
    <x v="0"/>
    <s v="IBEX_35"/>
    <n v="11123.8"/>
    <n v="0.67"/>
    <n v="0.8"/>
    <n v="2.5"/>
    <n v="3.2"/>
    <n v="4.5"/>
    <n v="11.5"/>
    <s v="EUR"/>
    <n v="0.92"/>
    <n v="1.8"/>
    <n v="107.7"/>
    <n v="23.4"/>
    <n v="45.6"/>
    <n v="1.08"/>
    <n v="77.849999999999994"/>
    <n v="2487.5"/>
    <n v="3.21"/>
    <x v="7"/>
    <n v="7.8"/>
    <s v="Moderate"/>
    <n v="98.3"/>
    <n v="4.0999999999999996"/>
    <n v="3.7"/>
  </r>
  <r>
    <x v="15"/>
    <x v="0"/>
    <s v="AEX"/>
    <n v="889.3"/>
    <n v="0.12"/>
    <n v="1.1000000000000001"/>
    <n v="0.6"/>
    <n v="1.1000000000000001"/>
    <n v="4.5"/>
    <n v="3.6"/>
    <s v="EUR"/>
    <n v="0.92"/>
    <n v="1.8"/>
    <n v="52.4"/>
    <n v="89.7"/>
    <n v="78.900000000000006"/>
    <n v="1.08"/>
    <n v="77.849999999999994"/>
    <n v="2487.5"/>
    <n v="2.78"/>
    <x v="0"/>
    <n v="8.8000000000000007"/>
    <s v="Strong"/>
    <n v="134.5"/>
    <n v="2.8"/>
    <n v="2.4"/>
  </r>
  <r>
    <x v="16"/>
    <x v="0"/>
    <s v="SMI"/>
    <n v="12234.5"/>
    <n v="0.28000000000000003"/>
    <n v="1.8"/>
    <n v="1.2"/>
    <n v="1.4"/>
    <n v="1.25"/>
    <n v="2.4"/>
    <s v="CHF"/>
    <n v="0.87"/>
    <n v="6.2"/>
    <n v="41"/>
    <n v="67.8"/>
    <n v="23.4"/>
    <n v="1.1299999999999999"/>
    <n v="77.849999999999994"/>
    <n v="2487.5"/>
    <n v="0.68"/>
    <x v="0"/>
    <n v="9.1"/>
    <s v="Strong"/>
    <n v="142.6"/>
    <n v="1.9"/>
    <n v="2.1"/>
  </r>
  <r>
    <x v="17"/>
    <x v="0"/>
    <s v="OMX_Stockholm"/>
    <n v="2567.8000000000002"/>
    <n v="0.45"/>
    <n v="0.7"/>
    <n v="0.8"/>
    <n v="1.9"/>
    <n v="3.75"/>
    <n v="7.8"/>
    <s v="SEK"/>
    <n v="10.9"/>
    <n v="-4.7"/>
    <n v="35.1"/>
    <n v="34.5"/>
    <n v="12.8"/>
    <n v="1.07"/>
    <n v="77.849999999999994"/>
    <n v="2487.5"/>
    <n v="2.34"/>
    <x v="0"/>
    <n v="8.9"/>
    <s v="Strong"/>
    <n v="119.8"/>
    <n v="3.4"/>
    <n v="2.9"/>
  </r>
  <r>
    <x v="18"/>
    <x v="0"/>
    <s v="OSE"/>
    <n v="1345.6"/>
    <n v="0.67"/>
    <n v="0.4"/>
    <n v="2.1"/>
    <n v="3.1"/>
    <n v="4.5"/>
    <n v="3.4"/>
    <s v="NOK"/>
    <n v="11.2"/>
    <n v="2.8"/>
    <n v="45.7"/>
    <n v="78.900000000000006"/>
    <n v="8.9"/>
    <n v="1.1399999999999999"/>
    <n v="77.849999999999994"/>
    <n v="2487.5"/>
    <n v="3.12"/>
    <x v="0"/>
    <n v="9"/>
    <s v="Strong"/>
    <n v="127.3"/>
    <n v="8.9"/>
    <n v="6.7"/>
  </r>
  <r>
    <x v="19"/>
    <x v="0"/>
    <s v="OMXC_20"/>
    <n v="2234.5"/>
    <n v="0.23"/>
    <n v="0.4"/>
    <n v="1.8"/>
    <n v="1.7"/>
    <n v="3.6"/>
    <n v="5.0999999999999996"/>
    <s v="DKK"/>
    <n v="6.86"/>
    <n v="1.9"/>
    <n v="29.8"/>
    <n v="23.4"/>
    <n v="5.6"/>
    <n v="1.08"/>
    <n v="77.849999999999994"/>
    <n v="2487.5"/>
    <n v="2.4500000000000002"/>
    <x v="0"/>
    <n v="8.9"/>
    <s v="Strong"/>
    <n v="124.7"/>
    <n v="2.1"/>
    <n v="1.8"/>
  </r>
  <r>
    <x v="20"/>
    <x v="0"/>
    <s v="STI"/>
    <n v="3456.7"/>
    <n v="0.56000000000000005"/>
    <n v="0.8"/>
    <n v="2.6"/>
    <n v="2.4"/>
    <n v="3.5"/>
    <n v="2.1"/>
    <s v="SGD"/>
    <n v="1.35"/>
    <n v="1.2"/>
    <n v="130.1"/>
    <n v="67.8"/>
    <n v="89.7"/>
    <n v="1.0900000000000001"/>
    <n v="77.849999999999994"/>
    <n v="2487.5"/>
    <n v="3.18"/>
    <x v="0"/>
    <n v="8.6999999999999993"/>
    <s v="Strong"/>
    <n v="98.9"/>
    <n v="12.4"/>
    <n v="11.7"/>
  </r>
  <r>
    <x v="21"/>
    <x v="0"/>
    <s v="Hang_Seng"/>
    <n v="17234.5"/>
    <n v="-1.23"/>
    <n v="4.2"/>
    <n v="3.2"/>
    <n v="1.8"/>
    <n v="5.75"/>
    <n v="2.8"/>
    <s v="HKD"/>
    <n v="7.82"/>
    <n v="0.1"/>
    <n v="0.1"/>
    <n v="34.5"/>
    <n v="67.8"/>
    <n v="0.98"/>
    <n v="77.849999999999994"/>
    <n v="2487.5"/>
    <n v="3.89"/>
    <x v="8"/>
    <n v="7.2"/>
    <s v="Moderate"/>
    <n v="87.6"/>
    <n v="6.7"/>
    <n v="5.9"/>
  </r>
  <r>
    <x v="22"/>
    <x v="0"/>
    <s v="TAIEX"/>
    <n v="22567.8"/>
    <n v="0.78"/>
    <n v="2.1"/>
    <n v="3.8"/>
    <n v="2.1"/>
    <n v="1.5"/>
    <n v="3.7"/>
    <s v="TWD"/>
    <n v="32.1"/>
    <n v="-1.8"/>
    <n v="28.7"/>
    <n v="89.7"/>
    <n v="12.3"/>
    <n v="1.04"/>
    <n v="77.849999999999994"/>
    <n v="2487.5"/>
    <n v="1.23"/>
    <x v="2"/>
    <n v="8.1"/>
    <s v="Strong"/>
    <n v="112.4"/>
    <n v="15.2"/>
    <n v="13.8"/>
  </r>
  <r>
    <x v="23"/>
    <x v="0"/>
    <s v="JCI"/>
    <n v="7234.5"/>
    <n v="0.45"/>
    <n v="0.7"/>
    <n v="5.0999999999999996"/>
    <n v="2.8"/>
    <n v="6"/>
    <n v="5.4"/>
    <s v="IDR"/>
    <n v="15487"/>
    <n v="-2.2999999999999998"/>
    <n v="39.799999999999997"/>
    <n v="-12.1"/>
    <n v="23.4"/>
    <n v="0.94"/>
    <n v="77.849999999999994"/>
    <n v="2487.5"/>
    <n v="7.12"/>
    <x v="6"/>
    <n v="6.5"/>
    <s v="Moderate"/>
    <n v="89.7"/>
    <n v="8.9"/>
    <n v="7.3"/>
  </r>
  <r>
    <x v="24"/>
    <x v="0"/>
    <s v="SET"/>
    <n v="1567.8"/>
    <n v="0.34"/>
    <n v="0.6"/>
    <n v="2.9"/>
    <n v="0.4"/>
    <n v="2.5"/>
    <n v="1.2"/>
    <s v="THB"/>
    <n v="36.200000000000003"/>
    <n v="3.4"/>
    <n v="61.4"/>
    <n v="12.8"/>
    <n v="8.9"/>
    <n v="0.97"/>
    <n v="77.849999999999994"/>
    <n v="2487.5"/>
    <n v="2.67"/>
    <x v="9"/>
    <n v="7.1"/>
    <s v="Moderate"/>
    <n v="95.3"/>
    <n v="4.0999999999999996"/>
    <n v="3.8"/>
  </r>
  <r>
    <x v="25"/>
    <x v="0"/>
    <s v="KLCI"/>
    <n v="1634.5"/>
    <n v="0.67"/>
    <n v="0.5"/>
    <n v="4.2"/>
    <n v="2"/>
    <n v="3"/>
    <n v="3.4"/>
    <s v="MYR"/>
    <n v="4.67"/>
    <n v="-6.7"/>
    <n v="70.099999999999994"/>
    <n v="23.4"/>
    <n v="12.1"/>
    <n v="0.91"/>
    <n v="77.849999999999994"/>
    <n v="2487.5"/>
    <n v="3.78"/>
    <x v="10"/>
    <n v="7.3"/>
    <s v="Moderate"/>
    <n v="87.9"/>
    <n v="6.7"/>
    <n v="5.9"/>
  </r>
  <r>
    <x v="26"/>
    <x v="0"/>
    <s v="PSE"/>
    <n v="6789.1"/>
    <n v="0.89"/>
    <n v="0.3"/>
    <n v="5.8"/>
    <n v="3.7"/>
    <n v="6.5"/>
    <n v="5.9"/>
    <s v="PHP"/>
    <n v="56.3"/>
    <n v="-8.9"/>
    <n v="63.5"/>
    <n v="-8.9"/>
    <n v="9.8000000000000007"/>
    <n v="0.88"/>
    <n v="77.849999999999994"/>
    <n v="2487.5"/>
    <n v="6.45"/>
    <x v="9"/>
    <n v="6.8"/>
    <s v="Moderate"/>
    <n v="78.900000000000006"/>
    <n v="8.1"/>
    <n v="7.4"/>
  </r>
  <r>
    <x v="27"/>
    <x v="0"/>
    <s v="VN_Index"/>
    <n v="1234.5"/>
    <n v="1.23"/>
    <n v="0.3"/>
    <n v="6.4"/>
    <n v="4.0999999999999996"/>
    <n v="4.5"/>
    <n v="12.3"/>
    <s v="VND"/>
    <n v="24789"/>
    <n v="-3.4"/>
    <n v="43.1"/>
    <n v="12.8"/>
    <n v="15.6"/>
    <n v="0.85"/>
    <n v="77.849999999999994"/>
    <n v="2487.5"/>
    <n v="2.89"/>
    <x v="5"/>
    <n v="6.2"/>
    <s v="Moderate"/>
    <n v="123.4"/>
    <n v="12.8"/>
    <n v="14.2"/>
  </r>
  <r>
    <x v="28"/>
    <x v="0"/>
    <s v="BIST_100"/>
    <n v="10567.8"/>
    <n v="2.34"/>
    <n v="0.3"/>
    <n v="3.1"/>
    <n v="64.8"/>
    <n v="50"/>
    <n v="10.5"/>
    <s v="TRY"/>
    <n v="33.700000000000003"/>
    <n v="-35.6"/>
    <n v="32.1"/>
    <n v="-45.6"/>
    <n v="12.8"/>
    <n v="0.76"/>
    <n v="77.849999999999994"/>
    <n v="2487.5"/>
    <n v="28.45"/>
    <x v="11"/>
    <n v="4.8"/>
    <s v="Weak"/>
    <n v="67.8"/>
    <n v="3.4"/>
    <n v="8.9"/>
  </r>
  <r>
    <x v="29"/>
    <x v="0"/>
    <s v="JSE"/>
    <n v="75234.600000000006"/>
    <n v="0.78"/>
    <n v="0.4"/>
    <n v="0.9"/>
    <n v="4.7"/>
    <n v="8.25"/>
    <n v="28.7"/>
    <s v="ZAR"/>
    <n v="18.2"/>
    <n v="-7.8"/>
    <n v="71.099999999999994"/>
    <n v="8.9"/>
    <n v="4.5"/>
    <n v="0.82"/>
    <n v="77.849999999999994"/>
    <n v="2487.5"/>
    <n v="11.78"/>
    <x v="4"/>
    <n v="5.9"/>
    <s v="Weak"/>
    <n v="89.3"/>
    <n v="2.1"/>
    <n v="1.8"/>
  </r>
  <r>
    <x v="30"/>
    <x v="0"/>
    <s v="EGX_30"/>
    <n v="25678.9"/>
    <n v="1.45"/>
    <n v="0.03"/>
    <n v="2.8"/>
    <n v="33.1"/>
    <n v="27.25"/>
    <n v="7.2"/>
    <s v="EGP"/>
    <n v="30.9"/>
    <n v="-49.7"/>
    <n v="89.7"/>
    <n v="-18.899999999999999"/>
    <n v="8.9"/>
    <n v="0.71"/>
    <n v="77.849999999999994"/>
    <n v="2487.5"/>
    <n v="19.45"/>
    <x v="11"/>
    <n v="4.2"/>
    <s v="Weak"/>
    <n v="56.7"/>
    <n v="12.3"/>
    <n v="23.4"/>
  </r>
  <r>
    <x v="31"/>
    <x v="0"/>
    <s v="NSE"/>
    <n v="98765.4"/>
    <n v="2.1"/>
    <n v="0.04"/>
    <n v="3.2"/>
    <n v="21.8"/>
    <n v="18.75"/>
    <n v="5.0999999999999996"/>
    <s v="NGN"/>
    <n v="1567"/>
    <n v="-68.900000000000006"/>
    <n v="37.1"/>
    <n v="34.5"/>
    <n v="2.2999999999999998"/>
    <n v="0.68"/>
    <n v="77.849999999999994"/>
    <n v="2487.5"/>
    <n v="14.67"/>
    <x v="12"/>
    <n v="3.8"/>
    <s v="Weak"/>
    <n v="78.900000000000006"/>
    <n v="23.4"/>
    <n v="34.5"/>
  </r>
  <r>
    <x v="32"/>
    <x v="0"/>
    <s v="IPSA"/>
    <n v="5678.9"/>
    <n v="0.67"/>
    <n v="0.2"/>
    <n v="2.4"/>
    <n v="4.0999999999999996"/>
    <n v="5.75"/>
    <n v="8.8000000000000007"/>
    <s v="CLP"/>
    <n v="967"/>
    <n v="-8.9"/>
    <n v="37.799999999999997"/>
    <n v="23.4"/>
    <n v="18.899999999999999"/>
    <n v="0.93"/>
    <n v="77.849999999999994"/>
    <n v="2487.5"/>
    <n v="5.89"/>
    <x v="7"/>
    <n v="7.8"/>
    <s v="Moderate"/>
    <n v="95.6"/>
    <n v="6.7"/>
    <n v="5.2"/>
  </r>
  <r>
    <x v="33"/>
    <x v="0"/>
    <s v="Merval"/>
    <n v="1567890.2"/>
    <n v="3.45"/>
    <n v="0.05"/>
    <n v="-1.6"/>
    <n v="211.4"/>
    <n v="133"/>
    <n v="6.2"/>
    <s v="ARS"/>
    <n v="945"/>
    <n v="-89.7"/>
    <n v="78.900000000000006"/>
    <n v="-23.4"/>
    <n v="4.5"/>
    <n v="0.45"/>
    <n v="77.849999999999994"/>
    <n v="2487.5"/>
    <n v="89.45"/>
    <x v="13"/>
    <n v="2.1"/>
    <s v="Weak"/>
    <n v="34.5"/>
    <n v="-12.3"/>
    <n v="15.6"/>
  </r>
  <r>
    <x v="34"/>
    <x v="0"/>
    <s v="COLCAP"/>
    <n v="1234.5"/>
    <n v="0.89"/>
    <n v="0.1"/>
    <n v="1.2"/>
    <n v="7.2"/>
    <n v="10.75"/>
    <n v="10.199999999999999"/>
    <s v="COP"/>
    <n v="4134"/>
    <n v="-18.899999999999999"/>
    <n v="56.7"/>
    <n v="-12.1"/>
    <n v="12.8"/>
    <n v="0.78"/>
    <n v="77.849999999999994"/>
    <n v="2487.5"/>
    <n v="12.34"/>
    <x v="5"/>
    <n v="5.8"/>
    <s v="Moderate"/>
    <n v="87.3"/>
    <n v="8.9"/>
    <n v="7.1"/>
  </r>
  <r>
    <x v="35"/>
    <x v="0"/>
    <s v="Lima_General"/>
    <n v="23456.7"/>
    <n v="1.1200000000000001"/>
    <n v="0.08"/>
    <n v="2.8"/>
    <n v="2.8"/>
    <n v="5.75"/>
    <n v="6.4"/>
    <s v="PEN"/>
    <n v="3.78"/>
    <n v="-6.7"/>
    <n v="34.200000000000003"/>
    <n v="8.9"/>
    <n v="6.7"/>
    <n v="0.91"/>
    <n v="77.849999999999994"/>
    <n v="2487.5"/>
    <n v="6.78"/>
    <x v="9"/>
    <n v="6.7"/>
    <s v="Moderate"/>
    <n v="98.7"/>
    <n v="9.8000000000000007"/>
    <n v="8.1999999999999993"/>
  </r>
  <r>
    <x v="36"/>
    <x v="0"/>
    <s v="ADX"/>
    <n v="9876.5"/>
    <n v="0.34"/>
    <n v="0.7"/>
    <n v="3.9"/>
    <n v="1.9"/>
    <n v="5.4"/>
    <n v="2.8"/>
    <s v="AED"/>
    <n v="3.67"/>
    <n v="0"/>
    <n v="34.5"/>
    <n v="67.8"/>
    <n v="23.4"/>
    <n v="1.06"/>
    <n v="77.849999999999994"/>
    <n v="2487.5"/>
    <n v="4.12"/>
    <x v="2"/>
    <n v="8.1999999999999993"/>
    <s v="Strong"/>
    <n v="134.5"/>
    <n v="23.4"/>
    <n v="18.899999999999999"/>
  </r>
  <r>
    <x v="37"/>
    <x v="0"/>
    <s v="Tadawul"/>
    <n v="12345.6"/>
    <n v="0.56000000000000005"/>
    <n v="2.8"/>
    <n v="1.1000000000000001"/>
    <n v="-0.4"/>
    <n v="6"/>
    <n v="5.8"/>
    <s v="SAR"/>
    <n v="3.75"/>
    <n v="0"/>
    <n v="26.7"/>
    <n v="34.5"/>
    <n v="8.9"/>
    <n v="1.18"/>
    <n v="77.849999999999994"/>
    <n v="2487.5"/>
    <n v="4.2300000000000004"/>
    <x v="10"/>
    <n v="6.9"/>
    <s v="Moderate"/>
    <n v="98.7"/>
    <n v="12.3"/>
    <n v="8.9"/>
  </r>
  <r>
    <x v="38"/>
    <x v="0"/>
    <s v="TA_125"/>
    <n v="1987.3"/>
    <n v="-0.78"/>
    <n v="0.4"/>
    <n v="2"/>
    <n v="2.2999999999999998"/>
    <n v="4.75"/>
    <n v="3.4"/>
    <s v="ILS"/>
    <n v="3.68"/>
    <n v="-2.1"/>
    <n v="60.9"/>
    <n v="23.4"/>
    <n v="18.899999999999999"/>
    <n v="1.03"/>
    <n v="77.849999999999994"/>
    <n v="2487.5"/>
    <n v="4.5599999999999996"/>
    <x v="1"/>
    <n v="6.8"/>
    <s v="Moderate"/>
    <n v="89.7"/>
    <n v="5.6"/>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50B924-68AA-4B73-A90B-EF90E284C9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3">
    <pivotField showAll="0"/>
    <pivotField axis="axisRow" showAll="0">
      <items count="5">
        <item x="2"/>
        <item x="0"/>
        <item x="1"/>
        <item x="3"/>
        <item t="default"/>
      </items>
    </pivotField>
    <pivotField dataField="1" showAll="0"/>
  </pivotFields>
  <rowFields count="1">
    <field x="1"/>
  </rowFields>
  <rowItems count="5">
    <i>
      <x/>
    </i>
    <i>
      <x v="1"/>
    </i>
    <i>
      <x v="2"/>
    </i>
    <i>
      <x v="3"/>
    </i>
    <i t="grand">
      <x/>
    </i>
  </rowItems>
  <colItems count="1">
    <i/>
  </colItems>
  <dataFields count="1">
    <dataField name="Sum of Sales" fld="2"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595E9C-78C6-4B13-947B-94037BF351F1}"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3" firstHeaderRow="1" firstDataRow="1" firstDataCol="1"/>
  <pivotFields count="26">
    <pivotField axis="axisRow" showAll="0">
      <items count="40">
        <item x="33"/>
        <item x="9"/>
        <item x="8"/>
        <item x="7"/>
        <item x="32"/>
        <item x="1"/>
        <item x="34"/>
        <item x="19"/>
        <item x="30"/>
        <item x="5"/>
        <item x="3"/>
        <item x="21"/>
        <item x="6"/>
        <item x="23"/>
        <item x="38"/>
        <item x="13"/>
        <item x="2"/>
        <item x="25"/>
        <item x="12"/>
        <item x="15"/>
        <item x="31"/>
        <item x="18"/>
        <item x="35"/>
        <item x="26"/>
        <item x="11"/>
        <item x="37"/>
        <item x="20"/>
        <item x="29"/>
        <item x="10"/>
        <item x="14"/>
        <item x="17"/>
        <item x="16"/>
        <item x="22"/>
        <item x="24"/>
        <item x="28"/>
        <item x="36"/>
        <item x="4"/>
        <item x="0"/>
        <item x="27"/>
        <item t="default"/>
      </items>
    </pivotField>
    <pivotField numFmtId="22" showAll="0">
      <items count="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7"/>
        <item x="10"/>
        <item x="1"/>
        <item x="2"/>
        <item x="8"/>
        <item x="0"/>
        <item x="12"/>
        <item x="11"/>
        <item x="4"/>
        <item x="5"/>
        <item x="6"/>
        <item x="3"/>
        <item x="9"/>
        <item x="13"/>
        <item t="default"/>
      </items>
    </pivotField>
    <pivotField showAll="0"/>
    <pivotField showAll="0"/>
    <pivotField showAll="0"/>
    <pivotField showAll="0"/>
    <pivotField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Index_Value" fld="3" baseField="0" baseItem="0"/>
  </dataFields>
  <chartFormats count="120">
    <chartFormat chart="0"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 chart="4" format="6">
      <pivotArea type="data" outline="0" fieldPosition="0">
        <references count="2">
          <reference field="4294967294" count="1" selected="0">
            <x v="0"/>
          </reference>
          <reference field="0" count="1" selected="0">
            <x v="3"/>
          </reference>
        </references>
      </pivotArea>
    </chartFormat>
    <chartFormat chart="4" format="7">
      <pivotArea type="data" outline="0" fieldPosition="0">
        <references count="2">
          <reference field="4294967294" count="1" selected="0">
            <x v="0"/>
          </reference>
          <reference field="0" count="1" selected="0">
            <x v="4"/>
          </reference>
        </references>
      </pivotArea>
    </chartFormat>
    <chartFormat chart="4" format="8">
      <pivotArea type="data" outline="0" fieldPosition="0">
        <references count="2">
          <reference field="4294967294" count="1" selected="0">
            <x v="0"/>
          </reference>
          <reference field="0" count="1" selected="0">
            <x v="5"/>
          </reference>
        </references>
      </pivotArea>
    </chartFormat>
    <chartFormat chart="4" format="9">
      <pivotArea type="data" outline="0" fieldPosition="0">
        <references count="2">
          <reference field="4294967294" count="1" selected="0">
            <x v="0"/>
          </reference>
          <reference field="0" count="1" selected="0">
            <x v="6"/>
          </reference>
        </references>
      </pivotArea>
    </chartFormat>
    <chartFormat chart="4" format="10">
      <pivotArea type="data" outline="0" fieldPosition="0">
        <references count="2">
          <reference field="4294967294" count="1" selected="0">
            <x v="0"/>
          </reference>
          <reference field="0" count="1" selected="0">
            <x v="7"/>
          </reference>
        </references>
      </pivotArea>
    </chartFormat>
    <chartFormat chart="4" format="11">
      <pivotArea type="data" outline="0" fieldPosition="0">
        <references count="2">
          <reference field="4294967294" count="1" selected="0">
            <x v="0"/>
          </reference>
          <reference field="0" count="1" selected="0">
            <x v="8"/>
          </reference>
        </references>
      </pivotArea>
    </chartFormat>
    <chartFormat chart="4" format="12">
      <pivotArea type="data" outline="0" fieldPosition="0">
        <references count="2">
          <reference field="4294967294" count="1" selected="0">
            <x v="0"/>
          </reference>
          <reference field="0" count="1" selected="0">
            <x v="9"/>
          </reference>
        </references>
      </pivotArea>
    </chartFormat>
    <chartFormat chart="4" format="13">
      <pivotArea type="data" outline="0" fieldPosition="0">
        <references count="2">
          <reference field="4294967294" count="1" selected="0">
            <x v="0"/>
          </reference>
          <reference field="0" count="1" selected="0">
            <x v="10"/>
          </reference>
        </references>
      </pivotArea>
    </chartFormat>
    <chartFormat chart="4" format="14">
      <pivotArea type="data" outline="0" fieldPosition="0">
        <references count="2">
          <reference field="4294967294" count="1" selected="0">
            <x v="0"/>
          </reference>
          <reference field="0" count="1" selected="0">
            <x v="11"/>
          </reference>
        </references>
      </pivotArea>
    </chartFormat>
    <chartFormat chart="4" format="15">
      <pivotArea type="data" outline="0" fieldPosition="0">
        <references count="2">
          <reference field="4294967294" count="1" selected="0">
            <x v="0"/>
          </reference>
          <reference field="0" count="1" selected="0">
            <x v="12"/>
          </reference>
        </references>
      </pivotArea>
    </chartFormat>
    <chartFormat chart="4" format="16">
      <pivotArea type="data" outline="0" fieldPosition="0">
        <references count="2">
          <reference field="4294967294" count="1" selected="0">
            <x v="0"/>
          </reference>
          <reference field="0" count="1" selected="0">
            <x v="13"/>
          </reference>
        </references>
      </pivotArea>
    </chartFormat>
    <chartFormat chart="4" format="17">
      <pivotArea type="data" outline="0" fieldPosition="0">
        <references count="2">
          <reference field="4294967294" count="1" selected="0">
            <x v="0"/>
          </reference>
          <reference field="0" count="1" selected="0">
            <x v="14"/>
          </reference>
        </references>
      </pivotArea>
    </chartFormat>
    <chartFormat chart="4" format="18">
      <pivotArea type="data" outline="0" fieldPosition="0">
        <references count="2">
          <reference field="4294967294" count="1" selected="0">
            <x v="0"/>
          </reference>
          <reference field="0" count="1" selected="0">
            <x v="15"/>
          </reference>
        </references>
      </pivotArea>
    </chartFormat>
    <chartFormat chart="4" format="19">
      <pivotArea type="data" outline="0" fieldPosition="0">
        <references count="2">
          <reference field="4294967294" count="1" selected="0">
            <x v="0"/>
          </reference>
          <reference field="0" count="1" selected="0">
            <x v="16"/>
          </reference>
        </references>
      </pivotArea>
    </chartFormat>
    <chartFormat chart="4" format="20">
      <pivotArea type="data" outline="0" fieldPosition="0">
        <references count="2">
          <reference field="4294967294" count="1" selected="0">
            <x v="0"/>
          </reference>
          <reference field="0" count="1" selected="0">
            <x v="17"/>
          </reference>
        </references>
      </pivotArea>
    </chartFormat>
    <chartFormat chart="4" format="21">
      <pivotArea type="data" outline="0" fieldPosition="0">
        <references count="2">
          <reference field="4294967294" count="1" selected="0">
            <x v="0"/>
          </reference>
          <reference field="0" count="1" selected="0">
            <x v="18"/>
          </reference>
        </references>
      </pivotArea>
    </chartFormat>
    <chartFormat chart="4" format="22">
      <pivotArea type="data" outline="0" fieldPosition="0">
        <references count="2">
          <reference field="4294967294" count="1" selected="0">
            <x v="0"/>
          </reference>
          <reference field="0" count="1" selected="0">
            <x v="19"/>
          </reference>
        </references>
      </pivotArea>
    </chartFormat>
    <chartFormat chart="4" format="23">
      <pivotArea type="data" outline="0" fieldPosition="0">
        <references count="2">
          <reference field="4294967294" count="1" selected="0">
            <x v="0"/>
          </reference>
          <reference field="0" count="1" selected="0">
            <x v="20"/>
          </reference>
        </references>
      </pivotArea>
    </chartFormat>
    <chartFormat chart="4" format="24">
      <pivotArea type="data" outline="0" fieldPosition="0">
        <references count="2">
          <reference field="4294967294" count="1" selected="0">
            <x v="0"/>
          </reference>
          <reference field="0" count="1" selected="0">
            <x v="21"/>
          </reference>
        </references>
      </pivotArea>
    </chartFormat>
    <chartFormat chart="4" format="25">
      <pivotArea type="data" outline="0" fieldPosition="0">
        <references count="2">
          <reference field="4294967294" count="1" selected="0">
            <x v="0"/>
          </reference>
          <reference field="0" count="1" selected="0">
            <x v="22"/>
          </reference>
        </references>
      </pivotArea>
    </chartFormat>
    <chartFormat chart="4" format="26">
      <pivotArea type="data" outline="0" fieldPosition="0">
        <references count="2">
          <reference field="4294967294" count="1" selected="0">
            <x v="0"/>
          </reference>
          <reference field="0" count="1" selected="0">
            <x v="23"/>
          </reference>
        </references>
      </pivotArea>
    </chartFormat>
    <chartFormat chart="4" format="27">
      <pivotArea type="data" outline="0" fieldPosition="0">
        <references count="2">
          <reference field="4294967294" count="1" selected="0">
            <x v="0"/>
          </reference>
          <reference field="0" count="1" selected="0">
            <x v="24"/>
          </reference>
        </references>
      </pivotArea>
    </chartFormat>
    <chartFormat chart="4" format="28">
      <pivotArea type="data" outline="0" fieldPosition="0">
        <references count="2">
          <reference field="4294967294" count="1" selected="0">
            <x v="0"/>
          </reference>
          <reference field="0" count="1" selected="0">
            <x v="25"/>
          </reference>
        </references>
      </pivotArea>
    </chartFormat>
    <chartFormat chart="4" format="29">
      <pivotArea type="data" outline="0" fieldPosition="0">
        <references count="2">
          <reference field="4294967294" count="1" selected="0">
            <x v="0"/>
          </reference>
          <reference field="0" count="1" selected="0">
            <x v="26"/>
          </reference>
        </references>
      </pivotArea>
    </chartFormat>
    <chartFormat chart="4" format="30">
      <pivotArea type="data" outline="0" fieldPosition="0">
        <references count="2">
          <reference field="4294967294" count="1" selected="0">
            <x v="0"/>
          </reference>
          <reference field="0" count="1" selected="0">
            <x v="27"/>
          </reference>
        </references>
      </pivotArea>
    </chartFormat>
    <chartFormat chart="4" format="31">
      <pivotArea type="data" outline="0" fieldPosition="0">
        <references count="2">
          <reference field="4294967294" count="1" selected="0">
            <x v="0"/>
          </reference>
          <reference field="0" count="1" selected="0">
            <x v="28"/>
          </reference>
        </references>
      </pivotArea>
    </chartFormat>
    <chartFormat chart="4" format="32">
      <pivotArea type="data" outline="0" fieldPosition="0">
        <references count="2">
          <reference field="4294967294" count="1" selected="0">
            <x v="0"/>
          </reference>
          <reference field="0" count="1" selected="0">
            <x v="29"/>
          </reference>
        </references>
      </pivotArea>
    </chartFormat>
    <chartFormat chart="4" format="33">
      <pivotArea type="data" outline="0" fieldPosition="0">
        <references count="2">
          <reference field="4294967294" count="1" selected="0">
            <x v="0"/>
          </reference>
          <reference field="0" count="1" selected="0">
            <x v="30"/>
          </reference>
        </references>
      </pivotArea>
    </chartFormat>
    <chartFormat chart="4" format="34">
      <pivotArea type="data" outline="0" fieldPosition="0">
        <references count="2">
          <reference field="4294967294" count="1" selected="0">
            <x v="0"/>
          </reference>
          <reference field="0" count="1" selected="0">
            <x v="31"/>
          </reference>
        </references>
      </pivotArea>
    </chartFormat>
    <chartFormat chart="4" format="35">
      <pivotArea type="data" outline="0" fieldPosition="0">
        <references count="2">
          <reference field="4294967294" count="1" selected="0">
            <x v="0"/>
          </reference>
          <reference field="0" count="1" selected="0">
            <x v="32"/>
          </reference>
        </references>
      </pivotArea>
    </chartFormat>
    <chartFormat chart="4" format="36">
      <pivotArea type="data" outline="0" fieldPosition="0">
        <references count="2">
          <reference field="4294967294" count="1" selected="0">
            <x v="0"/>
          </reference>
          <reference field="0" count="1" selected="0">
            <x v="33"/>
          </reference>
        </references>
      </pivotArea>
    </chartFormat>
    <chartFormat chart="4" format="37">
      <pivotArea type="data" outline="0" fieldPosition="0">
        <references count="2">
          <reference field="4294967294" count="1" selected="0">
            <x v="0"/>
          </reference>
          <reference field="0" count="1" selected="0">
            <x v="34"/>
          </reference>
        </references>
      </pivotArea>
    </chartFormat>
    <chartFormat chart="4" format="38">
      <pivotArea type="data" outline="0" fieldPosition="0">
        <references count="2">
          <reference field="4294967294" count="1" selected="0">
            <x v="0"/>
          </reference>
          <reference field="0" count="1" selected="0">
            <x v="35"/>
          </reference>
        </references>
      </pivotArea>
    </chartFormat>
    <chartFormat chart="4" format="39">
      <pivotArea type="data" outline="0" fieldPosition="0">
        <references count="2">
          <reference field="4294967294" count="1" selected="0">
            <x v="0"/>
          </reference>
          <reference field="0" count="1" selected="0">
            <x v="36"/>
          </reference>
        </references>
      </pivotArea>
    </chartFormat>
    <chartFormat chart="4" format="40">
      <pivotArea type="data" outline="0" fieldPosition="0">
        <references count="2">
          <reference field="4294967294" count="1" selected="0">
            <x v="0"/>
          </reference>
          <reference field="0" count="1" selected="0">
            <x v="37"/>
          </reference>
        </references>
      </pivotArea>
    </chartFormat>
    <chartFormat chart="4" format="41">
      <pivotArea type="data" outline="0" fieldPosition="0">
        <references count="2">
          <reference field="4294967294" count="1" selected="0">
            <x v="0"/>
          </reference>
          <reference field="0" count="1" selected="0">
            <x v="38"/>
          </reference>
        </references>
      </pivotArea>
    </chartFormat>
    <chartFormat chart="5" format="42"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0" count="1" selected="0">
            <x v="0"/>
          </reference>
        </references>
      </pivotArea>
    </chartFormat>
    <chartFormat chart="5" format="44">
      <pivotArea type="data" outline="0" fieldPosition="0">
        <references count="2">
          <reference field="4294967294" count="1" selected="0">
            <x v="0"/>
          </reference>
          <reference field="0" count="1" selected="0">
            <x v="1"/>
          </reference>
        </references>
      </pivotArea>
    </chartFormat>
    <chartFormat chart="5" format="45">
      <pivotArea type="data" outline="0" fieldPosition="0">
        <references count="2">
          <reference field="4294967294" count="1" selected="0">
            <x v="0"/>
          </reference>
          <reference field="0" count="1" selected="0">
            <x v="2"/>
          </reference>
        </references>
      </pivotArea>
    </chartFormat>
    <chartFormat chart="5" format="46">
      <pivotArea type="data" outline="0" fieldPosition="0">
        <references count="2">
          <reference field="4294967294" count="1" selected="0">
            <x v="0"/>
          </reference>
          <reference field="0" count="1" selected="0">
            <x v="3"/>
          </reference>
        </references>
      </pivotArea>
    </chartFormat>
    <chartFormat chart="5" format="47">
      <pivotArea type="data" outline="0" fieldPosition="0">
        <references count="2">
          <reference field="4294967294" count="1" selected="0">
            <x v="0"/>
          </reference>
          <reference field="0" count="1" selected="0">
            <x v="4"/>
          </reference>
        </references>
      </pivotArea>
    </chartFormat>
    <chartFormat chart="5" format="48">
      <pivotArea type="data" outline="0" fieldPosition="0">
        <references count="2">
          <reference field="4294967294" count="1" selected="0">
            <x v="0"/>
          </reference>
          <reference field="0" count="1" selected="0">
            <x v="5"/>
          </reference>
        </references>
      </pivotArea>
    </chartFormat>
    <chartFormat chart="5" format="49">
      <pivotArea type="data" outline="0" fieldPosition="0">
        <references count="2">
          <reference field="4294967294" count="1" selected="0">
            <x v="0"/>
          </reference>
          <reference field="0" count="1" selected="0">
            <x v="6"/>
          </reference>
        </references>
      </pivotArea>
    </chartFormat>
    <chartFormat chart="5" format="50">
      <pivotArea type="data" outline="0" fieldPosition="0">
        <references count="2">
          <reference field="4294967294" count="1" selected="0">
            <x v="0"/>
          </reference>
          <reference field="0" count="1" selected="0">
            <x v="7"/>
          </reference>
        </references>
      </pivotArea>
    </chartFormat>
    <chartFormat chart="5" format="51">
      <pivotArea type="data" outline="0" fieldPosition="0">
        <references count="2">
          <reference field="4294967294" count="1" selected="0">
            <x v="0"/>
          </reference>
          <reference field="0" count="1" selected="0">
            <x v="8"/>
          </reference>
        </references>
      </pivotArea>
    </chartFormat>
    <chartFormat chart="5" format="52">
      <pivotArea type="data" outline="0" fieldPosition="0">
        <references count="2">
          <reference field="4294967294" count="1" selected="0">
            <x v="0"/>
          </reference>
          <reference field="0" count="1" selected="0">
            <x v="9"/>
          </reference>
        </references>
      </pivotArea>
    </chartFormat>
    <chartFormat chart="5" format="53">
      <pivotArea type="data" outline="0" fieldPosition="0">
        <references count="2">
          <reference field="4294967294" count="1" selected="0">
            <x v="0"/>
          </reference>
          <reference field="0" count="1" selected="0">
            <x v="10"/>
          </reference>
        </references>
      </pivotArea>
    </chartFormat>
    <chartFormat chart="5" format="54">
      <pivotArea type="data" outline="0" fieldPosition="0">
        <references count="2">
          <reference field="4294967294" count="1" selected="0">
            <x v="0"/>
          </reference>
          <reference field="0" count="1" selected="0">
            <x v="11"/>
          </reference>
        </references>
      </pivotArea>
    </chartFormat>
    <chartFormat chart="5" format="55">
      <pivotArea type="data" outline="0" fieldPosition="0">
        <references count="2">
          <reference field="4294967294" count="1" selected="0">
            <x v="0"/>
          </reference>
          <reference field="0" count="1" selected="0">
            <x v="12"/>
          </reference>
        </references>
      </pivotArea>
    </chartFormat>
    <chartFormat chart="5" format="56">
      <pivotArea type="data" outline="0" fieldPosition="0">
        <references count="2">
          <reference field="4294967294" count="1" selected="0">
            <x v="0"/>
          </reference>
          <reference field="0" count="1" selected="0">
            <x v="13"/>
          </reference>
        </references>
      </pivotArea>
    </chartFormat>
    <chartFormat chart="5" format="57">
      <pivotArea type="data" outline="0" fieldPosition="0">
        <references count="2">
          <reference field="4294967294" count="1" selected="0">
            <x v="0"/>
          </reference>
          <reference field="0" count="1" selected="0">
            <x v="14"/>
          </reference>
        </references>
      </pivotArea>
    </chartFormat>
    <chartFormat chart="5" format="58">
      <pivotArea type="data" outline="0" fieldPosition="0">
        <references count="2">
          <reference field="4294967294" count="1" selected="0">
            <x v="0"/>
          </reference>
          <reference field="0" count="1" selected="0">
            <x v="15"/>
          </reference>
        </references>
      </pivotArea>
    </chartFormat>
    <chartFormat chart="5" format="59">
      <pivotArea type="data" outline="0" fieldPosition="0">
        <references count="2">
          <reference field="4294967294" count="1" selected="0">
            <x v="0"/>
          </reference>
          <reference field="0" count="1" selected="0">
            <x v="16"/>
          </reference>
        </references>
      </pivotArea>
    </chartFormat>
    <chartFormat chart="5" format="60">
      <pivotArea type="data" outline="0" fieldPosition="0">
        <references count="2">
          <reference field="4294967294" count="1" selected="0">
            <x v="0"/>
          </reference>
          <reference field="0" count="1" selected="0">
            <x v="17"/>
          </reference>
        </references>
      </pivotArea>
    </chartFormat>
    <chartFormat chart="5" format="61">
      <pivotArea type="data" outline="0" fieldPosition="0">
        <references count="2">
          <reference field="4294967294" count="1" selected="0">
            <x v="0"/>
          </reference>
          <reference field="0" count="1" selected="0">
            <x v="18"/>
          </reference>
        </references>
      </pivotArea>
    </chartFormat>
    <chartFormat chart="5" format="62">
      <pivotArea type="data" outline="0" fieldPosition="0">
        <references count="2">
          <reference field="4294967294" count="1" selected="0">
            <x v="0"/>
          </reference>
          <reference field="0" count="1" selected="0">
            <x v="19"/>
          </reference>
        </references>
      </pivotArea>
    </chartFormat>
    <chartFormat chart="5" format="63">
      <pivotArea type="data" outline="0" fieldPosition="0">
        <references count="2">
          <reference field="4294967294" count="1" selected="0">
            <x v="0"/>
          </reference>
          <reference field="0" count="1" selected="0">
            <x v="20"/>
          </reference>
        </references>
      </pivotArea>
    </chartFormat>
    <chartFormat chart="5" format="64">
      <pivotArea type="data" outline="0" fieldPosition="0">
        <references count="2">
          <reference field="4294967294" count="1" selected="0">
            <x v="0"/>
          </reference>
          <reference field="0" count="1" selected="0">
            <x v="21"/>
          </reference>
        </references>
      </pivotArea>
    </chartFormat>
    <chartFormat chart="5" format="65">
      <pivotArea type="data" outline="0" fieldPosition="0">
        <references count="2">
          <reference field="4294967294" count="1" selected="0">
            <x v="0"/>
          </reference>
          <reference field="0" count="1" selected="0">
            <x v="22"/>
          </reference>
        </references>
      </pivotArea>
    </chartFormat>
    <chartFormat chart="5" format="66">
      <pivotArea type="data" outline="0" fieldPosition="0">
        <references count="2">
          <reference field="4294967294" count="1" selected="0">
            <x v="0"/>
          </reference>
          <reference field="0" count="1" selected="0">
            <x v="23"/>
          </reference>
        </references>
      </pivotArea>
    </chartFormat>
    <chartFormat chart="5" format="67">
      <pivotArea type="data" outline="0" fieldPosition="0">
        <references count="2">
          <reference field="4294967294" count="1" selected="0">
            <x v="0"/>
          </reference>
          <reference field="0" count="1" selected="0">
            <x v="24"/>
          </reference>
        </references>
      </pivotArea>
    </chartFormat>
    <chartFormat chart="5" format="68">
      <pivotArea type="data" outline="0" fieldPosition="0">
        <references count="2">
          <reference field="4294967294" count="1" selected="0">
            <x v="0"/>
          </reference>
          <reference field="0" count="1" selected="0">
            <x v="25"/>
          </reference>
        </references>
      </pivotArea>
    </chartFormat>
    <chartFormat chart="5" format="69">
      <pivotArea type="data" outline="0" fieldPosition="0">
        <references count="2">
          <reference field="4294967294" count="1" selected="0">
            <x v="0"/>
          </reference>
          <reference field="0" count="1" selected="0">
            <x v="26"/>
          </reference>
        </references>
      </pivotArea>
    </chartFormat>
    <chartFormat chart="5" format="70">
      <pivotArea type="data" outline="0" fieldPosition="0">
        <references count="2">
          <reference field="4294967294" count="1" selected="0">
            <x v="0"/>
          </reference>
          <reference field="0" count="1" selected="0">
            <x v="27"/>
          </reference>
        </references>
      </pivotArea>
    </chartFormat>
    <chartFormat chart="5" format="71">
      <pivotArea type="data" outline="0" fieldPosition="0">
        <references count="2">
          <reference field="4294967294" count="1" selected="0">
            <x v="0"/>
          </reference>
          <reference field="0" count="1" selected="0">
            <x v="28"/>
          </reference>
        </references>
      </pivotArea>
    </chartFormat>
    <chartFormat chart="5" format="72">
      <pivotArea type="data" outline="0" fieldPosition="0">
        <references count="2">
          <reference field="4294967294" count="1" selected="0">
            <x v="0"/>
          </reference>
          <reference field="0" count="1" selected="0">
            <x v="29"/>
          </reference>
        </references>
      </pivotArea>
    </chartFormat>
    <chartFormat chart="5" format="73">
      <pivotArea type="data" outline="0" fieldPosition="0">
        <references count="2">
          <reference field="4294967294" count="1" selected="0">
            <x v="0"/>
          </reference>
          <reference field="0" count="1" selected="0">
            <x v="30"/>
          </reference>
        </references>
      </pivotArea>
    </chartFormat>
    <chartFormat chart="5" format="74">
      <pivotArea type="data" outline="0" fieldPosition="0">
        <references count="2">
          <reference field="4294967294" count="1" selected="0">
            <x v="0"/>
          </reference>
          <reference field="0" count="1" selected="0">
            <x v="31"/>
          </reference>
        </references>
      </pivotArea>
    </chartFormat>
    <chartFormat chart="5" format="75">
      <pivotArea type="data" outline="0" fieldPosition="0">
        <references count="2">
          <reference field="4294967294" count="1" selected="0">
            <x v="0"/>
          </reference>
          <reference field="0" count="1" selected="0">
            <x v="32"/>
          </reference>
        </references>
      </pivotArea>
    </chartFormat>
    <chartFormat chart="5" format="76">
      <pivotArea type="data" outline="0" fieldPosition="0">
        <references count="2">
          <reference field="4294967294" count="1" selected="0">
            <x v="0"/>
          </reference>
          <reference field="0" count="1" selected="0">
            <x v="33"/>
          </reference>
        </references>
      </pivotArea>
    </chartFormat>
    <chartFormat chart="5" format="77">
      <pivotArea type="data" outline="0" fieldPosition="0">
        <references count="2">
          <reference field="4294967294" count="1" selected="0">
            <x v="0"/>
          </reference>
          <reference field="0" count="1" selected="0">
            <x v="34"/>
          </reference>
        </references>
      </pivotArea>
    </chartFormat>
    <chartFormat chart="5" format="78">
      <pivotArea type="data" outline="0" fieldPosition="0">
        <references count="2">
          <reference field="4294967294" count="1" selected="0">
            <x v="0"/>
          </reference>
          <reference field="0" count="1" selected="0">
            <x v="35"/>
          </reference>
        </references>
      </pivotArea>
    </chartFormat>
    <chartFormat chart="5" format="79">
      <pivotArea type="data" outline="0" fieldPosition="0">
        <references count="2">
          <reference field="4294967294" count="1" selected="0">
            <x v="0"/>
          </reference>
          <reference field="0" count="1" selected="0">
            <x v="36"/>
          </reference>
        </references>
      </pivotArea>
    </chartFormat>
    <chartFormat chart="5" format="80">
      <pivotArea type="data" outline="0" fieldPosition="0">
        <references count="2">
          <reference field="4294967294" count="1" selected="0">
            <x v="0"/>
          </reference>
          <reference field="0" count="1" selected="0">
            <x v="37"/>
          </reference>
        </references>
      </pivotArea>
    </chartFormat>
    <chartFormat chart="5" format="81">
      <pivotArea type="data" outline="0" fieldPosition="0">
        <references count="2">
          <reference field="4294967294" count="1" selected="0">
            <x v="0"/>
          </reference>
          <reference field="0" count="1" selected="0">
            <x v="38"/>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0"/>
          </reference>
          <reference field="0" count="1" selected="0">
            <x v="12"/>
          </reference>
        </references>
      </pivotArea>
    </chartFormat>
    <chartFormat chart="0" format="15">
      <pivotArea type="data" outline="0" fieldPosition="0">
        <references count="2">
          <reference field="4294967294" count="1" selected="0">
            <x v="0"/>
          </reference>
          <reference field="0" count="1" selected="0">
            <x v="13"/>
          </reference>
        </references>
      </pivotArea>
    </chartFormat>
    <chartFormat chart="0" format="16">
      <pivotArea type="data" outline="0" fieldPosition="0">
        <references count="2">
          <reference field="4294967294" count="1" selected="0">
            <x v="0"/>
          </reference>
          <reference field="0" count="1" selected="0">
            <x v="14"/>
          </reference>
        </references>
      </pivotArea>
    </chartFormat>
    <chartFormat chart="0" format="17">
      <pivotArea type="data" outline="0" fieldPosition="0">
        <references count="2">
          <reference field="4294967294" count="1" selected="0">
            <x v="0"/>
          </reference>
          <reference field="0" count="1" selected="0">
            <x v="15"/>
          </reference>
        </references>
      </pivotArea>
    </chartFormat>
    <chartFormat chart="0" format="18">
      <pivotArea type="data" outline="0" fieldPosition="0">
        <references count="2">
          <reference field="4294967294" count="1" selected="0">
            <x v="0"/>
          </reference>
          <reference field="0" count="1" selected="0">
            <x v="16"/>
          </reference>
        </references>
      </pivotArea>
    </chartFormat>
    <chartFormat chart="0" format="19">
      <pivotArea type="data" outline="0" fieldPosition="0">
        <references count="2">
          <reference field="4294967294" count="1" selected="0">
            <x v="0"/>
          </reference>
          <reference field="0" count="1" selected="0">
            <x v="17"/>
          </reference>
        </references>
      </pivotArea>
    </chartFormat>
    <chartFormat chart="0" format="20">
      <pivotArea type="data" outline="0" fieldPosition="0">
        <references count="2">
          <reference field="4294967294" count="1" selected="0">
            <x v="0"/>
          </reference>
          <reference field="0" count="1" selected="0">
            <x v="18"/>
          </reference>
        </references>
      </pivotArea>
    </chartFormat>
    <chartFormat chart="0" format="21">
      <pivotArea type="data" outline="0" fieldPosition="0">
        <references count="2">
          <reference field="4294967294" count="1" selected="0">
            <x v="0"/>
          </reference>
          <reference field="0" count="1" selected="0">
            <x v="19"/>
          </reference>
        </references>
      </pivotArea>
    </chartFormat>
    <chartFormat chart="0" format="22">
      <pivotArea type="data" outline="0" fieldPosition="0">
        <references count="2">
          <reference field="4294967294" count="1" selected="0">
            <x v="0"/>
          </reference>
          <reference field="0" count="1" selected="0">
            <x v="20"/>
          </reference>
        </references>
      </pivotArea>
    </chartFormat>
    <chartFormat chart="0" format="23">
      <pivotArea type="data" outline="0" fieldPosition="0">
        <references count="2">
          <reference field="4294967294" count="1" selected="0">
            <x v="0"/>
          </reference>
          <reference field="0" count="1" selected="0">
            <x v="21"/>
          </reference>
        </references>
      </pivotArea>
    </chartFormat>
    <chartFormat chart="0" format="24">
      <pivotArea type="data" outline="0" fieldPosition="0">
        <references count="2">
          <reference field="4294967294" count="1" selected="0">
            <x v="0"/>
          </reference>
          <reference field="0" count="1" selected="0">
            <x v="22"/>
          </reference>
        </references>
      </pivotArea>
    </chartFormat>
    <chartFormat chart="0" format="25">
      <pivotArea type="data" outline="0" fieldPosition="0">
        <references count="2">
          <reference field="4294967294" count="1" selected="0">
            <x v="0"/>
          </reference>
          <reference field="0" count="1" selected="0">
            <x v="23"/>
          </reference>
        </references>
      </pivotArea>
    </chartFormat>
    <chartFormat chart="0" format="26">
      <pivotArea type="data" outline="0" fieldPosition="0">
        <references count="2">
          <reference field="4294967294" count="1" selected="0">
            <x v="0"/>
          </reference>
          <reference field="0" count="1" selected="0">
            <x v="24"/>
          </reference>
        </references>
      </pivotArea>
    </chartFormat>
    <chartFormat chart="0" format="27">
      <pivotArea type="data" outline="0" fieldPosition="0">
        <references count="2">
          <reference field="4294967294" count="1" selected="0">
            <x v="0"/>
          </reference>
          <reference field="0" count="1" selected="0">
            <x v="25"/>
          </reference>
        </references>
      </pivotArea>
    </chartFormat>
    <chartFormat chart="0" format="28">
      <pivotArea type="data" outline="0" fieldPosition="0">
        <references count="2">
          <reference field="4294967294" count="1" selected="0">
            <x v="0"/>
          </reference>
          <reference field="0" count="1" selected="0">
            <x v="26"/>
          </reference>
        </references>
      </pivotArea>
    </chartFormat>
    <chartFormat chart="0" format="29">
      <pivotArea type="data" outline="0" fieldPosition="0">
        <references count="2">
          <reference field="4294967294" count="1" selected="0">
            <x v="0"/>
          </reference>
          <reference field="0" count="1" selected="0">
            <x v="27"/>
          </reference>
        </references>
      </pivotArea>
    </chartFormat>
    <chartFormat chart="0" format="30">
      <pivotArea type="data" outline="0" fieldPosition="0">
        <references count="2">
          <reference field="4294967294" count="1" selected="0">
            <x v="0"/>
          </reference>
          <reference field="0" count="1" selected="0">
            <x v="28"/>
          </reference>
        </references>
      </pivotArea>
    </chartFormat>
    <chartFormat chart="0" format="31">
      <pivotArea type="data" outline="0" fieldPosition="0">
        <references count="2">
          <reference field="4294967294" count="1" selected="0">
            <x v="0"/>
          </reference>
          <reference field="0" count="1" selected="0">
            <x v="29"/>
          </reference>
        </references>
      </pivotArea>
    </chartFormat>
    <chartFormat chart="0" format="32">
      <pivotArea type="data" outline="0" fieldPosition="0">
        <references count="2">
          <reference field="4294967294" count="1" selected="0">
            <x v="0"/>
          </reference>
          <reference field="0" count="1" selected="0">
            <x v="30"/>
          </reference>
        </references>
      </pivotArea>
    </chartFormat>
    <chartFormat chart="0" format="33">
      <pivotArea type="data" outline="0" fieldPosition="0">
        <references count="2">
          <reference field="4294967294" count="1" selected="0">
            <x v="0"/>
          </reference>
          <reference field="0" count="1" selected="0">
            <x v="31"/>
          </reference>
        </references>
      </pivotArea>
    </chartFormat>
    <chartFormat chart="0" format="34">
      <pivotArea type="data" outline="0" fieldPosition="0">
        <references count="2">
          <reference field="4294967294" count="1" selected="0">
            <x v="0"/>
          </reference>
          <reference field="0" count="1" selected="0">
            <x v="32"/>
          </reference>
        </references>
      </pivotArea>
    </chartFormat>
    <chartFormat chart="0" format="35">
      <pivotArea type="data" outline="0" fieldPosition="0">
        <references count="2">
          <reference field="4294967294" count="1" selected="0">
            <x v="0"/>
          </reference>
          <reference field="0" count="1" selected="0">
            <x v="33"/>
          </reference>
        </references>
      </pivotArea>
    </chartFormat>
    <chartFormat chart="0" format="36">
      <pivotArea type="data" outline="0" fieldPosition="0">
        <references count="2">
          <reference field="4294967294" count="1" selected="0">
            <x v="0"/>
          </reference>
          <reference field="0" count="1" selected="0">
            <x v="34"/>
          </reference>
        </references>
      </pivotArea>
    </chartFormat>
    <chartFormat chart="0" format="37">
      <pivotArea type="data" outline="0" fieldPosition="0">
        <references count="2">
          <reference field="4294967294" count="1" selected="0">
            <x v="0"/>
          </reference>
          <reference field="0" count="1" selected="0">
            <x v="35"/>
          </reference>
        </references>
      </pivotArea>
    </chartFormat>
    <chartFormat chart="0" format="38">
      <pivotArea type="data" outline="0" fieldPosition="0">
        <references count="2">
          <reference field="4294967294" count="1" selected="0">
            <x v="0"/>
          </reference>
          <reference field="0" count="1" selected="0">
            <x v="36"/>
          </reference>
        </references>
      </pivotArea>
    </chartFormat>
    <chartFormat chart="0" format="39">
      <pivotArea type="data" outline="0" fieldPosition="0">
        <references count="2">
          <reference field="4294967294" count="1" selected="0">
            <x v="0"/>
          </reference>
          <reference field="0" count="1" selected="0">
            <x v="37"/>
          </reference>
        </references>
      </pivotArea>
    </chartFormat>
    <chartFormat chart="0" format="40">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098EBA-8386-4EAD-9694-B8A0D9558D9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7:B38" firstHeaderRow="0" firstDataRow="1" firstDataCol="0"/>
  <pivotFields count="26">
    <pivotField showAll="0">
      <items count="40">
        <item x="33"/>
        <item x="9"/>
        <item x="8"/>
        <item x="7"/>
        <item x="32"/>
        <item x="1"/>
        <item x="34"/>
        <item x="19"/>
        <item x="30"/>
        <item x="5"/>
        <item x="3"/>
        <item x="21"/>
        <item x="6"/>
        <item x="23"/>
        <item x="38"/>
        <item x="13"/>
        <item x="2"/>
        <item x="25"/>
        <item x="12"/>
        <item x="15"/>
        <item x="31"/>
        <item x="18"/>
        <item x="35"/>
        <item x="26"/>
        <item x="11"/>
        <item x="37"/>
        <item x="20"/>
        <item x="29"/>
        <item x="10"/>
        <item x="14"/>
        <item x="17"/>
        <item x="16"/>
        <item x="22"/>
        <item x="24"/>
        <item x="28"/>
        <item x="36"/>
        <item x="4"/>
        <item x="0"/>
        <item x="27"/>
        <item t="default"/>
      </items>
    </pivotField>
    <pivotField numFmtId="22" showAll="0"/>
    <pivotField showAll="0">
      <items count="40">
        <item x="27"/>
        <item x="7"/>
        <item x="22"/>
        <item x="37"/>
        <item x="38"/>
        <item x="20"/>
        <item x="16"/>
        <item x="1"/>
        <item x="24"/>
        <item x="6"/>
        <item x="0"/>
        <item x="26"/>
        <item x="18"/>
        <item x="19"/>
        <item x="17"/>
        <item x="31"/>
        <item x="2"/>
        <item x="11"/>
        <item x="33"/>
        <item x="35"/>
        <item x="10"/>
        <item x="25"/>
        <item x="29"/>
        <item x="23"/>
        <item x="32"/>
        <item x="12"/>
        <item x="14"/>
        <item x="21"/>
        <item x="13"/>
        <item x="4"/>
        <item x="30"/>
        <item x="3"/>
        <item x="34"/>
        <item x="5"/>
        <item x="8"/>
        <item x="28"/>
        <item x="9"/>
        <item x="15"/>
        <item x="36"/>
        <item t="default"/>
      </items>
    </pivotField>
    <pivotField showAll="0"/>
    <pivotField showAll="0"/>
    <pivotField showAll="0"/>
    <pivotField showAll="0"/>
    <pivotField showAll="0"/>
    <pivotField dataField="1" showAll="0"/>
    <pivotField dataField="1" showAll="0">
      <items count="31">
        <item x="19"/>
        <item x="17"/>
        <item x="2"/>
        <item x="12"/>
        <item x="10"/>
        <item x="3"/>
        <item x="6"/>
        <item x="11"/>
        <item x="15"/>
        <item x="0"/>
        <item x="9"/>
        <item x="4"/>
        <item x="16"/>
        <item x="1"/>
        <item x="18"/>
        <item x="29"/>
        <item x="20"/>
        <item x="7"/>
        <item x="26"/>
        <item x="28"/>
        <item x="24"/>
        <item x="5"/>
        <item x="13"/>
        <item x="8"/>
        <item x="25"/>
        <item x="27"/>
        <item x="22"/>
        <item x="14"/>
        <item x="21"/>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Interest_Rate_Percent" fld="8" baseField="0" baseItem="0"/>
    <dataField name="Sum of Unemployment_Rate_Percent" fld="9" baseField="0" baseItem="0"/>
  </dataField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216129-2569-4CC1-967C-50CD79B944E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1:C33" firstHeaderRow="0" firstDataRow="1" firstDataCol="1"/>
  <pivotFields count="26">
    <pivotField showAll="0">
      <items count="40">
        <item x="33"/>
        <item x="9"/>
        <item x="8"/>
        <item x="7"/>
        <item x="32"/>
        <item x="1"/>
        <item x="34"/>
        <item x="19"/>
        <item x="30"/>
        <item x="5"/>
        <item x="3"/>
        <item x="21"/>
        <item x="6"/>
        <item x="23"/>
        <item x="38"/>
        <item x="13"/>
        <item x="2"/>
        <item x="25"/>
        <item x="12"/>
        <item x="15"/>
        <item x="31"/>
        <item x="18"/>
        <item x="35"/>
        <item x="26"/>
        <item x="11"/>
        <item x="37"/>
        <item x="20"/>
        <item x="29"/>
        <item x="10"/>
        <item x="14"/>
        <item x="17"/>
        <item x="16"/>
        <item x="22"/>
        <item x="24"/>
        <item x="28"/>
        <item x="36"/>
        <item x="4"/>
        <item x="0"/>
        <item x="27"/>
        <item t="default"/>
      </items>
    </pivotField>
    <pivotField numFmtId="22" showAll="0"/>
    <pivotField axis="axisRow" showAll="0" measureFilter="1">
      <items count="40">
        <item x="27"/>
        <item x="7"/>
        <item x="22"/>
        <item x="37"/>
        <item x="38"/>
        <item x="20"/>
        <item x="16"/>
        <item x="1"/>
        <item x="24"/>
        <item x="6"/>
        <item x="0"/>
        <item x="26"/>
        <item x="18"/>
        <item x="19"/>
        <item x="17"/>
        <item x="31"/>
        <item x="2"/>
        <item x="11"/>
        <item x="33"/>
        <item x="35"/>
        <item x="10"/>
        <item x="25"/>
        <item x="29"/>
        <item x="23"/>
        <item x="32"/>
        <item x="12"/>
        <item x="14"/>
        <item x="21"/>
        <item x="13"/>
        <item x="4"/>
        <item x="30"/>
        <item x="3"/>
        <item x="34"/>
        <item x="5"/>
        <item x="8"/>
        <item x="28"/>
        <item x="9"/>
        <item x="15"/>
        <item x="36"/>
        <item t="default"/>
      </items>
    </pivotField>
    <pivotField showAll="0"/>
    <pivotField showAll="0"/>
    <pivotField showAll="0"/>
    <pivotField dataField="1" showAll="0">
      <items count="30">
        <item x="11"/>
        <item x="26"/>
        <item x="3"/>
        <item x="15"/>
        <item x="13"/>
        <item x="17"/>
        <item x="2"/>
        <item x="4"/>
        <item x="16"/>
        <item x="5"/>
        <item x="9"/>
        <item x="18"/>
        <item x="28"/>
        <item x="8"/>
        <item x="12"/>
        <item x="14"/>
        <item x="19"/>
        <item x="0"/>
        <item x="7"/>
        <item x="10"/>
        <item x="20"/>
        <item x="21"/>
        <item x="27"/>
        <item x="23"/>
        <item x="22"/>
        <item x="1"/>
        <item x="24"/>
        <item x="2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2">
    <i>
      <x/>
    </i>
    <i>
      <x v="1"/>
    </i>
    <i>
      <x v="9"/>
    </i>
    <i>
      <x v="10"/>
    </i>
    <i>
      <x v="11"/>
    </i>
    <i>
      <x v="12"/>
    </i>
    <i>
      <x v="15"/>
    </i>
    <i>
      <x v="16"/>
    </i>
    <i>
      <x v="17"/>
    </i>
    <i>
      <x v="18"/>
    </i>
    <i>
      <x v="19"/>
    </i>
    <i>
      <x v="22"/>
    </i>
    <i>
      <x v="23"/>
    </i>
    <i>
      <x v="24"/>
    </i>
    <i>
      <x v="25"/>
    </i>
    <i>
      <x v="26"/>
    </i>
    <i>
      <x v="30"/>
    </i>
    <i>
      <x v="32"/>
    </i>
    <i>
      <x v="34"/>
    </i>
    <i>
      <x v="35"/>
    </i>
    <i>
      <x v="36"/>
    </i>
    <i t="grand">
      <x/>
    </i>
  </rowItems>
  <colFields count="1">
    <field x="-2"/>
  </colFields>
  <colItems count="2">
    <i>
      <x/>
    </i>
    <i i="1">
      <x v="1"/>
    </i>
  </colItems>
  <dataFields count="2">
    <dataField name="Sum of Inflation_Rate_Percent" fld="7" baseField="0" baseItem="0"/>
    <dataField name="Sum of GDP_Growth_Rate_Percent" fld="6" baseField="0" baseItem="0"/>
  </dataField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803419-4874-4A77-BA06-BFCB85AC289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3:E43" firstHeaderRow="1" firstDataRow="1" firstDataCol="1"/>
  <pivotFields count="26">
    <pivotField axis="axisRow" showAll="0">
      <items count="40">
        <item x="33"/>
        <item x="9"/>
        <item x="8"/>
        <item x="7"/>
        <item x="32"/>
        <item x="1"/>
        <item x="34"/>
        <item x="19"/>
        <item x="30"/>
        <item x="5"/>
        <item x="3"/>
        <item x="21"/>
        <item x="6"/>
        <item x="23"/>
        <item x="38"/>
        <item x="13"/>
        <item x="2"/>
        <item x="25"/>
        <item x="12"/>
        <item x="15"/>
        <item x="31"/>
        <item x="18"/>
        <item x="35"/>
        <item x="26"/>
        <item x="11"/>
        <item x="37"/>
        <item x="20"/>
        <item x="29"/>
        <item x="10"/>
        <item x="14"/>
        <item x="17"/>
        <item x="16"/>
        <item x="22"/>
        <item x="24"/>
        <item x="28"/>
        <item x="36"/>
        <item x="4"/>
        <item x="0"/>
        <item x="27"/>
        <item t="default"/>
      </items>
    </pivotField>
    <pivotField numFmtId="22" showAll="0"/>
    <pivotField showAll="0">
      <items count="40">
        <item x="27"/>
        <item x="7"/>
        <item x="22"/>
        <item x="37"/>
        <item x="38"/>
        <item x="20"/>
        <item x="16"/>
        <item x="1"/>
        <item x="24"/>
        <item x="6"/>
        <item x="0"/>
        <item x="26"/>
        <item x="18"/>
        <item x="19"/>
        <item x="17"/>
        <item x="31"/>
        <item x="2"/>
        <item x="11"/>
        <item x="33"/>
        <item x="35"/>
        <item x="10"/>
        <item x="25"/>
        <item x="29"/>
        <item x="23"/>
        <item x="32"/>
        <item x="12"/>
        <item x="14"/>
        <item x="21"/>
        <item x="13"/>
        <item x="4"/>
        <item x="30"/>
        <item x="3"/>
        <item x="34"/>
        <item x="5"/>
        <item x="8"/>
        <item x="28"/>
        <item x="9"/>
        <item x="15"/>
        <item x="3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Market_Cap_Trillion_USD" fld="5"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F6ED47-FC04-45BC-8C6A-E41487A509B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26">
    <pivotField showAll="0">
      <items count="40">
        <item x="33"/>
        <item x="9"/>
        <item x="8"/>
        <item x="7"/>
        <item x="32"/>
        <item x="1"/>
        <item x="34"/>
        <item x="19"/>
        <item x="30"/>
        <item x="5"/>
        <item x="3"/>
        <item x="21"/>
        <item x="6"/>
        <item x="23"/>
        <item x="38"/>
        <item x="13"/>
        <item x="2"/>
        <item x="25"/>
        <item x="12"/>
        <item x="15"/>
        <item x="31"/>
        <item x="18"/>
        <item x="35"/>
        <item x="26"/>
        <item x="11"/>
        <item x="37"/>
        <item x="20"/>
        <item x="29"/>
        <item x="10"/>
        <item x="14"/>
        <item x="17"/>
        <item x="16"/>
        <item x="22"/>
        <item x="24"/>
        <item x="28"/>
        <item x="36"/>
        <item x="4"/>
        <item x="0"/>
        <item x="27"/>
        <item t="default"/>
      </items>
    </pivotField>
    <pivotField numFmtId="22" showAll="0"/>
    <pivotField axis="axisRow" showAll="0" measureFilter="1" sortType="descending">
      <items count="40">
        <item x="27"/>
        <item x="7"/>
        <item x="22"/>
        <item x="37"/>
        <item x="38"/>
        <item x="20"/>
        <item x="16"/>
        <item x="1"/>
        <item x="24"/>
        <item x="6"/>
        <item x="0"/>
        <item x="26"/>
        <item x="18"/>
        <item x="19"/>
        <item x="17"/>
        <item x="31"/>
        <item x="2"/>
        <item x="11"/>
        <item x="33"/>
        <item x="35"/>
        <item x="10"/>
        <item x="25"/>
        <item x="29"/>
        <item x="23"/>
        <item x="32"/>
        <item x="12"/>
        <item x="14"/>
        <item x="21"/>
        <item x="13"/>
        <item x="4"/>
        <item x="30"/>
        <item x="3"/>
        <item x="34"/>
        <item x="5"/>
        <item x="8"/>
        <item x="28"/>
        <item x="9"/>
        <item x="15"/>
        <item x="3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18"/>
    </i>
    <i>
      <x v="34"/>
    </i>
    <i>
      <x v="15"/>
    </i>
    <i>
      <x v="9"/>
    </i>
    <i>
      <x v="22"/>
    </i>
    <i t="grand">
      <x/>
    </i>
  </rowItems>
  <colItems count="1">
    <i/>
  </colItems>
  <dataFields count="1">
    <dataField name="Sum of Index_Value" fld="3"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6740FD-73A9-4210-A9D1-46BB90C2DDC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3" firstHeaderRow="1" firstDataRow="1" firstDataCol="1"/>
  <pivotFields count="26">
    <pivotField axis="axisRow" showAll="0">
      <items count="40">
        <item x="33"/>
        <item x="9"/>
        <item x="8"/>
        <item x="7"/>
        <item x="32"/>
        <item x="1"/>
        <item x="34"/>
        <item x="19"/>
        <item x="30"/>
        <item x="5"/>
        <item x="3"/>
        <item x="21"/>
        <item x="6"/>
        <item x="23"/>
        <item x="38"/>
        <item x="13"/>
        <item x="2"/>
        <item x="25"/>
        <item x="12"/>
        <item x="15"/>
        <item x="31"/>
        <item x="18"/>
        <item x="35"/>
        <item x="26"/>
        <item x="11"/>
        <item x="37"/>
        <item x="20"/>
        <item x="29"/>
        <item x="10"/>
        <item x="14"/>
        <item x="17"/>
        <item x="16"/>
        <item x="22"/>
        <item x="24"/>
        <item x="28"/>
        <item x="36"/>
        <item x="4"/>
        <item x="0"/>
        <item x="27"/>
        <item t="default"/>
      </items>
    </pivotField>
    <pivotField numFmtId="22"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Daily_Change_Percent" fld="4" baseField="0" baseItem="0"/>
  </dataFields>
  <chartFormats count="80">
    <chartFormat chart="0" format="0" series="1">
      <pivotArea type="data" outline="0" fieldPosition="0">
        <references count="1">
          <reference field="4294967294" count="1" selected="0">
            <x v="0"/>
          </reference>
        </references>
      </pivotArea>
    </chartFormat>
    <chartFormat chart="5" format="41" series="1">
      <pivotArea type="data" outline="0" fieldPosition="0">
        <references count="1">
          <reference field="4294967294" count="1" selected="0">
            <x v="0"/>
          </reference>
        </references>
      </pivotArea>
    </chartFormat>
    <chartFormat chart="5" format="42">
      <pivotArea type="data" outline="0" fieldPosition="0">
        <references count="2">
          <reference field="4294967294" count="1" selected="0">
            <x v="0"/>
          </reference>
          <reference field="0" count="1" selected="0">
            <x v="0"/>
          </reference>
        </references>
      </pivotArea>
    </chartFormat>
    <chartFormat chart="5" format="43">
      <pivotArea type="data" outline="0" fieldPosition="0">
        <references count="2">
          <reference field="4294967294" count="1" selected="0">
            <x v="0"/>
          </reference>
          <reference field="0" count="1" selected="0">
            <x v="1"/>
          </reference>
        </references>
      </pivotArea>
    </chartFormat>
    <chartFormat chart="5" format="44">
      <pivotArea type="data" outline="0" fieldPosition="0">
        <references count="2">
          <reference field="4294967294" count="1" selected="0">
            <x v="0"/>
          </reference>
          <reference field="0" count="1" selected="0">
            <x v="2"/>
          </reference>
        </references>
      </pivotArea>
    </chartFormat>
    <chartFormat chart="5" format="45">
      <pivotArea type="data" outline="0" fieldPosition="0">
        <references count="2">
          <reference field="4294967294" count="1" selected="0">
            <x v="0"/>
          </reference>
          <reference field="0" count="1" selected="0">
            <x v="3"/>
          </reference>
        </references>
      </pivotArea>
    </chartFormat>
    <chartFormat chart="5" format="46">
      <pivotArea type="data" outline="0" fieldPosition="0">
        <references count="2">
          <reference field="4294967294" count="1" selected="0">
            <x v="0"/>
          </reference>
          <reference field="0" count="1" selected="0">
            <x v="4"/>
          </reference>
        </references>
      </pivotArea>
    </chartFormat>
    <chartFormat chart="5" format="47">
      <pivotArea type="data" outline="0" fieldPosition="0">
        <references count="2">
          <reference field="4294967294" count="1" selected="0">
            <x v="0"/>
          </reference>
          <reference field="0" count="1" selected="0">
            <x v="5"/>
          </reference>
        </references>
      </pivotArea>
    </chartFormat>
    <chartFormat chart="5" format="48">
      <pivotArea type="data" outline="0" fieldPosition="0">
        <references count="2">
          <reference field="4294967294" count="1" selected="0">
            <x v="0"/>
          </reference>
          <reference field="0" count="1" selected="0">
            <x v="6"/>
          </reference>
        </references>
      </pivotArea>
    </chartFormat>
    <chartFormat chart="5" format="49">
      <pivotArea type="data" outline="0" fieldPosition="0">
        <references count="2">
          <reference field="4294967294" count="1" selected="0">
            <x v="0"/>
          </reference>
          <reference field="0" count="1" selected="0">
            <x v="7"/>
          </reference>
        </references>
      </pivotArea>
    </chartFormat>
    <chartFormat chart="5" format="50">
      <pivotArea type="data" outline="0" fieldPosition="0">
        <references count="2">
          <reference field="4294967294" count="1" selected="0">
            <x v="0"/>
          </reference>
          <reference field="0" count="1" selected="0">
            <x v="8"/>
          </reference>
        </references>
      </pivotArea>
    </chartFormat>
    <chartFormat chart="5" format="51">
      <pivotArea type="data" outline="0" fieldPosition="0">
        <references count="2">
          <reference field="4294967294" count="1" selected="0">
            <x v="0"/>
          </reference>
          <reference field="0" count="1" selected="0">
            <x v="9"/>
          </reference>
        </references>
      </pivotArea>
    </chartFormat>
    <chartFormat chart="5" format="52">
      <pivotArea type="data" outline="0" fieldPosition="0">
        <references count="2">
          <reference field="4294967294" count="1" selected="0">
            <x v="0"/>
          </reference>
          <reference field="0" count="1" selected="0">
            <x v="10"/>
          </reference>
        </references>
      </pivotArea>
    </chartFormat>
    <chartFormat chart="5" format="53">
      <pivotArea type="data" outline="0" fieldPosition="0">
        <references count="2">
          <reference field="4294967294" count="1" selected="0">
            <x v="0"/>
          </reference>
          <reference field="0" count="1" selected="0">
            <x v="11"/>
          </reference>
        </references>
      </pivotArea>
    </chartFormat>
    <chartFormat chart="5" format="54">
      <pivotArea type="data" outline="0" fieldPosition="0">
        <references count="2">
          <reference field="4294967294" count="1" selected="0">
            <x v="0"/>
          </reference>
          <reference field="0" count="1" selected="0">
            <x v="12"/>
          </reference>
        </references>
      </pivotArea>
    </chartFormat>
    <chartFormat chart="5" format="55">
      <pivotArea type="data" outline="0" fieldPosition="0">
        <references count="2">
          <reference field="4294967294" count="1" selected="0">
            <x v="0"/>
          </reference>
          <reference field="0" count="1" selected="0">
            <x v="13"/>
          </reference>
        </references>
      </pivotArea>
    </chartFormat>
    <chartFormat chart="5" format="56">
      <pivotArea type="data" outline="0" fieldPosition="0">
        <references count="2">
          <reference field="4294967294" count="1" selected="0">
            <x v="0"/>
          </reference>
          <reference field="0" count="1" selected="0">
            <x v="14"/>
          </reference>
        </references>
      </pivotArea>
    </chartFormat>
    <chartFormat chart="5" format="57">
      <pivotArea type="data" outline="0" fieldPosition="0">
        <references count="2">
          <reference field="4294967294" count="1" selected="0">
            <x v="0"/>
          </reference>
          <reference field="0" count="1" selected="0">
            <x v="15"/>
          </reference>
        </references>
      </pivotArea>
    </chartFormat>
    <chartFormat chart="5" format="58">
      <pivotArea type="data" outline="0" fieldPosition="0">
        <references count="2">
          <reference field="4294967294" count="1" selected="0">
            <x v="0"/>
          </reference>
          <reference field="0" count="1" selected="0">
            <x v="16"/>
          </reference>
        </references>
      </pivotArea>
    </chartFormat>
    <chartFormat chart="5" format="59">
      <pivotArea type="data" outline="0" fieldPosition="0">
        <references count="2">
          <reference field="4294967294" count="1" selected="0">
            <x v="0"/>
          </reference>
          <reference field="0" count="1" selected="0">
            <x v="17"/>
          </reference>
        </references>
      </pivotArea>
    </chartFormat>
    <chartFormat chart="5" format="60">
      <pivotArea type="data" outline="0" fieldPosition="0">
        <references count="2">
          <reference field="4294967294" count="1" selected="0">
            <x v="0"/>
          </reference>
          <reference field="0" count="1" selected="0">
            <x v="18"/>
          </reference>
        </references>
      </pivotArea>
    </chartFormat>
    <chartFormat chart="5" format="61">
      <pivotArea type="data" outline="0" fieldPosition="0">
        <references count="2">
          <reference field="4294967294" count="1" selected="0">
            <x v="0"/>
          </reference>
          <reference field="0" count="1" selected="0">
            <x v="19"/>
          </reference>
        </references>
      </pivotArea>
    </chartFormat>
    <chartFormat chart="5" format="62">
      <pivotArea type="data" outline="0" fieldPosition="0">
        <references count="2">
          <reference field="4294967294" count="1" selected="0">
            <x v="0"/>
          </reference>
          <reference field="0" count="1" selected="0">
            <x v="20"/>
          </reference>
        </references>
      </pivotArea>
    </chartFormat>
    <chartFormat chart="5" format="63">
      <pivotArea type="data" outline="0" fieldPosition="0">
        <references count="2">
          <reference field="4294967294" count="1" selected="0">
            <x v="0"/>
          </reference>
          <reference field="0" count="1" selected="0">
            <x v="21"/>
          </reference>
        </references>
      </pivotArea>
    </chartFormat>
    <chartFormat chart="5" format="64">
      <pivotArea type="data" outline="0" fieldPosition="0">
        <references count="2">
          <reference field="4294967294" count="1" selected="0">
            <x v="0"/>
          </reference>
          <reference field="0" count="1" selected="0">
            <x v="22"/>
          </reference>
        </references>
      </pivotArea>
    </chartFormat>
    <chartFormat chart="5" format="65">
      <pivotArea type="data" outline="0" fieldPosition="0">
        <references count="2">
          <reference field="4294967294" count="1" selected="0">
            <x v="0"/>
          </reference>
          <reference field="0" count="1" selected="0">
            <x v="23"/>
          </reference>
        </references>
      </pivotArea>
    </chartFormat>
    <chartFormat chart="5" format="66">
      <pivotArea type="data" outline="0" fieldPosition="0">
        <references count="2">
          <reference field="4294967294" count="1" selected="0">
            <x v="0"/>
          </reference>
          <reference field="0" count="1" selected="0">
            <x v="24"/>
          </reference>
        </references>
      </pivotArea>
    </chartFormat>
    <chartFormat chart="5" format="67">
      <pivotArea type="data" outline="0" fieldPosition="0">
        <references count="2">
          <reference field="4294967294" count="1" selected="0">
            <x v="0"/>
          </reference>
          <reference field="0" count="1" selected="0">
            <x v="25"/>
          </reference>
        </references>
      </pivotArea>
    </chartFormat>
    <chartFormat chart="5" format="68">
      <pivotArea type="data" outline="0" fieldPosition="0">
        <references count="2">
          <reference field="4294967294" count="1" selected="0">
            <x v="0"/>
          </reference>
          <reference field="0" count="1" selected="0">
            <x v="26"/>
          </reference>
        </references>
      </pivotArea>
    </chartFormat>
    <chartFormat chart="5" format="69">
      <pivotArea type="data" outline="0" fieldPosition="0">
        <references count="2">
          <reference field="4294967294" count="1" selected="0">
            <x v="0"/>
          </reference>
          <reference field="0" count="1" selected="0">
            <x v="27"/>
          </reference>
        </references>
      </pivotArea>
    </chartFormat>
    <chartFormat chart="5" format="70">
      <pivotArea type="data" outline="0" fieldPosition="0">
        <references count="2">
          <reference field="4294967294" count="1" selected="0">
            <x v="0"/>
          </reference>
          <reference field="0" count="1" selected="0">
            <x v="28"/>
          </reference>
        </references>
      </pivotArea>
    </chartFormat>
    <chartFormat chart="5" format="71">
      <pivotArea type="data" outline="0" fieldPosition="0">
        <references count="2">
          <reference field="4294967294" count="1" selected="0">
            <x v="0"/>
          </reference>
          <reference field="0" count="1" selected="0">
            <x v="29"/>
          </reference>
        </references>
      </pivotArea>
    </chartFormat>
    <chartFormat chart="5" format="72">
      <pivotArea type="data" outline="0" fieldPosition="0">
        <references count="2">
          <reference field="4294967294" count="1" selected="0">
            <x v="0"/>
          </reference>
          <reference field="0" count="1" selected="0">
            <x v="30"/>
          </reference>
        </references>
      </pivotArea>
    </chartFormat>
    <chartFormat chart="5" format="73">
      <pivotArea type="data" outline="0" fieldPosition="0">
        <references count="2">
          <reference field="4294967294" count="1" selected="0">
            <x v="0"/>
          </reference>
          <reference field="0" count="1" selected="0">
            <x v="31"/>
          </reference>
        </references>
      </pivotArea>
    </chartFormat>
    <chartFormat chart="5" format="74">
      <pivotArea type="data" outline="0" fieldPosition="0">
        <references count="2">
          <reference field="4294967294" count="1" selected="0">
            <x v="0"/>
          </reference>
          <reference field="0" count="1" selected="0">
            <x v="32"/>
          </reference>
        </references>
      </pivotArea>
    </chartFormat>
    <chartFormat chart="5" format="75">
      <pivotArea type="data" outline="0" fieldPosition="0">
        <references count="2">
          <reference field="4294967294" count="1" selected="0">
            <x v="0"/>
          </reference>
          <reference field="0" count="1" selected="0">
            <x v="33"/>
          </reference>
        </references>
      </pivotArea>
    </chartFormat>
    <chartFormat chart="5" format="76">
      <pivotArea type="data" outline="0" fieldPosition="0">
        <references count="2">
          <reference field="4294967294" count="1" selected="0">
            <x v="0"/>
          </reference>
          <reference field="0" count="1" selected="0">
            <x v="34"/>
          </reference>
        </references>
      </pivotArea>
    </chartFormat>
    <chartFormat chart="5" format="77">
      <pivotArea type="data" outline="0" fieldPosition="0">
        <references count="2">
          <reference field="4294967294" count="1" selected="0">
            <x v="0"/>
          </reference>
          <reference field="0" count="1" selected="0">
            <x v="35"/>
          </reference>
        </references>
      </pivotArea>
    </chartFormat>
    <chartFormat chart="5" format="78">
      <pivotArea type="data" outline="0" fieldPosition="0">
        <references count="2">
          <reference field="4294967294" count="1" selected="0">
            <x v="0"/>
          </reference>
          <reference field="0" count="1" selected="0">
            <x v="36"/>
          </reference>
        </references>
      </pivotArea>
    </chartFormat>
    <chartFormat chart="5" format="79">
      <pivotArea type="data" outline="0" fieldPosition="0">
        <references count="2">
          <reference field="4294967294" count="1" selected="0">
            <x v="0"/>
          </reference>
          <reference field="0" count="1" selected="0">
            <x v="37"/>
          </reference>
        </references>
      </pivotArea>
    </chartFormat>
    <chartFormat chart="5" format="80">
      <pivotArea type="data" outline="0" fieldPosition="0">
        <references count="2">
          <reference field="4294967294" count="1" selected="0">
            <x v="0"/>
          </reference>
          <reference field="0" count="1" selected="0">
            <x v="38"/>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2"/>
          </reference>
        </references>
      </pivotArea>
    </chartFormat>
    <chartFormat chart="0" format="24">
      <pivotArea type="data" outline="0" fieldPosition="0">
        <references count="2">
          <reference field="4294967294" count="1" selected="0">
            <x v="0"/>
          </reference>
          <reference field="0" count="1" selected="0">
            <x v="23"/>
          </reference>
        </references>
      </pivotArea>
    </chartFormat>
    <chartFormat chart="0" format="25">
      <pivotArea type="data" outline="0" fieldPosition="0">
        <references count="2">
          <reference field="4294967294" count="1" selected="0">
            <x v="0"/>
          </reference>
          <reference field="0" count="1" selected="0">
            <x v="24"/>
          </reference>
        </references>
      </pivotArea>
    </chartFormat>
    <chartFormat chart="0" format="26">
      <pivotArea type="data" outline="0" fieldPosition="0">
        <references count="2">
          <reference field="4294967294" count="1" selected="0">
            <x v="0"/>
          </reference>
          <reference field="0" count="1" selected="0">
            <x v="25"/>
          </reference>
        </references>
      </pivotArea>
    </chartFormat>
    <chartFormat chart="0" format="27">
      <pivotArea type="data" outline="0" fieldPosition="0">
        <references count="2">
          <reference field="4294967294" count="1" selected="0">
            <x v="0"/>
          </reference>
          <reference field="0" count="1" selected="0">
            <x v="26"/>
          </reference>
        </references>
      </pivotArea>
    </chartFormat>
    <chartFormat chart="0" format="28">
      <pivotArea type="data" outline="0" fieldPosition="0">
        <references count="2">
          <reference field="4294967294" count="1" selected="0">
            <x v="0"/>
          </reference>
          <reference field="0" count="1" selected="0">
            <x v="27"/>
          </reference>
        </references>
      </pivotArea>
    </chartFormat>
    <chartFormat chart="0" format="29">
      <pivotArea type="data" outline="0" fieldPosition="0">
        <references count="2">
          <reference field="4294967294" count="1" selected="0">
            <x v="0"/>
          </reference>
          <reference field="0" count="1" selected="0">
            <x v="28"/>
          </reference>
        </references>
      </pivotArea>
    </chartFormat>
    <chartFormat chart="0" format="30">
      <pivotArea type="data" outline="0" fieldPosition="0">
        <references count="2">
          <reference field="4294967294" count="1" selected="0">
            <x v="0"/>
          </reference>
          <reference field="0" count="1" selected="0">
            <x v="29"/>
          </reference>
        </references>
      </pivotArea>
    </chartFormat>
    <chartFormat chart="0" format="31">
      <pivotArea type="data" outline="0" fieldPosition="0">
        <references count="2">
          <reference field="4294967294" count="1" selected="0">
            <x v="0"/>
          </reference>
          <reference field="0" count="1" selected="0">
            <x v="30"/>
          </reference>
        </references>
      </pivotArea>
    </chartFormat>
    <chartFormat chart="0" format="32">
      <pivotArea type="data" outline="0" fieldPosition="0">
        <references count="2">
          <reference field="4294967294" count="1" selected="0">
            <x v="0"/>
          </reference>
          <reference field="0" count="1" selected="0">
            <x v="31"/>
          </reference>
        </references>
      </pivotArea>
    </chartFormat>
    <chartFormat chart="0" format="33">
      <pivotArea type="data" outline="0" fieldPosition="0">
        <references count="2">
          <reference field="4294967294" count="1" selected="0">
            <x v="0"/>
          </reference>
          <reference field="0" count="1" selected="0">
            <x v="32"/>
          </reference>
        </references>
      </pivotArea>
    </chartFormat>
    <chartFormat chart="0" format="34">
      <pivotArea type="data" outline="0" fieldPosition="0">
        <references count="2">
          <reference field="4294967294" count="1" selected="0">
            <x v="0"/>
          </reference>
          <reference field="0" count="1" selected="0">
            <x v="33"/>
          </reference>
        </references>
      </pivotArea>
    </chartFormat>
    <chartFormat chart="0" format="35">
      <pivotArea type="data" outline="0" fieldPosition="0">
        <references count="2">
          <reference field="4294967294" count="1" selected="0">
            <x v="0"/>
          </reference>
          <reference field="0" count="1" selected="0">
            <x v="34"/>
          </reference>
        </references>
      </pivotArea>
    </chartFormat>
    <chartFormat chart="0" format="36">
      <pivotArea type="data" outline="0" fieldPosition="0">
        <references count="2">
          <reference field="4294967294" count="1" selected="0">
            <x v="0"/>
          </reference>
          <reference field="0" count="1" selected="0">
            <x v="35"/>
          </reference>
        </references>
      </pivotArea>
    </chartFormat>
    <chartFormat chart="0" format="37">
      <pivotArea type="data" outline="0" fieldPosition="0">
        <references count="2">
          <reference field="4294967294" count="1" selected="0">
            <x v="0"/>
          </reference>
          <reference field="0" count="1" selected="0">
            <x v="36"/>
          </reference>
        </references>
      </pivotArea>
    </chartFormat>
    <chartFormat chart="0" format="38">
      <pivotArea type="data" outline="0" fieldPosition="0">
        <references count="2">
          <reference field="4294967294" count="1" selected="0">
            <x v="0"/>
          </reference>
          <reference field="0" count="1" selected="0">
            <x v="37"/>
          </reference>
        </references>
      </pivotArea>
    </chartFormat>
    <chartFormat chart="0" format="39">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1BE6EE-00C7-4A99-AD26-F6FA4942BE16}"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9" firstHeaderRow="1" firstDataRow="2" firstDataCol="1"/>
  <pivotFields count="26">
    <pivotField axis="axisRow" showAll="0">
      <items count="40">
        <item x="33"/>
        <item x="9"/>
        <item x="8"/>
        <item x="7"/>
        <item x="32"/>
        <item x="1"/>
        <item x="34"/>
        <item x="19"/>
        <item x="30"/>
        <item x="5"/>
        <item x="3"/>
        <item x="21"/>
        <item x="6"/>
        <item x="23"/>
        <item x="38"/>
        <item x="13"/>
        <item x="2"/>
        <item x="25"/>
        <item x="12"/>
        <item x="15"/>
        <item x="31"/>
        <item x="18"/>
        <item x="35"/>
        <item x="26"/>
        <item x="11"/>
        <item x="37"/>
        <item x="20"/>
        <item x="29"/>
        <item x="10"/>
        <item x="14"/>
        <item x="17"/>
        <item x="16"/>
        <item x="22"/>
        <item x="24"/>
        <item x="28"/>
        <item x="36"/>
        <item x="4"/>
        <item x="0"/>
        <item x="27"/>
        <item t="default"/>
      </items>
    </pivotField>
    <pivotField axis="axisCol" numFmtId="22"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15">
        <item sd="0" x="7"/>
        <item sd="0" x="10"/>
        <item sd="0" x="1"/>
        <item sd="0" x="2"/>
        <item sd="0" x="8"/>
        <item sd="0" x="0"/>
        <item sd="0" x="12"/>
        <item sd="0" x="11"/>
        <item sd="0" x="4"/>
        <item sd="0" x="5"/>
        <item sd="0" x="6"/>
        <item sd="0" x="3"/>
        <item sd="0" x="9"/>
        <item sd="0" x="13"/>
        <item t="default" sd="0"/>
      </items>
    </pivotField>
    <pivotField showAll="0"/>
    <pivotField showAll="0"/>
    <pivotField showAll="0"/>
    <pivotField showAll="0"/>
    <pivotField showAll="0"/>
  </pivotFields>
  <rowFields count="2">
    <field x="20"/>
    <field x="0"/>
  </rowFields>
  <rowItems count="15">
    <i>
      <x/>
    </i>
    <i>
      <x v="1"/>
    </i>
    <i>
      <x v="2"/>
    </i>
    <i>
      <x v="3"/>
    </i>
    <i>
      <x v="4"/>
    </i>
    <i>
      <x v="5"/>
    </i>
    <i>
      <x v="6"/>
    </i>
    <i>
      <x v="7"/>
    </i>
    <i>
      <x v="8"/>
    </i>
    <i>
      <x v="9"/>
    </i>
    <i>
      <x v="10"/>
    </i>
    <i>
      <x v="11"/>
    </i>
    <i>
      <x v="12"/>
    </i>
    <i>
      <x v="13"/>
    </i>
    <i t="grand">
      <x/>
    </i>
  </rowItems>
  <colFields count="1">
    <field x="1"/>
  </colFields>
  <colItems count="2">
    <i>
      <x/>
    </i>
    <i t="grand">
      <x/>
    </i>
  </colItems>
  <dataFields count="1">
    <dataField name="Sum of Government_Debt_GDP_Percent" fld="13" baseField="0" baseItem="0"/>
  </dataFields>
  <chartFormats count="30">
    <chartFormat chart="0" format="0" series="1">
      <pivotArea type="data" outline="0" fieldPosition="0">
        <references count="2">
          <reference field="4294967294" count="1" selected="0">
            <x v="0"/>
          </reference>
          <reference field="1" count="1" selected="0">
            <x v="0"/>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pivotArea type="data" outline="0" fieldPosition="0">
        <references count="3">
          <reference field="4294967294" count="1" selected="0">
            <x v="0"/>
          </reference>
          <reference field="1" count="1" selected="0">
            <x v="0"/>
          </reference>
          <reference field="20" count="1" selected="0">
            <x v="0"/>
          </reference>
        </references>
      </pivotArea>
    </chartFormat>
    <chartFormat chart="5" format="18">
      <pivotArea type="data" outline="0" fieldPosition="0">
        <references count="3">
          <reference field="4294967294" count="1" selected="0">
            <x v="0"/>
          </reference>
          <reference field="1" count="1" selected="0">
            <x v="0"/>
          </reference>
          <reference field="20" count="1" selected="0">
            <x v="1"/>
          </reference>
        </references>
      </pivotArea>
    </chartFormat>
    <chartFormat chart="5" format="19">
      <pivotArea type="data" outline="0" fieldPosition="0">
        <references count="3">
          <reference field="4294967294" count="1" selected="0">
            <x v="0"/>
          </reference>
          <reference field="1" count="1" selected="0">
            <x v="0"/>
          </reference>
          <reference field="20" count="1" selected="0">
            <x v="2"/>
          </reference>
        </references>
      </pivotArea>
    </chartFormat>
    <chartFormat chart="5" format="20">
      <pivotArea type="data" outline="0" fieldPosition="0">
        <references count="3">
          <reference field="4294967294" count="1" selected="0">
            <x v="0"/>
          </reference>
          <reference field="1" count="1" selected="0">
            <x v="0"/>
          </reference>
          <reference field="20" count="1" selected="0">
            <x v="3"/>
          </reference>
        </references>
      </pivotArea>
    </chartFormat>
    <chartFormat chart="5" format="21">
      <pivotArea type="data" outline="0" fieldPosition="0">
        <references count="3">
          <reference field="4294967294" count="1" selected="0">
            <x v="0"/>
          </reference>
          <reference field="1" count="1" selected="0">
            <x v="0"/>
          </reference>
          <reference field="20" count="1" selected="0">
            <x v="4"/>
          </reference>
        </references>
      </pivotArea>
    </chartFormat>
    <chartFormat chart="5" format="22">
      <pivotArea type="data" outline="0" fieldPosition="0">
        <references count="3">
          <reference field="4294967294" count="1" selected="0">
            <x v="0"/>
          </reference>
          <reference field="1" count="1" selected="0">
            <x v="0"/>
          </reference>
          <reference field="20" count="1" selected="0">
            <x v="5"/>
          </reference>
        </references>
      </pivotArea>
    </chartFormat>
    <chartFormat chart="5" format="23">
      <pivotArea type="data" outline="0" fieldPosition="0">
        <references count="3">
          <reference field="4294967294" count="1" selected="0">
            <x v="0"/>
          </reference>
          <reference field="1" count="1" selected="0">
            <x v="0"/>
          </reference>
          <reference field="20" count="1" selected="0">
            <x v="6"/>
          </reference>
        </references>
      </pivotArea>
    </chartFormat>
    <chartFormat chart="5" format="24">
      <pivotArea type="data" outline="0" fieldPosition="0">
        <references count="3">
          <reference field="4294967294" count="1" selected="0">
            <x v="0"/>
          </reference>
          <reference field="1" count="1" selected="0">
            <x v="0"/>
          </reference>
          <reference field="20" count="1" selected="0">
            <x v="7"/>
          </reference>
        </references>
      </pivotArea>
    </chartFormat>
    <chartFormat chart="5" format="25">
      <pivotArea type="data" outline="0" fieldPosition="0">
        <references count="3">
          <reference field="4294967294" count="1" selected="0">
            <x v="0"/>
          </reference>
          <reference field="1" count="1" selected="0">
            <x v="0"/>
          </reference>
          <reference field="20" count="1" selected="0">
            <x v="8"/>
          </reference>
        </references>
      </pivotArea>
    </chartFormat>
    <chartFormat chart="5" format="26">
      <pivotArea type="data" outline="0" fieldPosition="0">
        <references count="3">
          <reference field="4294967294" count="1" selected="0">
            <x v="0"/>
          </reference>
          <reference field="1" count="1" selected="0">
            <x v="0"/>
          </reference>
          <reference field="20" count="1" selected="0">
            <x v="9"/>
          </reference>
        </references>
      </pivotArea>
    </chartFormat>
    <chartFormat chart="5" format="27">
      <pivotArea type="data" outline="0" fieldPosition="0">
        <references count="3">
          <reference field="4294967294" count="1" selected="0">
            <x v="0"/>
          </reference>
          <reference field="1" count="1" selected="0">
            <x v="0"/>
          </reference>
          <reference field="20" count="1" selected="0">
            <x v="10"/>
          </reference>
        </references>
      </pivotArea>
    </chartFormat>
    <chartFormat chart="5" format="28">
      <pivotArea type="data" outline="0" fieldPosition="0">
        <references count="3">
          <reference field="4294967294" count="1" selected="0">
            <x v="0"/>
          </reference>
          <reference field="1" count="1" selected="0">
            <x v="0"/>
          </reference>
          <reference field="20" count="1" selected="0">
            <x v="11"/>
          </reference>
        </references>
      </pivotArea>
    </chartFormat>
    <chartFormat chart="5" format="29">
      <pivotArea type="data" outline="0" fieldPosition="0">
        <references count="3">
          <reference field="4294967294" count="1" selected="0">
            <x v="0"/>
          </reference>
          <reference field="1" count="1" selected="0">
            <x v="0"/>
          </reference>
          <reference field="20" count="1" selected="0">
            <x v="12"/>
          </reference>
        </references>
      </pivotArea>
    </chartFormat>
    <chartFormat chart="5" format="30">
      <pivotArea type="data" outline="0" fieldPosition="0">
        <references count="3">
          <reference field="4294967294" count="1" selected="0">
            <x v="0"/>
          </reference>
          <reference field="1" count="1" selected="0">
            <x v="0"/>
          </reference>
          <reference field="20" count="1" selected="0">
            <x v="13"/>
          </reference>
        </references>
      </pivotArea>
    </chartFormat>
    <chartFormat chart="0" format="1">
      <pivotArea type="data" outline="0" fieldPosition="0">
        <references count="3">
          <reference field="4294967294" count="1" selected="0">
            <x v="0"/>
          </reference>
          <reference field="1" count="1" selected="0">
            <x v="0"/>
          </reference>
          <reference field="20" count="1" selected="0">
            <x v="0"/>
          </reference>
        </references>
      </pivotArea>
    </chartFormat>
    <chartFormat chart="0" format="2">
      <pivotArea type="data" outline="0" fieldPosition="0">
        <references count="3">
          <reference field="4294967294" count="1" selected="0">
            <x v="0"/>
          </reference>
          <reference field="1" count="1" selected="0">
            <x v="0"/>
          </reference>
          <reference field="20" count="1" selected="0">
            <x v="1"/>
          </reference>
        </references>
      </pivotArea>
    </chartFormat>
    <chartFormat chart="0" format="3">
      <pivotArea type="data" outline="0" fieldPosition="0">
        <references count="3">
          <reference field="4294967294" count="1" selected="0">
            <x v="0"/>
          </reference>
          <reference field="1" count="1" selected="0">
            <x v="0"/>
          </reference>
          <reference field="20" count="1" selected="0">
            <x v="2"/>
          </reference>
        </references>
      </pivotArea>
    </chartFormat>
    <chartFormat chart="0" format="4">
      <pivotArea type="data" outline="0" fieldPosition="0">
        <references count="3">
          <reference field="4294967294" count="1" selected="0">
            <x v="0"/>
          </reference>
          <reference field="1" count="1" selected="0">
            <x v="0"/>
          </reference>
          <reference field="20" count="1" selected="0">
            <x v="3"/>
          </reference>
        </references>
      </pivotArea>
    </chartFormat>
    <chartFormat chart="0" format="5">
      <pivotArea type="data" outline="0" fieldPosition="0">
        <references count="3">
          <reference field="4294967294" count="1" selected="0">
            <x v="0"/>
          </reference>
          <reference field="1" count="1" selected="0">
            <x v="0"/>
          </reference>
          <reference field="20" count="1" selected="0">
            <x v="4"/>
          </reference>
        </references>
      </pivotArea>
    </chartFormat>
    <chartFormat chart="0" format="6">
      <pivotArea type="data" outline="0" fieldPosition="0">
        <references count="3">
          <reference field="4294967294" count="1" selected="0">
            <x v="0"/>
          </reference>
          <reference field="1" count="1" selected="0">
            <x v="0"/>
          </reference>
          <reference field="20" count="1" selected="0">
            <x v="5"/>
          </reference>
        </references>
      </pivotArea>
    </chartFormat>
    <chartFormat chart="0" format="7">
      <pivotArea type="data" outline="0" fieldPosition="0">
        <references count="3">
          <reference field="4294967294" count="1" selected="0">
            <x v="0"/>
          </reference>
          <reference field="1" count="1" selected="0">
            <x v="0"/>
          </reference>
          <reference field="20" count="1" selected="0">
            <x v="6"/>
          </reference>
        </references>
      </pivotArea>
    </chartFormat>
    <chartFormat chart="0" format="8">
      <pivotArea type="data" outline="0" fieldPosition="0">
        <references count="3">
          <reference field="4294967294" count="1" selected="0">
            <x v="0"/>
          </reference>
          <reference field="1" count="1" selected="0">
            <x v="0"/>
          </reference>
          <reference field="20" count="1" selected="0">
            <x v="7"/>
          </reference>
        </references>
      </pivotArea>
    </chartFormat>
    <chartFormat chart="0" format="9">
      <pivotArea type="data" outline="0" fieldPosition="0">
        <references count="3">
          <reference field="4294967294" count="1" selected="0">
            <x v="0"/>
          </reference>
          <reference field="1" count="1" selected="0">
            <x v="0"/>
          </reference>
          <reference field="20" count="1" selected="0">
            <x v="8"/>
          </reference>
        </references>
      </pivotArea>
    </chartFormat>
    <chartFormat chart="0" format="10">
      <pivotArea type="data" outline="0" fieldPosition="0">
        <references count="3">
          <reference field="4294967294" count="1" selected="0">
            <x v="0"/>
          </reference>
          <reference field="1" count="1" selected="0">
            <x v="0"/>
          </reference>
          <reference field="20" count="1" selected="0">
            <x v="9"/>
          </reference>
        </references>
      </pivotArea>
    </chartFormat>
    <chartFormat chart="0" format="11">
      <pivotArea type="data" outline="0" fieldPosition="0">
        <references count="3">
          <reference field="4294967294" count="1" selected="0">
            <x v="0"/>
          </reference>
          <reference field="1" count="1" selected="0">
            <x v="0"/>
          </reference>
          <reference field="20" count="1" selected="0">
            <x v="10"/>
          </reference>
        </references>
      </pivotArea>
    </chartFormat>
    <chartFormat chart="0" format="12">
      <pivotArea type="data" outline="0" fieldPosition="0">
        <references count="3">
          <reference field="4294967294" count="1" selected="0">
            <x v="0"/>
          </reference>
          <reference field="1" count="1" selected="0">
            <x v="0"/>
          </reference>
          <reference field="20" count="1" selected="0">
            <x v="11"/>
          </reference>
        </references>
      </pivotArea>
    </chartFormat>
    <chartFormat chart="0" format="13">
      <pivotArea type="data" outline="0" fieldPosition="0">
        <references count="3">
          <reference field="4294967294" count="1" selected="0">
            <x v="0"/>
          </reference>
          <reference field="1" count="1" selected="0">
            <x v="0"/>
          </reference>
          <reference field="20" count="1" selected="0">
            <x v="12"/>
          </reference>
        </references>
      </pivotArea>
    </chartFormat>
    <chartFormat chart="0" format="14">
      <pivotArea type="data" outline="0" fieldPosition="0">
        <references count="3">
          <reference field="4294967294" count="1" selected="0">
            <x v="0"/>
          </reference>
          <reference field="1" count="1" selected="0">
            <x v="0"/>
          </reference>
          <reference field="2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BF7A98-6DB2-4EA4-AA93-D18A6D055C57}"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43" firstHeaderRow="1" firstDataRow="1" firstDataCol="1"/>
  <pivotFields count="26">
    <pivotField axis="axisRow" showAll="0">
      <items count="40">
        <item x="33"/>
        <item x="9"/>
        <item x="8"/>
        <item x="7"/>
        <item x="32"/>
        <item x="1"/>
        <item x="34"/>
        <item x="19"/>
        <item x="30"/>
        <item x="5"/>
        <item x="3"/>
        <item x="21"/>
        <item x="6"/>
        <item x="23"/>
        <item x="38"/>
        <item x="13"/>
        <item x="2"/>
        <item x="25"/>
        <item x="12"/>
        <item x="15"/>
        <item x="31"/>
        <item x="18"/>
        <item x="35"/>
        <item x="26"/>
        <item x="11"/>
        <item x="37"/>
        <item x="20"/>
        <item x="29"/>
        <item x="10"/>
        <item x="14"/>
        <item x="17"/>
        <item x="16"/>
        <item x="22"/>
        <item x="24"/>
        <item x="28"/>
        <item x="36"/>
        <item x="4"/>
        <item x="0"/>
        <item x="27"/>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Current_Account_Balance_Billion_USD" fld="1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31D7E1-9512-41D9-A4F7-6E88D98C74E4}"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4" firstHeaderRow="0" firstDataRow="1" firstDataCol="0"/>
  <pivotFields count="26">
    <pivotField showAll="0">
      <items count="40">
        <item x="33"/>
        <item x="9"/>
        <item x="8"/>
        <item x="7"/>
        <item x="32"/>
        <item x="1"/>
        <item x="34"/>
        <item x="19"/>
        <item x="30"/>
        <item x="5"/>
        <item x="3"/>
        <item x="21"/>
        <item x="6"/>
        <item x="23"/>
        <item x="38"/>
        <item x="13"/>
        <item x="2"/>
        <item x="25"/>
        <item x="12"/>
        <item x="15"/>
        <item x="31"/>
        <item x="18"/>
        <item x="35"/>
        <item x="26"/>
        <item x="11"/>
        <item x="37"/>
        <item x="20"/>
        <item x="29"/>
        <item x="10"/>
        <item x="14"/>
        <item x="17"/>
        <item x="16"/>
        <item x="22"/>
        <item x="24"/>
        <item x="28"/>
        <item x="36"/>
        <item x="4"/>
        <item x="0"/>
        <item x="27"/>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Oil_Price_USD_Barrel" fld="17" baseField="0" baseItem="0"/>
    <dataField name="Sum of Gold_Price_USD_Ounce" fld="1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C1ECF68E-9BFF-46C9-A84F-403CBD982E85}" autoFormatId="16" applyNumberFormats="0" applyBorderFormats="0" applyFontFormats="0" applyPatternFormats="0" applyAlignmentFormats="0" applyWidthHeightFormats="0">
  <queryTableRefresh nextId="27">
    <queryTableFields count="26">
      <queryTableField id="1" name="Country" tableColumnId="1"/>
      <queryTableField id="2" name="Date" tableColumnId="2"/>
      <queryTableField id="3" name="Stock_Index" tableColumnId="3"/>
      <queryTableField id="4" name="Index_Value" tableColumnId="4"/>
      <queryTableField id="5" name="Daily_Change_Percent" tableColumnId="5"/>
      <queryTableField id="6" name="Market_Cap_Trillion_USD" tableColumnId="6"/>
      <queryTableField id="7" name="GDP_Growth_Rate_Percent" tableColumnId="7"/>
      <queryTableField id="8" name="Inflation_Rate_Percent" tableColumnId="8"/>
      <queryTableField id="9" name="Interest_Rate_Percent" tableColumnId="9"/>
      <queryTableField id="10" name="Unemployment_Rate_Percent" tableColumnId="10"/>
      <queryTableField id="11" name="Currency_Code" tableColumnId="11"/>
      <queryTableField id="12" name="Exchange_Rate_USD" tableColumnId="12"/>
      <queryTableField id="13" name="Currency_Change_YTD_Percent" tableColumnId="13"/>
      <queryTableField id="14" name="Government_Debt_GDP_Percent" tableColumnId="14"/>
      <queryTableField id="15" name="Current_Account_Balance_Billion_USD" tableColumnId="15"/>
      <queryTableField id="16" name="FDI_Inflow_Billion_USD" tableColumnId="16"/>
      <queryTableField id="17" name="Commodity_Index" tableColumnId="17"/>
      <queryTableField id="18" name="Oil_Price_USD_Barrel" tableColumnId="18"/>
      <queryTableField id="19" name="Gold_Price_USD_Ounce" tableColumnId="19"/>
      <queryTableField id="20" name="Bond_Yield_10Y_Percent" tableColumnId="20"/>
      <queryTableField id="21" name="Credit_Rating" tableColumnId="21"/>
      <queryTableField id="22" name="Political_Risk_Score" tableColumnId="22"/>
      <queryTableField id="23" name="Banking_Sector_Health" tableColumnId="23"/>
      <queryTableField id="24" name="Real_Estate_Index" tableColumnId="24"/>
      <queryTableField id="25" name="Export_Growth_Percent" tableColumnId="25"/>
      <queryTableField id="26" name="Import_Growth_Percent"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9AACD9A-0871-4266-BAD8-91BDC5585EA1}" sourceName="Country">
  <pivotTables>
    <pivotTable tabId="10" name="PivotTable4"/>
    <pivotTable tabId="10" name="PivotTable5"/>
    <pivotTable tabId="13" name="PivotTable1"/>
    <pivotTable tabId="10" name="PivotTable8"/>
    <pivotTable tabId="10" name="PivotTable9"/>
    <pivotTable tabId="20" name="PivotTable14"/>
    <pivotTable tabId="22" name="PivotTable16"/>
  </pivotTables>
  <data>
    <tabular pivotCacheId="86995568">
      <items count="39">
        <i x="33" s="1"/>
        <i x="9" s="1"/>
        <i x="8" s="1"/>
        <i x="7" s="1"/>
        <i x="32" s="1"/>
        <i x="1" s="1"/>
        <i x="34" s="1"/>
        <i x="19" s="1"/>
        <i x="30" s="1"/>
        <i x="5" s="1"/>
        <i x="3" s="1"/>
        <i x="21" s="1"/>
        <i x="6" s="1"/>
        <i x="23" s="1"/>
        <i x="38" s="1"/>
        <i x="13" s="1"/>
        <i x="2" s="1"/>
        <i x="25" s="1"/>
        <i x="12" s="1"/>
        <i x="15" s="1"/>
        <i x="31" s="1"/>
        <i x="18" s="1"/>
        <i x="35" s="1"/>
        <i x="26" s="1"/>
        <i x="11" s="1"/>
        <i x="37" s="1"/>
        <i x="20" s="1"/>
        <i x="29" s="1"/>
        <i x="10" s="1"/>
        <i x="14" s="1"/>
        <i x="17" s="1"/>
        <i x="16" s="1"/>
        <i x="22" s="1"/>
        <i x="24" s="1"/>
        <i x="28" s="1"/>
        <i x="36" s="1"/>
        <i x="4" s="1"/>
        <i x="0"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2E8890E-C43C-4378-AF1F-4F1D3A5DA314}" cache="Slicer_Country" caption="Country" startItem="6" columnCount="2" style="SlicerStyleDark3" rowHeight="6400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BD197B4-7D9E-4CF5-AA71-F3FF90BD1EC1}" cache="Slicer_Country" caption="Country" rowHeight="2349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32A032-349E-4B4F-950C-6A00B0DD0BFE}" name="Table1" displayName="Table1" ref="A2:C8" totalsRowShown="0" headerRowDxfId="28" headerRowBorderDxfId="27" tableBorderDxfId="26" totalsRowBorderDxfId="25">
  <autoFilter ref="A2:C8" xr:uid="{2832A032-349E-4B4F-950C-6A00B0DD0BFE}">
    <filterColumn colId="0" hiddenButton="1"/>
    <filterColumn colId="1" hiddenButton="1"/>
    <filterColumn colId="2" hiddenButton="1"/>
  </autoFilter>
  <tableColumns count="3">
    <tableColumn id="1" xr3:uid="{C9054A82-3F24-4265-85B8-D13D5D57F83C}" name="EmployeeID" dataDxfId="24"/>
    <tableColumn id="2" xr3:uid="{9B8EF0B3-A934-4194-8CF9-F8E94253A9D5}" name="EmployeeName" dataDxfId="23"/>
    <tableColumn id="3" xr3:uid="{3C638176-CA10-4A95-BBD2-19829DE3F4DF}" name="Department"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9F1276-DF9F-4605-B3EC-D50575F23F08}" name="Table2" displayName="Table2" ref="A11:D17" totalsRowShown="0" headerRowDxfId="21" headerRowBorderDxfId="20" tableBorderDxfId="19" totalsRowBorderDxfId="18">
  <autoFilter ref="A11:D17" xr:uid="{719F1276-DF9F-4605-B3EC-D50575F23F08}">
    <filterColumn colId="0" hiddenButton="1"/>
    <filterColumn colId="1" hiddenButton="1"/>
    <filterColumn colId="2" hiddenButton="1"/>
    <filterColumn colId="3" hiddenButton="1"/>
  </autoFilter>
  <tableColumns count="4">
    <tableColumn id="1" xr3:uid="{CE8EB0F0-6512-4430-9CEA-7927E1AB47B4}" name="OrderID" dataDxfId="17"/>
    <tableColumn id="2" xr3:uid="{BE2910F5-6771-4CDF-AC65-F3449E2DB797}" name="Region" dataDxfId="16"/>
    <tableColumn id="3" xr3:uid="{91A2B299-66E2-42DB-84A2-44F9F2CAD3CA}" name="Sales" dataDxfId="15"/>
    <tableColumn id="4" xr3:uid="{B7F16165-5EAA-4DEB-9BD6-50765BC87811}" name="Profit" dataDxfId="14">
      <calculatedColumnFormula>Table2[[#This Row],[Sales]]*0.2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06523B-278C-4388-B1D6-AE37FC798DF9}" name="Table3" displayName="Table3" ref="A22:B27" totalsRowShown="0" headerRowDxfId="13" headerRowBorderDxfId="12" tableBorderDxfId="11" totalsRowBorderDxfId="10">
  <autoFilter ref="A22:B27" xr:uid="{6A06523B-278C-4388-B1D6-AE37FC798DF9}">
    <filterColumn colId="0" hiddenButton="1"/>
    <filterColumn colId="1" hiddenButton="1"/>
  </autoFilter>
  <tableColumns count="2">
    <tableColumn id="1" xr3:uid="{F0E9113F-FEFD-4FFF-B5EC-A4F925F67355}" name="Sales" dataDxfId="9"/>
    <tableColumn id="2" xr3:uid="{F8DF1BB5-F8BE-43F0-BB16-4375C3D45D2A}" name="Profit"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3839A8-7698-4893-B334-68D4EBCFBA2B}" name="Global_finance_data_1" displayName="Global_finance_data_1" ref="A1:Z40" tableType="queryTable" totalsRowShown="0">
  <autoFilter ref="A1:Z40" xr:uid="{473839A8-7698-4893-B334-68D4EBCFBA2B}"/>
  <tableColumns count="26">
    <tableColumn id="1" xr3:uid="{B05B95AA-F8C3-4863-B6FE-21E6EDDD6606}" uniqueName="1" name="Country" queryTableFieldId="1" dataDxfId="7"/>
    <tableColumn id="2" xr3:uid="{06EFD08A-0111-45D3-A5DE-5E069703FD4F}" uniqueName="2" name="Date" queryTableFieldId="2" dataDxfId="6"/>
    <tableColumn id="3" xr3:uid="{7F442DF4-5716-44BD-A2D5-E12108D5BD15}" uniqueName="3" name="Stock_Index" queryTableFieldId="3" dataDxfId="5"/>
    <tableColumn id="4" xr3:uid="{100BA1CB-A201-4F54-AA57-201B6939FEA7}" uniqueName="4" name="Index_Value" queryTableFieldId="4"/>
    <tableColumn id="5" xr3:uid="{6BB0A6C4-9775-4A54-8144-8A1D6E1F0E55}" uniqueName="5" name="Daily_Change_Percent" queryTableFieldId="5"/>
    <tableColumn id="6" xr3:uid="{A4E18521-8A93-455E-83AD-0A38192F76F9}" uniqueName="6" name="Market_Cap_Trillion_USD" queryTableFieldId="6"/>
    <tableColumn id="7" xr3:uid="{7CDB0C29-9AE5-4E69-8FCD-58905AC7AB3E}" uniqueName="7" name="GDP_Growth_Rate_Percent" queryTableFieldId="7"/>
    <tableColumn id="8" xr3:uid="{BE11BC3F-6AA2-45A5-B132-FAF393F7D01F}" uniqueName="8" name="Inflation_Rate_Percent" queryTableFieldId="8"/>
    <tableColumn id="9" xr3:uid="{38FEFBF2-6219-4E22-8708-8CDA5B7A7FFE}" uniqueName="9" name="Interest_Rate_Percent" queryTableFieldId="9"/>
    <tableColumn id="10" xr3:uid="{9FD1E0C3-66DE-4B5E-A75C-4369BD5DDA2D}" uniqueName="10" name="Unemployment_Rate_Percent" queryTableFieldId="10"/>
    <tableColumn id="11" xr3:uid="{F6EDAC4D-5D77-48BB-BD02-EC590820A4F7}" uniqueName="11" name="Currency_Code" queryTableFieldId="11" dataDxfId="4"/>
    <tableColumn id="12" xr3:uid="{61AA14F5-5824-4453-A89C-BA8045E09022}" uniqueName="12" name="Exchange_Rate_USD" queryTableFieldId="12"/>
    <tableColumn id="13" xr3:uid="{CC115D20-B104-4899-A8CB-C431F5F8C174}" uniqueName="13" name="Currency_Change_YTD_Percent" queryTableFieldId="13"/>
    <tableColumn id="14" xr3:uid="{EDB78AA5-A3F9-4A4E-B8E6-8BD66A52D3E9}" uniqueName="14" name="Government_Debt_GDP_Percent" queryTableFieldId="14"/>
    <tableColumn id="15" xr3:uid="{9E1ADD0B-7B71-40FC-99B7-4DA61FE36994}" uniqueName="15" name="Current_Account_Balance_Billion_USD" queryTableFieldId="15"/>
    <tableColumn id="16" xr3:uid="{60A2AE96-F6DC-4D53-8AE8-3E36D034FF9D}" uniqueName="16" name="FDI_Inflow_Billion_USD" queryTableFieldId="16"/>
    <tableColumn id="17" xr3:uid="{46EEBD78-FB57-424A-81D2-7FEA40351D92}" uniqueName="17" name="Commodity_Index" queryTableFieldId="17"/>
    <tableColumn id="18" xr3:uid="{5B2F30E9-2017-42DE-ABD0-023F9FCE9A5F}" uniqueName="18" name="Oil_Price_USD_Barrel" queryTableFieldId="18"/>
    <tableColumn id="19" xr3:uid="{3207E569-4748-4566-A562-FDACF5EB6CC0}" uniqueName="19" name="Gold_Price_USD_Ounce" queryTableFieldId="19"/>
    <tableColumn id="20" xr3:uid="{8C4B7667-DDEF-487F-B7C6-80AD437BD3C1}" uniqueName="20" name="Bond_Yield_10Y_Percent" queryTableFieldId="20"/>
    <tableColumn id="21" xr3:uid="{DC2DE89D-37FB-446E-A3A2-A18DAE6D591B}" uniqueName="21" name="Credit_Rating" queryTableFieldId="21" dataDxfId="3"/>
    <tableColumn id="22" xr3:uid="{52C0F49D-1385-494A-8F0F-0685721466E7}" uniqueName="22" name="Political_Risk_Score" queryTableFieldId="22"/>
    <tableColumn id="23" xr3:uid="{524D1879-C49E-4562-9BB2-9957D6F2C5BD}" uniqueName="23" name="Banking_Sector_Health" queryTableFieldId="23" dataDxfId="2"/>
    <tableColumn id="24" xr3:uid="{F2FE244A-4955-4A3E-A1F6-F9234865DD6A}" uniqueName="24" name="Real_Estate_Index" queryTableFieldId="24"/>
    <tableColumn id="25" xr3:uid="{DC830A82-3176-49E5-B14D-BFC2B5AD75DE}" uniqueName="25" name="Export_Growth_Percent" queryTableFieldId="25"/>
    <tableColumn id="26" xr3:uid="{0C845D84-E27C-4174-AD15-ED9F17A83DD9}" uniqueName="26" name="Import_Growth_Percent" queryTableFieldId="2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FECC-3A5A-4462-85AB-1538C8AB8BBE}">
  <dimension ref="A2:B31"/>
  <sheetViews>
    <sheetView workbookViewId="0">
      <selection activeCell="B33" sqref="B33"/>
    </sheetView>
  </sheetViews>
  <sheetFormatPr defaultRowHeight="14.4" x14ac:dyDescent="0.3"/>
  <cols>
    <col min="2" max="2" width="14.44140625" customWidth="1"/>
  </cols>
  <sheetData>
    <row r="2" spans="1:2" x14ac:dyDescent="0.3">
      <c r="A2">
        <v>1</v>
      </c>
      <c r="B2" t="s">
        <v>0</v>
      </c>
    </row>
    <row r="3" spans="1:2" x14ac:dyDescent="0.3">
      <c r="A3">
        <v>2</v>
      </c>
      <c r="B3" t="s">
        <v>1</v>
      </c>
    </row>
    <row r="4" spans="1:2" ht="15.6" x14ac:dyDescent="0.3">
      <c r="A4">
        <v>3</v>
      </c>
      <c r="B4" s="1" t="s">
        <v>2</v>
      </c>
    </row>
    <row r="5" spans="1:2" ht="15.6" x14ac:dyDescent="0.3">
      <c r="A5">
        <v>4</v>
      </c>
      <c r="B5" s="1" t="s">
        <v>4</v>
      </c>
    </row>
    <row r="6" spans="1:2" x14ac:dyDescent="0.3">
      <c r="A6">
        <v>5</v>
      </c>
      <c r="B6" t="s">
        <v>3</v>
      </c>
    </row>
    <row r="7" spans="1:2" ht="15.6" x14ac:dyDescent="0.3">
      <c r="A7">
        <v>6</v>
      </c>
      <c r="B7" s="1" t="s">
        <v>5</v>
      </c>
    </row>
    <row r="8" spans="1:2" ht="15.6" x14ac:dyDescent="0.3">
      <c r="A8">
        <v>7</v>
      </c>
      <c r="B8" s="1" t="s">
        <v>8</v>
      </c>
    </row>
    <row r="9" spans="1:2" ht="15.6" x14ac:dyDescent="0.3">
      <c r="A9">
        <v>8</v>
      </c>
      <c r="B9" s="1" t="s">
        <v>6</v>
      </c>
    </row>
    <row r="10" spans="1:2" ht="15.6" x14ac:dyDescent="0.3">
      <c r="A10">
        <v>9</v>
      </c>
      <c r="B10" s="1" t="s">
        <v>7</v>
      </c>
    </row>
    <row r="11" spans="1:2" ht="15.6" x14ac:dyDescent="0.3">
      <c r="A11">
        <v>10</v>
      </c>
      <c r="B11" s="1" t="s">
        <v>9</v>
      </c>
    </row>
    <row r="12" spans="1:2" ht="15.6" x14ac:dyDescent="0.3">
      <c r="A12">
        <v>11</v>
      </c>
      <c r="B12" s="1" t="s">
        <v>10</v>
      </c>
    </row>
    <row r="13" spans="1:2" ht="15.6" x14ac:dyDescent="0.3">
      <c r="A13">
        <v>12</v>
      </c>
      <c r="B13" s="1" t="s">
        <v>11</v>
      </c>
    </row>
    <row r="14" spans="1:2" ht="15.6" x14ac:dyDescent="0.3">
      <c r="A14">
        <v>13</v>
      </c>
      <c r="B14" s="1" t="s">
        <v>12</v>
      </c>
    </row>
    <row r="15" spans="1:2" ht="15.6" x14ac:dyDescent="0.3">
      <c r="A15">
        <v>14</v>
      </c>
      <c r="B15" s="1" t="s">
        <v>13</v>
      </c>
    </row>
    <row r="16" spans="1:2" ht="15.6" x14ac:dyDescent="0.3">
      <c r="A16">
        <v>15</v>
      </c>
      <c r="B16" s="1" t="s">
        <v>14</v>
      </c>
    </row>
    <row r="17" spans="1:2" ht="15.6" x14ac:dyDescent="0.3">
      <c r="A17">
        <v>16</v>
      </c>
      <c r="B17" s="2" t="s">
        <v>15</v>
      </c>
    </row>
    <row r="18" spans="1:2" ht="15.6" x14ac:dyDescent="0.3">
      <c r="A18">
        <v>17</v>
      </c>
      <c r="B18" s="2" t="s">
        <v>16</v>
      </c>
    </row>
    <row r="19" spans="1:2" ht="15.6" x14ac:dyDescent="0.3">
      <c r="A19">
        <v>18</v>
      </c>
      <c r="B19" s="2" t="s">
        <v>17</v>
      </c>
    </row>
    <row r="20" spans="1:2" ht="15.6" x14ac:dyDescent="0.3">
      <c r="A20">
        <v>19</v>
      </c>
      <c r="B20" s="2" t="s">
        <v>18</v>
      </c>
    </row>
    <row r="21" spans="1:2" ht="15.6" x14ac:dyDescent="0.3">
      <c r="A21">
        <v>20</v>
      </c>
      <c r="B21" s="2" t="s">
        <v>19</v>
      </c>
    </row>
    <row r="22" spans="1:2" ht="15.6" x14ac:dyDescent="0.3">
      <c r="A22">
        <v>21</v>
      </c>
      <c r="B22" s="2" t="s">
        <v>20</v>
      </c>
    </row>
    <row r="23" spans="1:2" ht="15.6" x14ac:dyDescent="0.3">
      <c r="A23">
        <v>22</v>
      </c>
      <c r="B23" s="2" t="s">
        <v>21</v>
      </c>
    </row>
    <row r="24" spans="1:2" ht="15.6" x14ac:dyDescent="0.3">
      <c r="A24">
        <v>23</v>
      </c>
      <c r="B24" s="2" t="s">
        <v>22</v>
      </c>
    </row>
    <row r="25" spans="1:2" ht="15.6" x14ac:dyDescent="0.3">
      <c r="A25">
        <v>24</v>
      </c>
      <c r="B25" s="2" t="s">
        <v>23</v>
      </c>
    </row>
    <row r="26" spans="1:2" ht="15.6" x14ac:dyDescent="0.3">
      <c r="A26">
        <v>25</v>
      </c>
      <c r="B26" s="2" t="s">
        <v>24</v>
      </c>
    </row>
    <row r="27" spans="1:2" ht="15.6" x14ac:dyDescent="0.3">
      <c r="A27">
        <v>26</v>
      </c>
      <c r="B27" s="2" t="s">
        <v>25</v>
      </c>
    </row>
    <row r="28" spans="1:2" ht="15.6" x14ac:dyDescent="0.3">
      <c r="A28">
        <v>27</v>
      </c>
      <c r="B28" s="2" t="s">
        <v>26</v>
      </c>
    </row>
    <row r="29" spans="1:2" ht="15.6" x14ac:dyDescent="0.3">
      <c r="A29">
        <v>28</v>
      </c>
      <c r="B29" s="2" t="s">
        <v>27</v>
      </c>
    </row>
    <row r="30" spans="1:2" ht="15.6" x14ac:dyDescent="0.3">
      <c r="A30">
        <v>29</v>
      </c>
      <c r="B30" s="2" t="s">
        <v>28</v>
      </c>
    </row>
    <row r="31" spans="1:2" ht="15.6" x14ac:dyDescent="0.3">
      <c r="A31">
        <v>30</v>
      </c>
      <c r="B31" s="2" t="s">
        <v>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6D21B-C48E-4340-B56F-85CBCC78B3DA}">
  <dimension ref="A3:B43"/>
  <sheetViews>
    <sheetView workbookViewId="0">
      <selection activeCell="A3" sqref="A3"/>
    </sheetView>
  </sheetViews>
  <sheetFormatPr defaultRowHeight="14.4" x14ac:dyDescent="0.3"/>
  <cols>
    <col min="1" max="1" width="14" bestFit="1" customWidth="1"/>
    <col min="2" max="2" width="18.109375" bestFit="1" customWidth="1"/>
    <col min="3" max="3" width="10.77734375" bestFit="1" customWidth="1"/>
  </cols>
  <sheetData>
    <row r="3" spans="1:2" x14ac:dyDescent="0.3">
      <c r="A3" s="13" t="s">
        <v>51</v>
      </c>
      <c r="B3" t="s">
        <v>238</v>
      </c>
    </row>
    <row r="4" spans="1:2" x14ac:dyDescent="0.3">
      <c r="A4" s="14" t="s">
        <v>197</v>
      </c>
      <c r="B4">
        <v>1567890.2</v>
      </c>
    </row>
    <row r="5" spans="1:2" x14ac:dyDescent="0.3">
      <c r="A5" s="14" t="s">
        <v>120</v>
      </c>
      <c r="B5">
        <v>7923.4</v>
      </c>
    </row>
    <row r="6" spans="1:2" x14ac:dyDescent="0.3">
      <c r="A6" s="14" t="s">
        <v>115</v>
      </c>
      <c r="B6">
        <v>129834.2</v>
      </c>
    </row>
    <row r="7" spans="1:2" x14ac:dyDescent="0.3">
      <c r="A7" s="14" t="s">
        <v>112</v>
      </c>
      <c r="B7">
        <v>22567.8</v>
      </c>
    </row>
    <row r="8" spans="1:2" x14ac:dyDescent="0.3">
      <c r="A8" s="14" t="s">
        <v>194</v>
      </c>
      <c r="B8">
        <v>5678.9</v>
      </c>
    </row>
    <row r="9" spans="1:2" x14ac:dyDescent="0.3">
      <c r="A9" s="14" t="s">
        <v>91</v>
      </c>
      <c r="B9">
        <v>2891.6</v>
      </c>
    </row>
    <row r="10" spans="1:2" x14ac:dyDescent="0.3">
      <c r="A10" s="14" t="s">
        <v>201</v>
      </c>
      <c r="B10">
        <v>1234.5</v>
      </c>
    </row>
    <row r="11" spans="1:2" x14ac:dyDescent="0.3">
      <c r="A11" s="14" t="s">
        <v>150</v>
      </c>
      <c r="B11">
        <v>2234.5</v>
      </c>
    </row>
    <row r="12" spans="1:2" x14ac:dyDescent="0.3">
      <c r="A12" s="14" t="s">
        <v>187</v>
      </c>
      <c r="B12">
        <v>25678.9</v>
      </c>
    </row>
    <row r="13" spans="1:2" x14ac:dyDescent="0.3">
      <c r="A13" s="14" t="s">
        <v>106</v>
      </c>
      <c r="B13">
        <v>7389.2</v>
      </c>
    </row>
    <row r="14" spans="1:2" x14ac:dyDescent="0.3">
      <c r="A14" s="14" t="s">
        <v>99</v>
      </c>
      <c r="B14">
        <v>18234.5</v>
      </c>
    </row>
    <row r="15" spans="1:2" x14ac:dyDescent="0.3">
      <c r="A15" s="14" t="s">
        <v>156</v>
      </c>
      <c r="B15">
        <v>17234.5</v>
      </c>
    </row>
    <row r="16" spans="1:2" x14ac:dyDescent="0.3">
      <c r="A16" s="14" t="s">
        <v>108</v>
      </c>
      <c r="B16">
        <v>80456.7</v>
      </c>
    </row>
    <row r="17" spans="1:2" x14ac:dyDescent="0.3">
      <c r="A17" s="14" t="s">
        <v>163</v>
      </c>
      <c r="B17">
        <v>7234.5</v>
      </c>
    </row>
    <row r="18" spans="1:2" x14ac:dyDescent="0.3">
      <c r="A18" s="14" t="s">
        <v>213</v>
      </c>
      <c r="B18">
        <v>1987.3</v>
      </c>
    </row>
    <row r="19" spans="1:2" x14ac:dyDescent="0.3">
      <c r="A19" s="14" t="s">
        <v>134</v>
      </c>
      <c r="B19">
        <v>33456.699999999997</v>
      </c>
    </row>
    <row r="20" spans="1:2" x14ac:dyDescent="0.3">
      <c r="A20" s="14" t="s">
        <v>96</v>
      </c>
      <c r="B20">
        <v>36789.1</v>
      </c>
    </row>
    <row r="21" spans="1:2" x14ac:dyDescent="0.3">
      <c r="A21" s="14" t="s">
        <v>170</v>
      </c>
      <c r="B21">
        <v>1634.5</v>
      </c>
    </row>
    <row r="22" spans="1:2" x14ac:dyDescent="0.3">
      <c r="A22" s="14" t="s">
        <v>130</v>
      </c>
      <c r="B22">
        <v>55234.6</v>
      </c>
    </row>
    <row r="23" spans="1:2" x14ac:dyDescent="0.3">
      <c r="A23" s="14" t="s">
        <v>139</v>
      </c>
      <c r="B23">
        <v>889.3</v>
      </c>
    </row>
    <row r="24" spans="1:2" x14ac:dyDescent="0.3">
      <c r="A24" s="14" t="s">
        <v>190</v>
      </c>
      <c r="B24">
        <v>98765.4</v>
      </c>
    </row>
    <row r="25" spans="1:2" x14ac:dyDescent="0.3">
      <c r="A25" s="14" t="s">
        <v>147</v>
      </c>
      <c r="B25">
        <v>1345.6</v>
      </c>
    </row>
    <row r="26" spans="1:2" x14ac:dyDescent="0.3">
      <c r="A26" s="14" t="s">
        <v>204</v>
      </c>
      <c r="B26">
        <v>23456.7</v>
      </c>
    </row>
    <row r="27" spans="1:2" x14ac:dyDescent="0.3">
      <c r="A27" s="14" t="s">
        <v>174</v>
      </c>
      <c r="B27">
        <v>6789.1</v>
      </c>
    </row>
    <row r="28" spans="1:2" x14ac:dyDescent="0.3">
      <c r="A28" s="14" t="s">
        <v>126</v>
      </c>
      <c r="B28">
        <v>2789.1</v>
      </c>
    </row>
    <row r="29" spans="1:2" x14ac:dyDescent="0.3">
      <c r="A29" s="14" t="s">
        <v>210</v>
      </c>
      <c r="B29">
        <v>12345.6</v>
      </c>
    </row>
    <row r="30" spans="1:2" x14ac:dyDescent="0.3">
      <c r="A30" s="14" t="s">
        <v>153</v>
      </c>
      <c r="B30">
        <v>3456.7</v>
      </c>
    </row>
    <row r="31" spans="1:2" x14ac:dyDescent="0.3">
      <c r="A31" s="14" t="s">
        <v>184</v>
      </c>
      <c r="B31">
        <v>75234.600000000006</v>
      </c>
    </row>
    <row r="32" spans="1:2" x14ac:dyDescent="0.3">
      <c r="A32" s="14" t="s">
        <v>123</v>
      </c>
      <c r="B32">
        <v>2634.5</v>
      </c>
    </row>
    <row r="33" spans="1:2" x14ac:dyDescent="0.3">
      <c r="A33" s="14" t="s">
        <v>136</v>
      </c>
      <c r="B33">
        <v>11123.8</v>
      </c>
    </row>
    <row r="34" spans="1:2" x14ac:dyDescent="0.3">
      <c r="A34" s="14" t="s">
        <v>144</v>
      </c>
      <c r="B34">
        <v>2567.8000000000002</v>
      </c>
    </row>
    <row r="35" spans="1:2" x14ac:dyDescent="0.3">
      <c r="A35" s="14" t="s">
        <v>141</v>
      </c>
      <c r="B35">
        <v>12234.5</v>
      </c>
    </row>
    <row r="36" spans="1:2" x14ac:dyDescent="0.3">
      <c r="A36" s="14" t="s">
        <v>160</v>
      </c>
      <c r="B36">
        <v>22567.8</v>
      </c>
    </row>
    <row r="37" spans="1:2" x14ac:dyDescent="0.3">
      <c r="A37" s="14" t="s">
        <v>166</v>
      </c>
      <c r="B37">
        <v>1567.8</v>
      </c>
    </row>
    <row r="38" spans="1:2" x14ac:dyDescent="0.3">
      <c r="A38" s="14" t="s">
        <v>180</v>
      </c>
      <c r="B38">
        <v>10567.8</v>
      </c>
    </row>
    <row r="39" spans="1:2" x14ac:dyDescent="0.3">
      <c r="A39" s="14" t="s">
        <v>207</v>
      </c>
      <c r="B39">
        <v>9876.5</v>
      </c>
    </row>
    <row r="40" spans="1:2" x14ac:dyDescent="0.3">
      <c r="A40" s="14" t="s">
        <v>102</v>
      </c>
      <c r="B40">
        <v>8156.3</v>
      </c>
    </row>
    <row r="41" spans="1:2" x14ac:dyDescent="0.3">
      <c r="A41" s="14" t="s">
        <v>86</v>
      </c>
      <c r="B41">
        <v>5437.2</v>
      </c>
    </row>
    <row r="42" spans="1:2" x14ac:dyDescent="0.3">
      <c r="A42" s="14" t="s">
        <v>177</v>
      </c>
      <c r="B42">
        <v>1234.5</v>
      </c>
    </row>
    <row r="43" spans="1:2" x14ac:dyDescent="0.3">
      <c r="A43" s="14" t="s">
        <v>52</v>
      </c>
      <c r="B43">
        <v>2338626.1999999997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2588-24A3-42B2-8149-C2BF828DDC9C}">
  <dimension ref="A1:AC42"/>
  <sheetViews>
    <sheetView topLeftCell="S1" workbookViewId="0">
      <selection activeCell="V1" sqref="V1:V1048576"/>
    </sheetView>
  </sheetViews>
  <sheetFormatPr defaultRowHeight="14.4" x14ac:dyDescent="0.3"/>
  <cols>
    <col min="1" max="1" width="14" bestFit="1" customWidth="1"/>
    <col min="2" max="2" width="13.6640625" bestFit="1" customWidth="1"/>
    <col min="3" max="3" width="18.21875" bestFit="1" customWidth="1"/>
    <col min="4" max="4" width="13.6640625" bestFit="1" customWidth="1"/>
    <col min="5" max="5" width="22.33203125" bestFit="1" customWidth="1"/>
    <col min="6" max="6" width="25.109375" bestFit="1" customWidth="1"/>
    <col min="7" max="7" width="26.5546875" bestFit="1" customWidth="1"/>
    <col min="8" max="8" width="22.77734375" bestFit="1" customWidth="1"/>
    <col min="9" max="9" width="22.109375" bestFit="1" customWidth="1"/>
    <col min="10" max="10" width="29.109375" bestFit="1" customWidth="1"/>
    <col min="11" max="11" width="16.21875" bestFit="1" customWidth="1"/>
    <col min="12" max="12" width="20.77734375" bestFit="1" customWidth="1"/>
    <col min="13" max="13" width="30.21875" bestFit="1" customWidth="1"/>
    <col min="14" max="14" width="31.21875" bestFit="1" customWidth="1"/>
    <col min="15" max="15" width="36.44140625" bestFit="1" customWidth="1"/>
    <col min="16" max="16" width="23.109375" bestFit="1" customWidth="1"/>
    <col min="17" max="17" width="18.88671875" bestFit="1" customWidth="1"/>
    <col min="18" max="18" width="21.21875" bestFit="1" customWidth="1"/>
    <col min="19" max="19" width="23.5546875" bestFit="1" customWidth="1"/>
    <col min="20" max="20" width="24.44140625" bestFit="1" customWidth="1"/>
    <col min="21" max="21" width="14.5546875" bestFit="1" customWidth="1"/>
    <col min="22" max="22" width="20" bestFit="1" customWidth="1"/>
    <col min="23" max="23" width="23" bestFit="1" customWidth="1"/>
    <col min="24" max="24" width="18.6640625" bestFit="1" customWidth="1"/>
    <col min="25" max="25" width="23.6640625" bestFit="1" customWidth="1"/>
    <col min="26" max="26" width="24" bestFit="1" customWidth="1"/>
    <col min="28" max="28" width="23.6640625" customWidth="1"/>
  </cols>
  <sheetData>
    <row r="1" spans="1:29" x14ac:dyDescent="0.3">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row>
    <row r="2" spans="1:29" x14ac:dyDescent="0.3">
      <c r="A2" t="s">
        <v>86</v>
      </c>
      <c r="B2" s="19">
        <v>45519</v>
      </c>
      <c r="C2" t="s">
        <v>87</v>
      </c>
      <c r="D2">
        <v>5437.2</v>
      </c>
      <c r="E2">
        <v>0.34</v>
      </c>
      <c r="F2">
        <v>51.2</v>
      </c>
      <c r="G2">
        <v>2.8</v>
      </c>
      <c r="H2">
        <v>2.9</v>
      </c>
      <c r="I2">
        <v>5.5</v>
      </c>
      <c r="J2">
        <v>3.7</v>
      </c>
      <c r="K2" t="s">
        <v>88</v>
      </c>
      <c r="L2">
        <v>1</v>
      </c>
      <c r="M2">
        <v>0</v>
      </c>
      <c r="N2">
        <v>126.4</v>
      </c>
      <c r="O2">
        <v>-695.2</v>
      </c>
      <c r="P2">
        <v>456.8</v>
      </c>
      <c r="Q2">
        <v>1.1200000000000001</v>
      </c>
      <c r="R2">
        <v>77.849999999999994</v>
      </c>
      <c r="S2">
        <v>2487.5</v>
      </c>
      <c r="T2">
        <v>4.25</v>
      </c>
      <c r="U2" t="s">
        <v>89</v>
      </c>
      <c r="V2">
        <v>8.1</v>
      </c>
      <c r="W2" t="s">
        <v>90</v>
      </c>
      <c r="X2">
        <v>145.6</v>
      </c>
      <c r="Y2">
        <v>3.2</v>
      </c>
      <c r="Z2">
        <v>2.8</v>
      </c>
    </row>
    <row r="3" spans="1:29" x14ac:dyDescent="0.3">
      <c r="A3" t="s">
        <v>91</v>
      </c>
      <c r="B3" s="19">
        <v>45519</v>
      </c>
      <c r="C3" t="s">
        <v>92</v>
      </c>
      <c r="D3">
        <v>2891.6</v>
      </c>
      <c r="E3">
        <v>-0.82</v>
      </c>
      <c r="F3">
        <v>12.4</v>
      </c>
      <c r="G3">
        <v>5.2</v>
      </c>
      <c r="H3">
        <v>0.8</v>
      </c>
      <c r="I3">
        <v>3.1</v>
      </c>
      <c r="J3">
        <v>5.2</v>
      </c>
      <c r="K3" t="s">
        <v>93</v>
      </c>
      <c r="L3">
        <v>7.28</v>
      </c>
      <c r="M3">
        <v>2.2999999999999998</v>
      </c>
      <c r="N3">
        <v>77.099999999999994</v>
      </c>
      <c r="O3">
        <v>382.9</v>
      </c>
      <c r="P3">
        <v>189.7</v>
      </c>
      <c r="Q3">
        <v>0.98</v>
      </c>
      <c r="R3">
        <v>77.849999999999994</v>
      </c>
      <c r="S3">
        <v>2487.5</v>
      </c>
      <c r="T3">
        <v>2.15</v>
      </c>
      <c r="U3" t="s">
        <v>94</v>
      </c>
      <c r="V3">
        <v>6.7</v>
      </c>
      <c r="W3" t="s">
        <v>95</v>
      </c>
      <c r="X3">
        <v>98.7</v>
      </c>
      <c r="Y3">
        <v>8.9</v>
      </c>
      <c r="Z3">
        <v>6.1</v>
      </c>
    </row>
    <row r="4" spans="1:29" x14ac:dyDescent="0.3">
      <c r="A4" t="s">
        <v>96</v>
      </c>
      <c r="B4" s="19">
        <v>45519</v>
      </c>
      <c r="C4" t="s">
        <v>97</v>
      </c>
      <c r="D4">
        <v>36789.1</v>
      </c>
      <c r="E4">
        <v>1.24</v>
      </c>
      <c r="F4">
        <v>6.8</v>
      </c>
      <c r="G4">
        <v>0.9</v>
      </c>
      <c r="H4">
        <v>2.8</v>
      </c>
      <c r="I4">
        <v>-0.1</v>
      </c>
      <c r="J4">
        <v>2.4</v>
      </c>
      <c r="K4" t="s">
        <v>98</v>
      </c>
      <c r="L4">
        <v>147.19999999999999</v>
      </c>
      <c r="M4">
        <v>-8.9</v>
      </c>
      <c r="N4">
        <v>263.10000000000002</v>
      </c>
      <c r="O4">
        <v>49.7</v>
      </c>
      <c r="P4">
        <v>23.4</v>
      </c>
      <c r="Q4">
        <v>1.05</v>
      </c>
      <c r="R4">
        <v>77.849999999999994</v>
      </c>
      <c r="S4">
        <v>2487.5</v>
      </c>
      <c r="T4">
        <v>0.89</v>
      </c>
      <c r="U4" t="s">
        <v>94</v>
      </c>
      <c r="V4">
        <v>8.4</v>
      </c>
      <c r="W4" t="s">
        <v>90</v>
      </c>
      <c r="X4">
        <v>89.3</v>
      </c>
      <c r="Y4">
        <v>5.0999999999999996</v>
      </c>
      <c r="Z4">
        <v>4.7</v>
      </c>
    </row>
    <row r="5" spans="1:29" x14ac:dyDescent="0.3">
      <c r="A5" t="s">
        <v>99</v>
      </c>
      <c r="B5" s="19">
        <v>45519</v>
      </c>
      <c r="C5" t="s">
        <v>100</v>
      </c>
      <c r="D5">
        <v>18234.5</v>
      </c>
      <c r="E5">
        <v>0.67</v>
      </c>
      <c r="F5">
        <v>2.9</v>
      </c>
      <c r="G5">
        <v>0.3</v>
      </c>
      <c r="H5">
        <v>2.2000000000000002</v>
      </c>
      <c r="I5">
        <v>4.5</v>
      </c>
      <c r="J5">
        <v>3.1</v>
      </c>
      <c r="K5" t="s">
        <v>101</v>
      </c>
      <c r="L5">
        <v>0.92</v>
      </c>
      <c r="M5">
        <v>1.8</v>
      </c>
      <c r="N5">
        <v>66.3</v>
      </c>
      <c r="O5">
        <v>297.39999999999998</v>
      </c>
      <c r="P5">
        <v>67.8</v>
      </c>
      <c r="Q5">
        <v>1.08</v>
      </c>
      <c r="R5">
        <v>77.849999999999994</v>
      </c>
      <c r="S5">
        <v>2487.5</v>
      </c>
      <c r="T5">
        <v>2.31</v>
      </c>
      <c r="U5" t="s">
        <v>89</v>
      </c>
      <c r="V5">
        <v>8.6999999999999993</v>
      </c>
      <c r="W5" t="s">
        <v>90</v>
      </c>
      <c r="X5">
        <v>112.4</v>
      </c>
      <c r="Y5">
        <v>2.1</v>
      </c>
      <c r="Z5">
        <v>1.8</v>
      </c>
    </row>
    <row r="6" spans="1:29" x14ac:dyDescent="0.3">
      <c r="A6" t="s">
        <v>102</v>
      </c>
      <c r="B6" s="19">
        <v>45519</v>
      </c>
      <c r="C6" t="s">
        <v>103</v>
      </c>
      <c r="D6">
        <v>8156.3</v>
      </c>
      <c r="E6">
        <v>-0.15</v>
      </c>
      <c r="F6">
        <v>3.1</v>
      </c>
      <c r="G6">
        <v>1.1000000000000001</v>
      </c>
      <c r="H6">
        <v>2</v>
      </c>
      <c r="I6">
        <v>5.25</v>
      </c>
      <c r="J6">
        <v>4.2</v>
      </c>
      <c r="K6" t="s">
        <v>104</v>
      </c>
      <c r="L6">
        <v>0.78</v>
      </c>
      <c r="M6">
        <v>-0.9</v>
      </c>
      <c r="N6">
        <v>101.2</v>
      </c>
      <c r="O6">
        <v>-85.6</v>
      </c>
      <c r="P6">
        <v>45.2</v>
      </c>
      <c r="Q6">
        <v>1.06</v>
      </c>
      <c r="R6">
        <v>77.849999999999994</v>
      </c>
      <c r="S6">
        <v>2487.5</v>
      </c>
      <c r="T6">
        <v>3.89</v>
      </c>
      <c r="U6" t="s">
        <v>105</v>
      </c>
      <c r="V6">
        <v>7.9</v>
      </c>
      <c r="W6" t="s">
        <v>95</v>
      </c>
      <c r="X6">
        <v>97.8</v>
      </c>
      <c r="Y6">
        <v>0.9</v>
      </c>
      <c r="Z6">
        <v>1.2</v>
      </c>
      <c r="AB6" s="12" t="s">
        <v>226</v>
      </c>
    </row>
    <row r="7" spans="1:29" ht="15.6" x14ac:dyDescent="0.3">
      <c r="A7" t="s">
        <v>106</v>
      </c>
      <c r="B7" s="19">
        <v>45519</v>
      </c>
      <c r="C7" t="s">
        <v>107</v>
      </c>
      <c r="D7">
        <v>7389.2</v>
      </c>
      <c r="E7">
        <v>0.28000000000000003</v>
      </c>
      <c r="F7">
        <v>3</v>
      </c>
      <c r="G7">
        <v>1.3</v>
      </c>
      <c r="H7">
        <v>2.2999999999999998</v>
      </c>
      <c r="I7">
        <v>4.5</v>
      </c>
      <c r="J7">
        <v>7.4</v>
      </c>
      <c r="K7" t="s">
        <v>101</v>
      </c>
      <c r="L7">
        <v>0.92</v>
      </c>
      <c r="M7">
        <v>1.8</v>
      </c>
      <c r="N7">
        <v>111.8</v>
      </c>
      <c r="O7">
        <v>-22.1</v>
      </c>
      <c r="P7">
        <v>56.7</v>
      </c>
      <c r="Q7">
        <v>1.08</v>
      </c>
      <c r="R7">
        <v>77.849999999999994</v>
      </c>
      <c r="S7">
        <v>2487.5</v>
      </c>
      <c r="T7">
        <v>2.95</v>
      </c>
      <c r="U7" t="s">
        <v>105</v>
      </c>
      <c r="V7">
        <v>7.3</v>
      </c>
      <c r="W7" t="s">
        <v>95</v>
      </c>
      <c r="X7">
        <v>103.2</v>
      </c>
      <c r="Y7">
        <v>1.8</v>
      </c>
      <c r="Z7">
        <v>2.1</v>
      </c>
      <c r="AB7" s="21" t="s">
        <v>216</v>
      </c>
      <c r="AC7">
        <f>SUM(Global_finance_data_1[Daily_Change_Percent])</f>
        <v>25.51</v>
      </c>
    </row>
    <row r="8" spans="1:29" x14ac:dyDescent="0.3">
      <c r="A8" t="s">
        <v>108</v>
      </c>
      <c r="B8" s="19">
        <v>45519</v>
      </c>
      <c r="C8" t="s">
        <v>109</v>
      </c>
      <c r="D8">
        <v>80456.7</v>
      </c>
      <c r="E8">
        <v>0.89</v>
      </c>
      <c r="F8">
        <v>4.3</v>
      </c>
      <c r="G8">
        <v>6.8</v>
      </c>
      <c r="H8">
        <v>4.9000000000000004</v>
      </c>
      <c r="I8">
        <v>6.5</v>
      </c>
      <c r="J8">
        <v>3.2</v>
      </c>
      <c r="K8" t="s">
        <v>110</v>
      </c>
      <c r="L8">
        <v>83.7</v>
      </c>
      <c r="M8">
        <v>-0.5</v>
      </c>
      <c r="N8">
        <v>84.2</v>
      </c>
      <c r="O8">
        <v>-23.1</v>
      </c>
      <c r="P8">
        <v>67.400000000000006</v>
      </c>
      <c r="Q8">
        <v>1.1499999999999999</v>
      </c>
      <c r="R8">
        <v>77.849999999999994</v>
      </c>
      <c r="S8">
        <v>2487.5</v>
      </c>
      <c r="T8">
        <v>7.04</v>
      </c>
      <c r="U8" t="s">
        <v>111</v>
      </c>
      <c r="V8">
        <v>6.8</v>
      </c>
      <c r="W8" t="s">
        <v>95</v>
      </c>
      <c r="X8">
        <v>134.80000000000001</v>
      </c>
      <c r="Y8">
        <v>13.2</v>
      </c>
      <c r="Z8">
        <v>10.9</v>
      </c>
    </row>
    <row r="9" spans="1:29" ht="15.6" x14ac:dyDescent="0.3">
      <c r="A9" t="s">
        <v>112</v>
      </c>
      <c r="B9" s="19">
        <v>45519</v>
      </c>
      <c r="C9" t="s">
        <v>113</v>
      </c>
      <c r="D9">
        <v>22567.8</v>
      </c>
      <c r="E9">
        <v>0.45</v>
      </c>
      <c r="F9">
        <v>2.8</v>
      </c>
      <c r="G9">
        <v>2.9</v>
      </c>
      <c r="H9">
        <v>2.8</v>
      </c>
      <c r="I9">
        <v>4.75</v>
      </c>
      <c r="J9">
        <v>6.1</v>
      </c>
      <c r="K9" t="s">
        <v>114</v>
      </c>
      <c r="L9">
        <v>1.37</v>
      </c>
      <c r="M9">
        <v>4.2</v>
      </c>
      <c r="N9">
        <v>106.7</v>
      </c>
      <c r="O9">
        <v>12.8</v>
      </c>
      <c r="P9">
        <v>34.5</v>
      </c>
      <c r="Q9">
        <v>1.0900000000000001</v>
      </c>
      <c r="R9">
        <v>77.849999999999994</v>
      </c>
      <c r="S9">
        <v>2487.5</v>
      </c>
      <c r="T9">
        <v>3.42</v>
      </c>
      <c r="U9" t="s">
        <v>89</v>
      </c>
      <c r="V9">
        <v>8.9</v>
      </c>
      <c r="W9" t="s">
        <v>90</v>
      </c>
      <c r="X9">
        <v>126.7</v>
      </c>
      <c r="Y9">
        <v>4.0999999999999996</v>
      </c>
      <c r="Z9">
        <v>3.8</v>
      </c>
      <c r="AB9" s="20" t="s">
        <v>217</v>
      </c>
    </row>
    <row r="10" spans="1:29" ht="15.6" x14ac:dyDescent="0.3">
      <c r="A10" t="s">
        <v>115</v>
      </c>
      <c r="B10" s="19">
        <v>45519</v>
      </c>
      <c r="C10" t="s">
        <v>116</v>
      </c>
      <c r="D10">
        <v>129834.2</v>
      </c>
      <c r="E10">
        <v>1.67</v>
      </c>
      <c r="F10">
        <v>1.4</v>
      </c>
      <c r="G10">
        <v>2.1</v>
      </c>
      <c r="H10">
        <v>4.5</v>
      </c>
      <c r="I10">
        <v>10.75</v>
      </c>
      <c r="J10">
        <v>7.8</v>
      </c>
      <c r="K10" t="s">
        <v>117</v>
      </c>
      <c r="L10">
        <v>5.47</v>
      </c>
      <c r="M10">
        <v>-8.9</v>
      </c>
      <c r="N10">
        <v>87.7</v>
      </c>
      <c r="O10">
        <v>-46.9</v>
      </c>
      <c r="P10">
        <v>67.2</v>
      </c>
      <c r="Q10">
        <v>0.95</v>
      </c>
      <c r="R10">
        <v>77.849999999999994</v>
      </c>
      <c r="S10">
        <v>2487.5</v>
      </c>
      <c r="T10">
        <v>10.84</v>
      </c>
      <c r="U10" t="s">
        <v>118</v>
      </c>
      <c r="V10">
        <v>5.4</v>
      </c>
      <c r="W10" t="s">
        <v>119</v>
      </c>
      <c r="X10">
        <v>89.3</v>
      </c>
      <c r="Y10">
        <v>8.6999999999999993</v>
      </c>
      <c r="Z10">
        <v>6.9</v>
      </c>
      <c r="AB10" s="1" t="s">
        <v>218</v>
      </c>
      <c r="AC10">
        <f>(SUM(Global_finance_data_1[Export_Growth_Percent],Global_finance_data_1[Import_Growth_Percent])/100)</f>
        <v>5.9289999999999994</v>
      </c>
    </row>
    <row r="11" spans="1:29" x14ac:dyDescent="0.3">
      <c r="A11" t="s">
        <v>120</v>
      </c>
      <c r="B11" s="19">
        <v>45519</v>
      </c>
      <c r="C11" t="s">
        <v>121</v>
      </c>
      <c r="D11">
        <v>7923.4</v>
      </c>
      <c r="E11">
        <v>0.22</v>
      </c>
      <c r="F11">
        <v>1.8</v>
      </c>
      <c r="G11">
        <v>1.7</v>
      </c>
      <c r="H11">
        <v>3.8</v>
      </c>
      <c r="I11">
        <v>4.3499999999999996</v>
      </c>
      <c r="J11">
        <v>4.0999999999999996</v>
      </c>
      <c r="K11" t="s">
        <v>122</v>
      </c>
      <c r="L11">
        <v>1.52</v>
      </c>
      <c r="M11">
        <v>5.6</v>
      </c>
      <c r="N11">
        <v>45.1</v>
      </c>
      <c r="O11">
        <v>67.8</v>
      </c>
      <c r="P11">
        <v>45.7</v>
      </c>
      <c r="Q11">
        <v>1.1100000000000001</v>
      </c>
      <c r="R11">
        <v>77.849999999999994</v>
      </c>
      <c r="S11">
        <v>2487.5</v>
      </c>
      <c r="T11">
        <v>4.07</v>
      </c>
      <c r="U11" t="s">
        <v>89</v>
      </c>
      <c r="V11">
        <v>8.6</v>
      </c>
      <c r="W11" t="s">
        <v>90</v>
      </c>
      <c r="X11">
        <v>118.9</v>
      </c>
      <c r="Y11">
        <v>6.2</v>
      </c>
      <c r="Z11">
        <v>5.4</v>
      </c>
    </row>
    <row r="12" spans="1:29" ht="15.6" x14ac:dyDescent="0.3">
      <c r="A12" t="s">
        <v>123</v>
      </c>
      <c r="B12" s="19">
        <v>45519</v>
      </c>
      <c r="C12" t="s">
        <v>124</v>
      </c>
      <c r="D12">
        <v>2634.5</v>
      </c>
      <c r="E12">
        <v>-0.34</v>
      </c>
      <c r="F12">
        <v>1.9</v>
      </c>
      <c r="G12">
        <v>3.1</v>
      </c>
      <c r="H12">
        <v>2.4</v>
      </c>
      <c r="I12">
        <v>3.5</v>
      </c>
      <c r="J12">
        <v>2.9</v>
      </c>
      <c r="K12" t="s">
        <v>125</v>
      </c>
      <c r="L12">
        <v>1342.5</v>
      </c>
      <c r="M12">
        <v>-2.1</v>
      </c>
      <c r="N12">
        <v>54.6</v>
      </c>
      <c r="O12">
        <v>67.400000000000006</v>
      </c>
      <c r="P12">
        <v>12.8</v>
      </c>
      <c r="Q12">
        <v>1.02</v>
      </c>
      <c r="R12">
        <v>77.849999999999994</v>
      </c>
      <c r="S12">
        <v>2487.5</v>
      </c>
      <c r="T12">
        <v>3.28</v>
      </c>
      <c r="U12" t="s">
        <v>105</v>
      </c>
      <c r="V12">
        <v>7.8</v>
      </c>
      <c r="W12" t="s">
        <v>90</v>
      </c>
      <c r="X12">
        <v>95.6</v>
      </c>
      <c r="Y12">
        <v>9.1</v>
      </c>
      <c r="Z12">
        <v>7.8</v>
      </c>
      <c r="AB12" s="1" t="s">
        <v>219</v>
      </c>
      <c r="AC12">
        <f>SUM(Global_finance_data_1[Inflation_Rate_Percent])/100</f>
        <v>4.2990000000000004</v>
      </c>
    </row>
    <row r="13" spans="1:29" x14ac:dyDescent="0.3">
      <c r="A13" t="s">
        <v>126</v>
      </c>
      <c r="B13" s="19">
        <v>45519</v>
      </c>
      <c r="C13" t="s">
        <v>127</v>
      </c>
      <c r="D13">
        <v>2789.1</v>
      </c>
      <c r="E13">
        <v>0.78</v>
      </c>
      <c r="F13">
        <v>0.6</v>
      </c>
      <c r="G13">
        <v>-1.9</v>
      </c>
      <c r="H13">
        <v>7.4</v>
      </c>
      <c r="I13">
        <v>16</v>
      </c>
      <c r="J13">
        <v>3.4</v>
      </c>
      <c r="K13" t="s">
        <v>128</v>
      </c>
      <c r="L13">
        <v>91.2</v>
      </c>
      <c r="M13">
        <v>-15.6</v>
      </c>
      <c r="N13">
        <v>21.4</v>
      </c>
      <c r="O13">
        <v>67.8</v>
      </c>
      <c r="P13">
        <v>8.9</v>
      </c>
      <c r="Q13">
        <v>0.87</v>
      </c>
      <c r="R13">
        <v>77.849999999999994</v>
      </c>
      <c r="S13">
        <v>2487.5</v>
      </c>
      <c r="T13">
        <v>12.45</v>
      </c>
      <c r="U13" t="s">
        <v>129</v>
      </c>
      <c r="V13">
        <v>3.2</v>
      </c>
      <c r="W13" t="s">
        <v>119</v>
      </c>
      <c r="X13">
        <v>67.400000000000006</v>
      </c>
      <c r="Y13">
        <v>15.2</v>
      </c>
      <c r="Z13">
        <v>18.7</v>
      </c>
    </row>
    <row r="14" spans="1:29" x14ac:dyDescent="0.3">
      <c r="A14" t="s">
        <v>130</v>
      </c>
      <c r="B14" s="19">
        <v>45519</v>
      </c>
      <c r="C14" t="s">
        <v>131</v>
      </c>
      <c r="D14">
        <v>55234.6</v>
      </c>
      <c r="E14">
        <v>0.91</v>
      </c>
      <c r="F14">
        <v>0.7</v>
      </c>
      <c r="G14">
        <v>2.4</v>
      </c>
      <c r="H14">
        <v>4.7</v>
      </c>
      <c r="I14">
        <v>11</v>
      </c>
      <c r="J14">
        <v>2.8</v>
      </c>
      <c r="K14" t="s">
        <v>132</v>
      </c>
      <c r="L14">
        <v>19.8</v>
      </c>
      <c r="M14">
        <v>-10.199999999999999</v>
      </c>
      <c r="N14">
        <v>54.7</v>
      </c>
      <c r="O14">
        <v>-12.4</v>
      </c>
      <c r="P14">
        <v>34.700000000000003</v>
      </c>
      <c r="Q14">
        <v>0.89</v>
      </c>
      <c r="R14">
        <v>77.849999999999994</v>
      </c>
      <c r="S14">
        <v>2487.5</v>
      </c>
      <c r="T14">
        <v>9.1199999999999992</v>
      </c>
      <c r="U14" t="s">
        <v>133</v>
      </c>
      <c r="V14">
        <v>6.1</v>
      </c>
      <c r="W14" t="s">
        <v>95</v>
      </c>
      <c r="X14">
        <v>102.3</v>
      </c>
      <c r="Y14">
        <v>7.9</v>
      </c>
      <c r="Z14">
        <v>8.1999999999999993</v>
      </c>
      <c r="AB14" t="s">
        <v>220</v>
      </c>
      <c r="AC14">
        <f>SUM(Global_finance_data_1[Interest_Rate_Percent])/100</f>
        <v>4.1509999999999998</v>
      </c>
    </row>
    <row r="15" spans="1:29" x14ac:dyDescent="0.3">
      <c r="A15" t="s">
        <v>134</v>
      </c>
      <c r="B15" s="19">
        <v>45519</v>
      </c>
      <c r="C15" t="s">
        <v>135</v>
      </c>
      <c r="D15">
        <v>33456.699999999997</v>
      </c>
      <c r="E15">
        <v>0.34</v>
      </c>
      <c r="F15">
        <v>0.9</v>
      </c>
      <c r="G15">
        <v>0.7</v>
      </c>
      <c r="H15">
        <v>1</v>
      </c>
      <c r="I15">
        <v>4.5</v>
      </c>
      <c r="J15">
        <v>7.6</v>
      </c>
      <c r="K15" t="s">
        <v>101</v>
      </c>
      <c r="L15">
        <v>0.92</v>
      </c>
      <c r="M15">
        <v>1.8</v>
      </c>
      <c r="N15">
        <v>144.4</v>
      </c>
      <c r="O15">
        <v>-56.7</v>
      </c>
      <c r="P15">
        <v>28.9</v>
      </c>
      <c r="Q15">
        <v>1.08</v>
      </c>
      <c r="R15">
        <v>77.849999999999994</v>
      </c>
      <c r="S15">
        <v>2487.5</v>
      </c>
      <c r="T15">
        <v>3.67</v>
      </c>
      <c r="U15" t="s">
        <v>133</v>
      </c>
      <c r="V15">
        <v>7.1</v>
      </c>
      <c r="W15" t="s">
        <v>95</v>
      </c>
      <c r="X15">
        <v>89.7</v>
      </c>
      <c r="Y15">
        <v>3.2</v>
      </c>
      <c r="Z15">
        <v>2.9</v>
      </c>
    </row>
    <row r="16" spans="1:29" x14ac:dyDescent="0.3">
      <c r="A16" t="s">
        <v>136</v>
      </c>
      <c r="B16" s="19">
        <v>45519</v>
      </c>
      <c r="C16" t="s">
        <v>137</v>
      </c>
      <c r="D16">
        <v>11123.8</v>
      </c>
      <c r="E16">
        <v>0.67</v>
      </c>
      <c r="F16">
        <v>0.8</v>
      </c>
      <c r="G16">
        <v>2.5</v>
      </c>
      <c r="H16">
        <v>3.2</v>
      </c>
      <c r="I16">
        <v>4.5</v>
      </c>
      <c r="J16">
        <v>11.5</v>
      </c>
      <c r="K16" t="s">
        <v>101</v>
      </c>
      <c r="L16">
        <v>0.92</v>
      </c>
      <c r="M16">
        <v>1.8</v>
      </c>
      <c r="N16">
        <v>107.7</v>
      </c>
      <c r="O16">
        <v>23.4</v>
      </c>
      <c r="P16">
        <v>45.6</v>
      </c>
      <c r="Q16">
        <v>1.08</v>
      </c>
      <c r="R16">
        <v>77.849999999999994</v>
      </c>
      <c r="S16">
        <v>2487.5</v>
      </c>
      <c r="T16">
        <v>3.21</v>
      </c>
      <c r="U16" t="s">
        <v>138</v>
      </c>
      <c r="V16">
        <v>7.8</v>
      </c>
      <c r="W16" t="s">
        <v>95</v>
      </c>
      <c r="X16">
        <v>98.3</v>
      </c>
      <c r="Y16">
        <v>4.0999999999999996</v>
      </c>
      <c r="Z16">
        <v>3.7</v>
      </c>
      <c r="AB16" t="s">
        <v>221</v>
      </c>
      <c r="AC16">
        <f>SUM(Global_finance_data_1[Unemployment_Rate_Percent])/100</f>
        <v>2.2959999999999998</v>
      </c>
    </row>
    <row r="17" spans="1:29" x14ac:dyDescent="0.3">
      <c r="A17" t="s">
        <v>139</v>
      </c>
      <c r="B17" s="19">
        <v>45519</v>
      </c>
      <c r="C17" t="s">
        <v>140</v>
      </c>
      <c r="D17">
        <v>889.3</v>
      </c>
      <c r="E17">
        <v>0.12</v>
      </c>
      <c r="F17">
        <v>1.1000000000000001</v>
      </c>
      <c r="G17">
        <v>0.6</v>
      </c>
      <c r="H17">
        <v>1.1000000000000001</v>
      </c>
      <c r="I17">
        <v>4.5</v>
      </c>
      <c r="J17">
        <v>3.6</v>
      </c>
      <c r="K17" t="s">
        <v>101</v>
      </c>
      <c r="L17">
        <v>0.92</v>
      </c>
      <c r="M17">
        <v>1.8</v>
      </c>
      <c r="N17">
        <v>52.4</v>
      </c>
      <c r="O17">
        <v>89.7</v>
      </c>
      <c r="P17">
        <v>78.900000000000006</v>
      </c>
      <c r="Q17">
        <v>1.08</v>
      </c>
      <c r="R17">
        <v>77.849999999999994</v>
      </c>
      <c r="S17">
        <v>2487.5</v>
      </c>
      <c r="T17">
        <v>2.78</v>
      </c>
      <c r="U17" t="s">
        <v>89</v>
      </c>
      <c r="V17">
        <v>8.8000000000000007</v>
      </c>
      <c r="W17" t="s">
        <v>90</v>
      </c>
      <c r="X17">
        <v>134.5</v>
      </c>
      <c r="Y17">
        <v>2.8</v>
      </c>
      <c r="Z17">
        <v>2.4</v>
      </c>
    </row>
    <row r="18" spans="1:29" ht="15.6" x14ac:dyDescent="0.3">
      <c r="A18" t="s">
        <v>141</v>
      </c>
      <c r="B18" s="19">
        <v>45519</v>
      </c>
      <c r="C18" t="s">
        <v>142</v>
      </c>
      <c r="D18">
        <v>12234.5</v>
      </c>
      <c r="E18">
        <v>0.28000000000000003</v>
      </c>
      <c r="F18">
        <v>1.8</v>
      </c>
      <c r="G18">
        <v>1.2</v>
      </c>
      <c r="H18">
        <v>1.4</v>
      </c>
      <c r="I18">
        <v>1.25</v>
      </c>
      <c r="J18">
        <v>2.4</v>
      </c>
      <c r="K18" t="s">
        <v>143</v>
      </c>
      <c r="L18">
        <v>0.87</v>
      </c>
      <c r="M18">
        <v>6.2</v>
      </c>
      <c r="N18">
        <v>41</v>
      </c>
      <c r="O18">
        <v>67.8</v>
      </c>
      <c r="P18">
        <v>23.4</v>
      </c>
      <c r="Q18">
        <v>1.1299999999999999</v>
      </c>
      <c r="R18">
        <v>77.849999999999994</v>
      </c>
      <c r="S18">
        <v>2487.5</v>
      </c>
      <c r="T18">
        <v>0.68</v>
      </c>
      <c r="U18" t="s">
        <v>89</v>
      </c>
      <c r="V18">
        <v>9.1</v>
      </c>
      <c r="W18" t="s">
        <v>90</v>
      </c>
      <c r="X18">
        <v>142.6</v>
      </c>
      <c r="Y18">
        <v>1.9</v>
      </c>
      <c r="Z18">
        <v>2.1</v>
      </c>
      <c r="AB18" s="20" t="s">
        <v>222</v>
      </c>
    </row>
    <row r="19" spans="1:29" x14ac:dyDescent="0.3">
      <c r="A19" t="s">
        <v>144</v>
      </c>
      <c r="B19" s="19">
        <v>45519</v>
      </c>
      <c r="C19" t="s">
        <v>145</v>
      </c>
      <c r="D19">
        <v>2567.8000000000002</v>
      </c>
      <c r="E19">
        <v>0.45</v>
      </c>
      <c r="F19">
        <v>0.7</v>
      </c>
      <c r="G19">
        <v>0.8</v>
      </c>
      <c r="H19">
        <v>1.9</v>
      </c>
      <c r="I19">
        <v>3.75</v>
      </c>
      <c r="J19">
        <v>7.8</v>
      </c>
      <c r="K19" t="s">
        <v>146</v>
      </c>
      <c r="L19">
        <v>10.9</v>
      </c>
      <c r="M19">
        <v>-4.7</v>
      </c>
      <c r="N19">
        <v>35.1</v>
      </c>
      <c r="O19">
        <v>34.5</v>
      </c>
      <c r="P19">
        <v>12.8</v>
      </c>
      <c r="Q19">
        <v>1.07</v>
      </c>
      <c r="R19">
        <v>77.849999999999994</v>
      </c>
      <c r="S19">
        <v>2487.5</v>
      </c>
      <c r="T19">
        <v>2.34</v>
      </c>
      <c r="U19" t="s">
        <v>89</v>
      </c>
      <c r="V19">
        <v>8.9</v>
      </c>
      <c r="W19" t="s">
        <v>90</v>
      </c>
      <c r="X19">
        <v>119.8</v>
      </c>
      <c r="Y19">
        <v>3.4</v>
      </c>
      <c r="Z19">
        <v>2.9</v>
      </c>
      <c r="AB19" t="s">
        <v>223</v>
      </c>
      <c r="AC19">
        <f>SUM(Global_finance_data_1[Export_Growth_Percent])/100</f>
        <v>2.8330000000000002</v>
      </c>
    </row>
    <row r="20" spans="1:29" x14ac:dyDescent="0.3">
      <c r="A20" t="s">
        <v>147</v>
      </c>
      <c r="B20" s="19">
        <v>45519</v>
      </c>
      <c r="C20" t="s">
        <v>148</v>
      </c>
      <c r="D20">
        <v>1345.6</v>
      </c>
      <c r="E20">
        <v>0.67</v>
      </c>
      <c r="F20">
        <v>0.4</v>
      </c>
      <c r="G20">
        <v>2.1</v>
      </c>
      <c r="H20">
        <v>3.1</v>
      </c>
      <c r="I20">
        <v>4.5</v>
      </c>
      <c r="J20">
        <v>3.4</v>
      </c>
      <c r="K20" t="s">
        <v>149</v>
      </c>
      <c r="L20">
        <v>11.2</v>
      </c>
      <c r="M20">
        <v>2.8</v>
      </c>
      <c r="N20">
        <v>45.7</v>
      </c>
      <c r="O20">
        <v>78.900000000000006</v>
      </c>
      <c r="P20">
        <v>8.9</v>
      </c>
      <c r="Q20">
        <v>1.1399999999999999</v>
      </c>
      <c r="R20">
        <v>77.849999999999994</v>
      </c>
      <c r="S20">
        <v>2487.5</v>
      </c>
      <c r="T20">
        <v>3.12</v>
      </c>
      <c r="U20" t="s">
        <v>89</v>
      </c>
      <c r="V20">
        <v>9</v>
      </c>
      <c r="W20" t="s">
        <v>90</v>
      </c>
      <c r="X20">
        <v>127.3</v>
      </c>
      <c r="Y20">
        <v>8.9</v>
      </c>
      <c r="Z20">
        <v>6.7</v>
      </c>
    </row>
    <row r="21" spans="1:29" x14ac:dyDescent="0.3">
      <c r="A21" t="s">
        <v>150</v>
      </c>
      <c r="B21" s="19">
        <v>45519</v>
      </c>
      <c r="C21" t="s">
        <v>151</v>
      </c>
      <c r="D21">
        <v>2234.5</v>
      </c>
      <c r="E21">
        <v>0.23</v>
      </c>
      <c r="F21">
        <v>0.4</v>
      </c>
      <c r="G21">
        <v>1.8</v>
      </c>
      <c r="H21">
        <v>1.7</v>
      </c>
      <c r="I21">
        <v>3.6</v>
      </c>
      <c r="J21">
        <v>5.0999999999999996</v>
      </c>
      <c r="K21" t="s">
        <v>152</v>
      </c>
      <c r="L21">
        <v>6.86</v>
      </c>
      <c r="M21">
        <v>1.9</v>
      </c>
      <c r="N21">
        <v>29.8</v>
      </c>
      <c r="O21">
        <v>23.4</v>
      </c>
      <c r="P21">
        <v>5.6</v>
      </c>
      <c r="Q21">
        <v>1.08</v>
      </c>
      <c r="R21">
        <v>77.849999999999994</v>
      </c>
      <c r="S21">
        <v>2487.5</v>
      </c>
      <c r="T21">
        <v>2.4500000000000002</v>
      </c>
      <c r="U21" t="s">
        <v>89</v>
      </c>
      <c r="V21">
        <v>8.9</v>
      </c>
      <c r="W21" t="s">
        <v>90</v>
      </c>
      <c r="X21">
        <v>124.7</v>
      </c>
      <c r="Y21">
        <v>2.1</v>
      </c>
      <c r="Z21">
        <v>1.8</v>
      </c>
      <c r="AB21" t="s">
        <v>224</v>
      </c>
      <c r="AC21">
        <f>SUM(Global_finance_data_1[Import_Growth_Percent])/100</f>
        <v>3.0960000000000001</v>
      </c>
    </row>
    <row r="22" spans="1:29" x14ac:dyDescent="0.3">
      <c r="A22" t="s">
        <v>153</v>
      </c>
      <c r="B22" s="19">
        <v>45519</v>
      </c>
      <c r="C22" t="s">
        <v>154</v>
      </c>
      <c r="D22">
        <v>3456.7</v>
      </c>
      <c r="E22">
        <v>0.56000000000000005</v>
      </c>
      <c r="F22">
        <v>0.8</v>
      </c>
      <c r="G22">
        <v>2.6</v>
      </c>
      <c r="H22">
        <v>2.4</v>
      </c>
      <c r="I22">
        <v>3.5</v>
      </c>
      <c r="J22">
        <v>2.1</v>
      </c>
      <c r="K22" t="s">
        <v>155</v>
      </c>
      <c r="L22">
        <v>1.35</v>
      </c>
      <c r="M22">
        <v>1.2</v>
      </c>
      <c r="N22">
        <v>130.1</v>
      </c>
      <c r="O22">
        <v>67.8</v>
      </c>
      <c r="P22">
        <v>89.7</v>
      </c>
      <c r="Q22">
        <v>1.0900000000000001</v>
      </c>
      <c r="R22">
        <v>77.849999999999994</v>
      </c>
      <c r="S22">
        <v>2487.5</v>
      </c>
      <c r="T22">
        <v>3.18</v>
      </c>
      <c r="U22" t="s">
        <v>89</v>
      </c>
      <c r="V22">
        <v>8.6999999999999993</v>
      </c>
      <c r="W22" t="s">
        <v>90</v>
      </c>
      <c r="X22">
        <v>98.9</v>
      </c>
      <c r="Y22">
        <v>12.4</v>
      </c>
      <c r="Z22">
        <v>11.7</v>
      </c>
    </row>
    <row r="23" spans="1:29" x14ac:dyDescent="0.3">
      <c r="A23" t="s">
        <v>156</v>
      </c>
      <c r="B23" s="19">
        <v>45519</v>
      </c>
      <c r="C23" t="s">
        <v>157</v>
      </c>
      <c r="D23">
        <v>17234.5</v>
      </c>
      <c r="E23">
        <v>-1.23</v>
      </c>
      <c r="F23">
        <v>4.2</v>
      </c>
      <c r="G23">
        <v>3.2</v>
      </c>
      <c r="H23">
        <v>1.8</v>
      </c>
      <c r="I23">
        <v>5.75</v>
      </c>
      <c r="J23">
        <v>2.8</v>
      </c>
      <c r="K23" t="s">
        <v>158</v>
      </c>
      <c r="L23">
        <v>7.82</v>
      </c>
      <c r="M23">
        <v>0.1</v>
      </c>
      <c r="N23">
        <v>0.1</v>
      </c>
      <c r="O23">
        <v>34.5</v>
      </c>
      <c r="P23">
        <v>67.8</v>
      </c>
      <c r="Q23">
        <v>0.98</v>
      </c>
      <c r="R23">
        <v>77.849999999999994</v>
      </c>
      <c r="S23">
        <v>2487.5</v>
      </c>
      <c r="T23">
        <v>3.89</v>
      </c>
      <c r="U23" t="s">
        <v>159</v>
      </c>
      <c r="V23">
        <v>7.2</v>
      </c>
      <c r="W23" t="s">
        <v>95</v>
      </c>
      <c r="X23">
        <v>87.6</v>
      </c>
      <c r="Y23">
        <v>6.7</v>
      </c>
      <c r="Z23">
        <v>5.9</v>
      </c>
      <c r="AB23" t="s">
        <v>225</v>
      </c>
      <c r="AC23">
        <f>SUM(Global_finance_data_1[Current_Account_Balance_Billion_USD])/100</f>
        <v>6.4289999999999967</v>
      </c>
    </row>
    <row r="24" spans="1:29" x14ac:dyDescent="0.3">
      <c r="A24" t="s">
        <v>160</v>
      </c>
      <c r="B24" s="19">
        <v>45519</v>
      </c>
      <c r="C24" t="s">
        <v>161</v>
      </c>
      <c r="D24">
        <v>22567.8</v>
      </c>
      <c r="E24">
        <v>0.78</v>
      </c>
      <c r="F24">
        <v>2.1</v>
      </c>
      <c r="G24">
        <v>3.8</v>
      </c>
      <c r="H24">
        <v>2.1</v>
      </c>
      <c r="I24">
        <v>1.5</v>
      </c>
      <c r="J24">
        <v>3.7</v>
      </c>
      <c r="K24" t="s">
        <v>162</v>
      </c>
      <c r="L24">
        <v>32.1</v>
      </c>
      <c r="M24">
        <v>-1.8</v>
      </c>
      <c r="N24">
        <v>28.7</v>
      </c>
      <c r="O24">
        <v>89.7</v>
      </c>
      <c r="P24">
        <v>12.3</v>
      </c>
      <c r="Q24">
        <v>1.04</v>
      </c>
      <c r="R24">
        <v>77.849999999999994</v>
      </c>
      <c r="S24">
        <v>2487.5</v>
      </c>
      <c r="T24">
        <v>1.23</v>
      </c>
      <c r="U24" t="s">
        <v>105</v>
      </c>
      <c r="V24">
        <v>8.1</v>
      </c>
      <c r="W24" t="s">
        <v>90</v>
      </c>
      <c r="X24">
        <v>112.4</v>
      </c>
      <c r="Y24">
        <v>15.2</v>
      </c>
      <c r="Z24">
        <v>13.8</v>
      </c>
    </row>
    <row r="25" spans="1:29" ht="15.6" x14ac:dyDescent="0.3">
      <c r="A25" t="s">
        <v>163</v>
      </c>
      <c r="B25" s="19">
        <v>45519</v>
      </c>
      <c r="C25" t="s">
        <v>164</v>
      </c>
      <c r="D25">
        <v>7234.5</v>
      </c>
      <c r="E25">
        <v>0.45</v>
      </c>
      <c r="F25">
        <v>0.7</v>
      </c>
      <c r="G25">
        <v>5.0999999999999996</v>
      </c>
      <c r="H25">
        <v>2.8</v>
      </c>
      <c r="I25">
        <v>6</v>
      </c>
      <c r="J25">
        <v>5.4</v>
      </c>
      <c r="K25" t="s">
        <v>165</v>
      </c>
      <c r="L25">
        <v>15487</v>
      </c>
      <c r="M25">
        <v>-2.2999999999999998</v>
      </c>
      <c r="N25">
        <v>39.799999999999997</v>
      </c>
      <c r="O25">
        <v>-12.1</v>
      </c>
      <c r="P25">
        <v>23.4</v>
      </c>
      <c r="Q25">
        <v>0.94</v>
      </c>
      <c r="R25">
        <v>77.849999999999994</v>
      </c>
      <c r="S25">
        <v>2487.5</v>
      </c>
      <c r="T25">
        <v>7.12</v>
      </c>
      <c r="U25" t="s">
        <v>133</v>
      </c>
      <c r="V25">
        <v>6.5</v>
      </c>
      <c r="W25" t="s">
        <v>95</v>
      </c>
      <c r="X25">
        <v>89.7</v>
      </c>
      <c r="Y25">
        <v>8.9</v>
      </c>
      <c r="Z25">
        <v>7.3</v>
      </c>
      <c r="AB25" s="20" t="s">
        <v>227</v>
      </c>
    </row>
    <row r="26" spans="1:29" x14ac:dyDescent="0.3">
      <c r="A26" t="s">
        <v>166</v>
      </c>
      <c r="B26" s="19">
        <v>45519</v>
      </c>
      <c r="C26" t="s">
        <v>167</v>
      </c>
      <c r="D26">
        <v>1567.8</v>
      </c>
      <c r="E26">
        <v>0.34</v>
      </c>
      <c r="F26">
        <v>0.6</v>
      </c>
      <c r="G26">
        <v>2.9</v>
      </c>
      <c r="H26">
        <v>0.4</v>
      </c>
      <c r="I26">
        <v>2.5</v>
      </c>
      <c r="J26">
        <v>1.2</v>
      </c>
      <c r="K26" t="s">
        <v>168</v>
      </c>
      <c r="L26">
        <v>36.200000000000003</v>
      </c>
      <c r="M26">
        <v>3.4</v>
      </c>
      <c r="N26">
        <v>61.4</v>
      </c>
      <c r="O26">
        <v>12.8</v>
      </c>
      <c r="P26">
        <v>8.9</v>
      </c>
      <c r="Q26">
        <v>0.97</v>
      </c>
      <c r="R26">
        <v>77.849999999999994</v>
      </c>
      <c r="S26">
        <v>2487.5</v>
      </c>
      <c r="T26">
        <v>2.67</v>
      </c>
      <c r="U26" t="s">
        <v>169</v>
      </c>
      <c r="V26">
        <v>7.1</v>
      </c>
      <c r="W26" t="s">
        <v>95</v>
      </c>
      <c r="X26">
        <v>95.3</v>
      </c>
      <c r="Y26">
        <v>4.0999999999999996</v>
      </c>
      <c r="Z26">
        <v>3.8</v>
      </c>
    </row>
    <row r="27" spans="1:29" ht="15.6" x14ac:dyDescent="0.3">
      <c r="A27" t="s">
        <v>170</v>
      </c>
      <c r="B27" s="19">
        <v>45519</v>
      </c>
      <c r="C27" t="s">
        <v>171</v>
      </c>
      <c r="D27">
        <v>1634.5</v>
      </c>
      <c r="E27">
        <v>0.67</v>
      </c>
      <c r="F27">
        <v>0.5</v>
      </c>
      <c r="G27">
        <v>4.2</v>
      </c>
      <c r="H27">
        <v>2</v>
      </c>
      <c r="I27">
        <v>3</v>
      </c>
      <c r="J27">
        <v>3.4</v>
      </c>
      <c r="K27" t="s">
        <v>172</v>
      </c>
      <c r="L27">
        <v>4.67</v>
      </c>
      <c r="M27">
        <v>-6.7</v>
      </c>
      <c r="N27">
        <v>70.099999999999994</v>
      </c>
      <c r="O27">
        <v>23.4</v>
      </c>
      <c r="P27">
        <v>12.1</v>
      </c>
      <c r="Q27">
        <v>0.91</v>
      </c>
      <c r="R27">
        <v>77.849999999999994</v>
      </c>
      <c r="S27">
        <v>2487.5</v>
      </c>
      <c r="T27">
        <v>3.78</v>
      </c>
      <c r="U27" t="s">
        <v>173</v>
      </c>
      <c r="V27">
        <v>7.3</v>
      </c>
      <c r="W27" t="s">
        <v>95</v>
      </c>
      <c r="X27">
        <v>87.9</v>
      </c>
      <c r="Y27">
        <v>6.7</v>
      </c>
      <c r="Z27">
        <v>5.9</v>
      </c>
      <c r="AB27" s="1" t="s">
        <v>228</v>
      </c>
      <c r="AC27">
        <f>COUNT(Global_finance_data_1[Government_Debt_GDP_Percent])/100</f>
        <v>0.39</v>
      </c>
    </row>
    <row r="28" spans="1:29" x14ac:dyDescent="0.3">
      <c r="A28" t="s">
        <v>174</v>
      </c>
      <c r="B28" s="19">
        <v>45519</v>
      </c>
      <c r="C28" t="s">
        <v>175</v>
      </c>
      <c r="D28">
        <v>6789.1</v>
      </c>
      <c r="E28">
        <v>0.89</v>
      </c>
      <c r="F28">
        <v>0.3</v>
      </c>
      <c r="G28">
        <v>5.8</v>
      </c>
      <c r="H28">
        <v>3.7</v>
      </c>
      <c r="I28">
        <v>6.5</v>
      </c>
      <c r="J28">
        <v>5.9</v>
      </c>
      <c r="K28" t="s">
        <v>176</v>
      </c>
      <c r="L28">
        <v>56.3</v>
      </c>
      <c r="M28">
        <v>-8.9</v>
      </c>
      <c r="N28">
        <v>63.5</v>
      </c>
      <c r="O28">
        <v>-8.9</v>
      </c>
      <c r="P28">
        <v>9.8000000000000007</v>
      </c>
      <c r="Q28">
        <v>0.88</v>
      </c>
      <c r="R28">
        <v>77.849999999999994</v>
      </c>
      <c r="S28">
        <v>2487.5</v>
      </c>
      <c r="T28">
        <v>6.45</v>
      </c>
      <c r="U28" t="s">
        <v>169</v>
      </c>
      <c r="V28">
        <v>6.8</v>
      </c>
      <c r="W28" t="s">
        <v>95</v>
      </c>
      <c r="X28">
        <v>78.900000000000006</v>
      </c>
      <c r="Y28">
        <v>8.1</v>
      </c>
      <c r="Z28">
        <v>7.4</v>
      </c>
    </row>
    <row r="29" spans="1:29" ht="15.6" x14ac:dyDescent="0.3">
      <c r="A29" t="s">
        <v>177</v>
      </c>
      <c r="B29" s="19">
        <v>45519</v>
      </c>
      <c r="C29" t="s">
        <v>178</v>
      </c>
      <c r="D29">
        <v>1234.5</v>
      </c>
      <c r="E29">
        <v>1.23</v>
      </c>
      <c r="F29">
        <v>0.3</v>
      </c>
      <c r="G29">
        <v>6.4</v>
      </c>
      <c r="H29">
        <v>4.0999999999999996</v>
      </c>
      <c r="I29">
        <v>4.5</v>
      </c>
      <c r="J29">
        <v>12.3</v>
      </c>
      <c r="K29" t="s">
        <v>179</v>
      </c>
      <c r="L29">
        <v>24789</v>
      </c>
      <c r="M29">
        <v>-3.4</v>
      </c>
      <c r="N29">
        <v>43.1</v>
      </c>
      <c r="O29">
        <v>12.8</v>
      </c>
      <c r="P29">
        <v>15.6</v>
      </c>
      <c r="Q29">
        <v>0.85</v>
      </c>
      <c r="R29">
        <v>77.849999999999994</v>
      </c>
      <c r="S29">
        <v>2487.5</v>
      </c>
      <c r="T29">
        <v>2.89</v>
      </c>
      <c r="U29" t="s">
        <v>129</v>
      </c>
      <c r="V29">
        <v>6.2</v>
      </c>
      <c r="W29" t="s">
        <v>95</v>
      </c>
      <c r="X29">
        <v>123.4</v>
      </c>
      <c r="Y29">
        <v>12.8</v>
      </c>
      <c r="Z29">
        <v>14.2</v>
      </c>
      <c r="AB29" s="1" t="s">
        <v>229</v>
      </c>
      <c r="AC29">
        <f>SUM(Global_finance_data_1[Bond_Yield_10Y_Percent])/100</f>
        <v>3.1783999999999999</v>
      </c>
    </row>
    <row r="30" spans="1:29" x14ac:dyDescent="0.3">
      <c r="A30" t="s">
        <v>180</v>
      </c>
      <c r="B30" s="19">
        <v>45519</v>
      </c>
      <c r="C30" t="s">
        <v>181</v>
      </c>
      <c r="D30">
        <v>10567.8</v>
      </c>
      <c r="E30">
        <v>2.34</v>
      </c>
      <c r="F30">
        <v>0.3</v>
      </c>
      <c r="G30">
        <v>3.1</v>
      </c>
      <c r="H30">
        <v>64.8</v>
      </c>
      <c r="I30">
        <v>50</v>
      </c>
      <c r="J30">
        <v>10.5</v>
      </c>
      <c r="K30" t="s">
        <v>182</v>
      </c>
      <c r="L30">
        <v>33.700000000000003</v>
      </c>
      <c r="M30">
        <v>-35.6</v>
      </c>
      <c r="N30">
        <v>32.1</v>
      </c>
      <c r="O30">
        <v>-45.6</v>
      </c>
      <c r="P30">
        <v>12.8</v>
      </c>
      <c r="Q30">
        <v>0.76</v>
      </c>
      <c r="R30">
        <v>77.849999999999994</v>
      </c>
      <c r="S30">
        <v>2487.5</v>
      </c>
      <c r="T30">
        <v>28.45</v>
      </c>
      <c r="U30" t="s">
        <v>183</v>
      </c>
      <c r="V30">
        <v>4.8</v>
      </c>
      <c r="W30" t="s">
        <v>119</v>
      </c>
      <c r="X30">
        <v>67.8</v>
      </c>
      <c r="Y30">
        <v>3.4</v>
      </c>
      <c r="Z30">
        <v>8.9</v>
      </c>
    </row>
    <row r="31" spans="1:29" ht="15.6" x14ac:dyDescent="0.3">
      <c r="A31" t="s">
        <v>184</v>
      </c>
      <c r="B31" s="19">
        <v>45519</v>
      </c>
      <c r="C31" t="s">
        <v>185</v>
      </c>
      <c r="D31">
        <v>75234.600000000006</v>
      </c>
      <c r="E31">
        <v>0.78</v>
      </c>
      <c r="F31">
        <v>0.4</v>
      </c>
      <c r="G31">
        <v>0.9</v>
      </c>
      <c r="H31">
        <v>4.7</v>
      </c>
      <c r="I31">
        <v>8.25</v>
      </c>
      <c r="J31">
        <v>28.7</v>
      </c>
      <c r="K31" t="s">
        <v>186</v>
      </c>
      <c r="L31">
        <v>18.2</v>
      </c>
      <c r="M31">
        <v>-7.8</v>
      </c>
      <c r="N31">
        <v>71.099999999999994</v>
      </c>
      <c r="O31">
        <v>8.9</v>
      </c>
      <c r="P31">
        <v>4.5</v>
      </c>
      <c r="Q31">
        <v>0.82</v>
      </c>
      <c r="R31">
        <v>77.849999999999994</v>
      </c>
      <c r="S31">
        <v>2487.5</v>
      </c>
      <c r="T31">
        <v>11.78</v>
      </c>
      <c r="U31" t="s">
        <v>118</v>
      </c>
      <c r="V31">
        <v>5.9</v>
      </c>
      <c r="W31" t="s">
        <v>119</v>
      </c>
      <c r="X31">
        <v>89.3</v>
      </c>
      <c r="Y31">
        <v>2.1</v>
      </c>
      <c r="Z31">
        <v>1.8</v>
      </c>
      <c r="AB31" s="1" t="s">
        <v>230</v>
      </c>
      <c r="AC31">
        <f>SUM(Global_finance_data_1[Political_Risk_Score])/100</f>
        <v>2.7439999999999998</v>
      </c>
    </row>
    <row r="32" spans="1:29" x14ac:dyDescent="0.3">
      <c r="A32" t="s">
        <v>187</v>
      </c>
      <c r="B32" s="19">
        <v>45519</v>
      </c>
      <c r="C32" t="s">
        <v>188</v>
      </c>
      <c r="D32">
        <v>25678.9</v>
      </c>
      <c r="E32">
        <v>1.45</v>
      </c>
      <c r="F32">
        <v>0.03</v>
      </c>
      <c r="G32">
        <v>2.8</v>
      </c>
      <c r="H32">
        <v>33.1</v>
      </c>
      <c r="I32">
        <v>27.25</v>
      </c>
      <c r="J32">
        <v>7.2</v>
      </c>
      <c r="K32" t="s">
        <v>189</v>
      </c>
      <c r="L32">
        <v>30.9</v>
      </c>
      <c r="M32">
        <v>-49.7</v>
      </c>
      <c r="N32">
        <v>89.7</v>
      </c>
      <c r="O32">
        <v>-18.899999999999999</v>
      </c>
      <c r="P32">
        <v>8.9</v>
      </c>
      <c r="Q32">
        <v>0.71</v>
      </c>
      <c r="R32">
        <v>77.849999999999994</v>
      </c>
      <c r="S32">
        <v>2487.5</v>
      </c>
      <c r="T32">
        <v>19.45</v>
      </c>
      <c r="U32" t="s">
        <v>183</v>
      </c>
      <c r="V32">
        <v>4.2</v>
      </c>
      <c r="W32" t="s">
        <v>119</v>
      </c>
      <c r="X32">
        <v>56.7</v>
      </c>
      <c r="Y32">
        <v>12.3</v>
      </c>
      <c r="Z32">
        <v>23.4</v>
      </c>
    </row>
    <row r="33" spans="1:29" x14ac:dyDescent="0.3">
      <c r="A33" t="s">
        <v>190</v>
      </c>
      <c r="B33" s="19">
        <v>45519</v>
      </c>
      <c r="C33" t="s">
        <v>191</v>
      </c>
      <c r="D33">
        <v>98765.4</v>
      </c>
      <c r="E33">
        <v>2.1</v>
      </c>
      <c r="F33">
        <v>0.04</v>
      </c>
      <c r="G33">
        <v>3.2</v>
      </c>
      <c r="H33">
        <v>21.8</v>
      </c>
      <c r="I33">
        <v>18.75</v>
      </c>
      <c r="J33">
        <v>5.0999999999999996</v>
      </c>
      <c r="K33" t="s">
        <v>192</v>
      </c>
      <c r="L33">
        <v>1567</v>
      </c>
      <c r="M33">
        <v>-68.900000000000006</v>
      </c>
      <c r="N33">
        <v>37.1</v>
      </c>
      <c r="O33">
        <v>34.5</v>
      </c>
      <c r="P33">
        <v>2.2999999999999998</v>
      </c>
      <c r="Q33">
        <v>0.68</v>
      </c>
      <c r="R33">
        <v>77.849999999999994</v>
      </c>
      <c r="S33">
        <v>2487.5</v>
      </c>
      <c r="T33">
        <v>14.67</v>
      </c>
      <c r="U33" t="s">
        <v>193</v>
      </c>
      <c r="V33">
        <v>3.8</v>
      </c>
      <c r="W33" t="s">
        <v>119</v>
      </c>
      <c r="X33">
        <v>78.900000000000006</v>
      </c>
      <c r="Y33">
        <v>23.4</v>
      </c>
      <c r="Z33">
        <v>34.5</v>
      </c>
      <c r="AB33" t="s">
        <v>231</v>
      </c>
      <c r="AC33">
        <f>SUM(Global_finance_data_1[Banking_Sector_Health])/100</f>
        <v>0</v>
      </c>
    </row>
    <row r="34" spans="1:29" x14ac:dyDescent="0.3">
      <c r="A34" t="s">
        <v>194</v>
      </c>
      <c r="B34" s="19">
        <v>45519</v>
      </c>
      <c r="C34" t="s">
        <v>195</v>
      </c>
      <c r="D34">
        <v>5678.9</v>
      </c>
      <c r="E34">
        <v>0.67</v>
      </c>
      <c r="F34">
        <v>0.2</v>
      </c>
      <c r="G34">
        <v>2.4</v>
      </c>
      <c r="H34">
        <v>4.0999999999999996</v>
      </c>
      <c r="I34">
        <v>5.75</v>
      </c>
      <c r="J34">
        <v>8.8000000000000007</v>
      </c>
      <c r="K34" t="s">
        <v>196</v>
      </c>
      <c r="L34">
        <v>967</v>
      </c>
      <c r="M34">
        <v>-8.9</v>
      </c>
      <c r="N34">
        <v>37.799999999999997</v>
      </c>
      <c r="O34">
        <v>23.4</v>
      </c>
      <c r="P34">
        <v>18.899999999999999</v>
      </c>
      <c r="Q34">
        <v>0.93</v>
      </c>
      <c r="R34">
        <v>77.849999999999994</v>
      </c>
      <c r="S34">
        <v>2487.5</v>
      </c>
      <c r="T34">
        <v>5.89</v>
      </c>
      <c r="U34" t="s">
        <v>138</v>
      </c>
      <c r="V34">
        <v>7.8</v>
      </c>
      <c r="W34" t="s">
        <v>95</v>
      </c>
      <c r="X34">
        <v>95.6</v>
      </c>
      <c r="Y34">
        <v>6.7</v>
      </c>
      <c r="Z34">
        <v>5.2</v>
      </c>
    </row>
    <row r="35" spans="1:29" x14ac:dyDescent="0.3">
      <c r="A35" t="s">
        <v>197</v>
      </c>
      <c r="B35" s="19">
        <v>45519</v>
      </c>
      <c r="C35" t="s">
        <v>198</v>
      </c>
      <c r="D35">
        <v>1567890.2</v>
      </c>
      <c r="E35">
        <v>3.45</v>
      </c>
      <c r="F35">
        <v>0.05</v>
      </c>
      <c r="G35">
        <v>-1.6</v>
      </c>
      <c r="H35">
        <v>211.4</v>
      </c>
      <c r="I35">
        <v>133</v>
      </c>
      <c r="J35">
        <v>6.2</v>
      </c>
      <c r="K35" t="s">
        <v>199</v>
      </c>
      <c r="L35">
        <v>945</v>
      </c>
      <c r="M35">
        <v>-89.7</v>
      </c>
      <c r="N35">
        <v>78.900000000000006</v>
      </c>
      <c r="O35">
        <v>-23.4</v>
      </c>
      <c r="P35">
        <v>4.5</v>
      </c>
      <c r="Q35">
        <v>0.45</v>
      </c>
      <c r="R35">
        <v>77.849999999999994</v>
      </c>
      <c r="S35">
        <v>2487.5</v>
      </c>
      <c r="T35">
        <v>89.45</v>
      </c>
      <c r="U35" t="s">
        <v>200</v>
      </c>
      <c r="V35">
        <v>2.1</v>
      </c>
      <c r="W35" t="s">
        <v>119</v>
      </c>
      <c r="X35">
        <v>34.5</v>
      </c>
      <c r="Y35">
        <v>-12.3</v>
      </c>
      <c r="Z35">
        <v>15.6</v>
      </c>
    </row>
    <row r="36" spans="1:29" x14ac:dyDescent="0.3">
      <c r="A36" t="s">
        <v>201</v>
      </c>
      <c r="B36" s="19">
        <v>45519</v>
      </c>
      <c r="C36" t="s">
        <v>202</v>
      </c>
      <c r="D36">
        <v>1234.5</v>
      </c>
      <c r="E36">
        <v>0.89</v>
      </c>
      <c r="F36">
        <v>0.1</v>
      </c>
      <c r="G36">
        <v>1.2</v>
      </c>
      <c r="H36">
        <v>7.2</v>
      </c>
      <c r="I36">
        <v>10.75</v>
      </c>
      <c r="J36">
        <v>10.199999999999999</v>
      </c>
      <c r="K36" t="s">
        <v>203</v>
      </c>
      <c r="L36">
        <v>4134</v>
      </c>
      <c r="M36">
        <v>-18.899999999999999</v>
      </c>
      <c r="N36">
        <v>56.7</v>
      </c>
      <c r="O36">
        <v>-12.1</v>
      </c>
      <c r="P36">
        <v>12.8</v>
      </c>
      <c r="Q36">
        <v>0.78</v>
      </c>
      <c r="R36">
        <v>77.849999999999994</v>
      </c>
      <c r="S36">
        <v>2487.5</v>
      </c>
      <c r="T36">
        <v>12.34</v>
      </c>
      <c r="U36" t="s">
        <v>129</v>
      </c>
      <c r="V36">
        <v>5.8</v>
      </c>
      <c r="W36" t="s">
        <v>95</v>
      </c>
      <c r="X36">
        <v>87.3</v>
      </c>
      <c r="Y36">
        <v>8.9</v>
      </c>
      <c r="Z36">
        <v>7.1</v>
      </c>
      <c r="AB36" t="s">
        <v>232</v>
      </c>
    </row>
    <row r="37" spans="1:29" x14ac:dyDescent="0.3">
      <c r="A37" t="s">
        <v>204</v>
      </c>
      <c r="B37" s="19">
        <v>45519</v>
      </c>
      <c r="C37" t="s">
        <v>205</v>
      </c>
      <c r="D37">
        <v>23456.7</v>
      </c>
      <c r="E37">
        <v>1.1200000000000001</v>
      </c>
      <c r="F37">
        <v>0.08</v>
      </c>
      <c r="G37">
        <v>2.8</v>
      </c>
      <c r="H37">
        <v>2.8</v>
      </c>
      <c r="I37">
        <v>5.75</v>
      </c>
      <c r="J37">
        <v>6.4</v>
      </c>
      <c r="K37" t="s">
        <v>206</v>
      </c>
      <c r="L37">
        <v>3.78</v>
      </c>
      <c r="M37">
        <v>-6.7</v>
      </c>
      <c r="N37">
        <v>34.200000000000003</v>
      </c>
      <c r="O37">
        <v>8.9</v>
      </c>
      <c r="P37">
        <v>6.7</v>
      </c>
      <c r="Q37">
        <v>0.91</v>
      </c>
      <c r="R37">
        <v>77.849999999999994</v>
      </c>
      <c r="S37">
        <v>2487.5</v>
      </c>
      <c r="T37">
        <v>6.78</v>
      </c>
      <c r="U37" t="s">
        <v>169</v>
      </c>
      <c r="V37">
        <v>6.7</v>
      </c>
      <c r="W37" t="s">
        <v>95</v>
      </c>
      <c r="X37">
        <v>98.7</v>
      </c>
      <c r="Y37">
        <v>9.8000000000000007</v>
      </c>
      <c r="Z37">
        <v>8.1999999999999993</v>
      </c>
    </row>
    <row r="38" spans="1:29" x14ac:dyDescent="0.3">
      <c r="A38" t="s">
        <v>207</v>
      </c>
      <c r="B38" s="19">
        <v>45519</v>
      </c>
      <c r="C38" t="s">
        <v>208</v>
      </c>
      <c r="D38">
        <v>9876.5</v>
      </c>
      <c r="E38">
        <v>0.34</v>
      </c>
      <c r="F38">
        <v>0.7</v>
      </c>
      <c r="G38">
        <v>3.9</v>
      </c>
      <c r="H38">
        <v>1.9</v>
      </c>
      <c r="I38">
        <v>5.4</v>
      </c>
      <c r="J38">
        <v>2.8</v>
      </c>
      <c r="K38" t="s">
        <v>209</v>
      </c>
      <c r="L38">
        <v>3.67</v>
      </c>
      <c r="M38">
        <v>0</v>
      </c>
      <c r="N38">
        <v>34.5</v>
      </c>
      <c r="O38">
        <v>67.8</v>
      </c>
      <c r="P38">
        <v>23.4</v>
      </c>
      <c r="Q38">
        <v>1.06</v>
      </c>
      <c r="R38">
        <v>77.849999999999994</v>
      </c>
      <c r="S38">
        <v>2487.5</v>
      </c>
      <c r="T38">
        <v>4.12</v>
      </c>
      <c r="U38" t="s">
        <v>105</v>
      </c>
      <c r="V38">
        <v>8.1999999999999993</v>
      </c>
      <c r="W38" t="s">
        <v>90</v>
      </c>
      <c r="X38">
        <v>134.5</v>
      </c>
      <c r="Y38">
        <v>23.4</v>
      </c>
      <c r="Z38">
        <v>18.899999999999999</v>
      </c>
      <c r="AB38" t="s">
        <v>233</v>
      </c>
      <c r="AC38">
        <f>SUM(Global_finance_data_1[Oil_Price_USD_Barrel])/100</f>
        <v>30.361499999999978</v>
      </c>
    </row>
    <row r="39" spans="1:29" x14ac:dyDescent="0.3">
      <c r="A39" t="s">
        <v>210</v>
      </c>
      <c r="B39" s="19">
        <v>45519</v>
      </c>
      <c r="C39" t="s">
        <v>211</v>
      </c>
      <c r="D39">
        <v>12345.6</v>
      </c>
      <c r="E39">
        <v>0.56000000000000005</v>
      </c>
      <c r="F39">
        <v>2.8</v>
      </c>
      <c r="G39">
        <v>1.1000000000000001</v>
      </c>
      <c r="H39">
        <v>-0.4</v>
      </c>
      <c r="I39">
        <v>6</v>
      </c>
      <c r="J39">
        <v>5.8</v>
      </c>
      <c r="K39" t="s">
        <v>212</v>
      </c>
      <c r="L39">
        <v>3.75</v>
      </c>
      <c r="M39">
        <v>0</v>
      </c>
      <c r="N39">
        <v>26.7</v>
      </c>
      <c r="O39">
        <v>34.5</v>
      </c>
      <c r="P39">
        <v>8.9</v>
      </c>
      <c r="Q39">
        <v>1.18</v>
      </c>
      <c r="R39">
        <v>77.849999999999994</v>
      </c>
      <c r="S39">
        <v>2487.5</v>
      </c>
      <c r="T39">
        <v>4.2300000000000004</v>
      </c>
      <c r="U39" t="s">
        <v>173</v>
      </c>
      <c r="V39">
        <v>6.9</v>
      </c>
      <c r="W39" t="s">
        <v>95</v>
      </c>
      <c r="X39">
        <v>98.7</v>
      </c>
      <c r="Y39">
        <v>12.3</v>
      </c>
      <c r="Z39">
        <v>8.9</v>
      </c>
    </row>
    <row r="40" spans="1:29" x14ac:dyDescent="0.3">
      <c r="A40" t="s">
        <v>213</v>
      </c>
      <c r="B40" s="19">
        <v>45519</v>
      </c>
      <c r="C40" t="s">
        <v>214</v>
      </c>
      <c r="D40">
        <v>1987.3</v>
      </c>
      <c r="E40">
        <v>-0.78</v>
      </c>
      <c r="F40">
        <v>0.4</v>
      </c>
      <c r="G40">
        <v>2</v>
      </c>
      <c r="H40">
        <v>2.2999999999999998</v>
      </c>
      <c r="I40">
        <v>4.75</v>
      </c>
      <c r="J40">
        <v>3.4</v>
      </c>
      <c r="K40" t="s">
        <v>215</v>
      </c>
      <c r="L40">
        <v>3.68</v>
      </c>
      <c r="M40">
        <v>-2.1</v>
      </c>
      <c r="N40">
        <v>60.9</v>
      </c>
      <c r="O40">
        <v>23.4</v>
      </c>
      <c r="P40">
        <v>18.899999999999999</v>
      </c>
      <c r="Q40">
        <v>1.03</v>
      </c>
      <c r="R40">
        <v>77.849999999999994</v>
      </c>
      <c r="S40">
        <v>2487.5</v>
      </c>
      <c r="T40">
        <v>4.5599999999999996</v>
      </c>
      <c r="U40" t="s">
        <v>94</v>
      </c>
      <c r="V40">
        <v>6.8</v>
      </c>
      <c r="W40" t="s">
        <v>95</v>
      </c>
      <c r="X40">
        <v>89.7</v>
      </c>
      <c r="Y40">
        <v>5.6</v>
      </c>
      <c r="Z40">
        <v>4.2</v>
      </c>
      <c r="AB40" t="s">
        <v>234</v>
      </c>
      <c r="AC40">
        <f>SUM(Global_finance_data_1[Gold_Price_USD_Ounce])/100</f>
        <v>970.125</v>
      </c>
    </row>
    <row r="42" spans="1:29" x14ac:dyDescent="0.3">
      <c r="AB42" t="s">
        <v>235</v>
      </c>
      <c r="AC42">
        <f>SUM(Global_finance_data_1[Commodity_Index])/100</f>
        <v>0.38080000000000003</v>
      </c>
    </row>
  </sheetData>
  <conditionalFormatting sqref="AB9:AC16 AB19">
    <cfRule type="iconSet" priority="5">
      <iconSet>
        <cfvo type="percent" val="0"/>
        <cfvo type="percent" val="33"/>
        <cfvo type="percent" val="67"/>
      </iconSet>
    </cfRule>
  </conditionalFormatting>
  <conditionalFormatting sqref="AB19:AC23">
    <cfRule type="iconSet" priority="4">
      <iconSet>
        <cfvo type="percent" val="0"/>
        <cfvo type="percent" val="33"/>
        <cfvo type="percent" val="67"/>
      </iconSet>
    </cfRule>
  </conditionalFormatting>
  <conditionalFormatting sqref="AB25:AC33">
    <cfRule type="iconSet" priority="2">
      <iconSet>
        <cfvo type="percent" val="0"/>
        <cfvo type="percent" val="33"/>
        <cfvo type="percent" val="67"/>
      </iconSet>
    </cfRule>
    <cfRule type="iconSet" priority="3">
      <iconSet iconSet="4RedToBlack">
        <cfvo type="percent" val="0"/>
        <cfvo type="percent" val="25"/>
        <cfvo type="percent" val="50"/>
        <cfvo type="percent" val="75"/>
      </iconSet>
    </cfRule>
  </conditionalFormatting>
  <conditionalFormatting sqref="AB36:AC42">
    <cfRule type="iconSet" priority="1">
      <iconSet>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5D54-1CC6-4598-8883-3F777F238A26}">
  <dimension ref="A2:F27"/>
  <sheetViews>
    <sheetView workbookViewId="0">
      <selection activeCell="E38" sqref="E38"/>
    </sheetView>
  </sheetViews>
  <sheetFormatPr defaultRowHeight="14.4" x14ac:dyDescent="0.3"/>
  <cols>
    <col min="1" max="1" width="14" customWidth="1"/>
    <col min="2" max="2" width="17.44140625" customWidth="1"/>
    <col min="3" max="3" width="14.21875" customWidth="1"/>
    <col min="5" max="5" width="12.21875" customWidth="1"/>
    <col min="6" max="6" width="87.21875" customWidth="1"/>
  </cols>
  <sheetData>
    <row r="2" spans="1:6" ht="15.6" x14ac:dyDescent="0.3">
      <c r="A2" s="6" t="s">
        <v>30</v>
      </c>
      <c r="B2" s="7" t="s">
        <v>31</v>
      </c>
      <c r="C2" s="8" t="s">
        <v>32</v>
      </c>
      <c r="F2" s="12" t="s">
        <v>50</v>
      </c>
    </row>
    <row r="3" spans="1:6" ht="15.6" x14ac:dyDescent="0.3">
      <c r="A3" s="4">
        <v>101</v>
      </c>
      <c r="B3" s="3" t="s">
        <v>33</v>
      </c>
      <c r="C3" s="5" t="s">
        <v>34</v>
      </c>
      <c r="F3" t="str">
        <f>VLOOKUP(A7,Table1[],3,FALSE)</f>
        <v>Sales</v>
      </c>
    </row>
    <row r="4" spans="1:6" ht="15.6" x14ac:dyDescent="0.3">
      <c r="A4" s="4">
        <v>102</v>
      </c>
      <c r="B4" s="3" t="s">
        <v>35</v>
      </c>
      <c r="C4" s="5" t="s">
        <v>36</v>
      </c>
    </row>
    <row r="5" spans="1:6" ht="15.6" x14ac:dyDescent="0.3">
      <c r="A5" s="4">
        <v>103</v>
      </c>
      <c r="B5" s="3" t="s">
        <v>37</v>
      </c>
      <c r="C5" s="5" t="s">
        <v>38</v>
      </c>
    </row>
    <row r="6" spans="1:6" ht="15.6" x14ac:dyDescent="0.3">
      <c r="A6" s="4">
        <v>104</v>
      </c>
      <c r="B6" s="3" t="s">
        <v>39</v>
      </c>
      <c r="C6" s="5" t="s">
        <v>40</v>
      </c>
    </row>
    <row r="7" spans="1:6" ht="15.6" x14ac:dyDescent="0.3">
      <c r="A7" s="4">
        <v>105</v>
      </c>
      <c r="B7" s="3" t="s">
        <v>41</v>
      </c>
      <c r="C7" s="5" t="s">
        <v>42</v>
      </c>
    </row>
    <row r="8" spans="1:6" ht="15.6" x14ac:dyDescent="0.3">
      <c r="A8" s="9">
        <v>106</v>
      </c>
      <c r="B8" s="10" t="s">
        <v>43</v>
      </c>
      <c r="C8" s="11" t="s">
        <v>44</v>
      </c>
    </row>
    <row r="11" spans="1:6" ht="15.6" x14ac:dyDescent="0.3">
      <c r="A11" s="6" t="s">
        <v>45</v>
      </c>
      <c r="B11" s="7" t="s">
        <v>46</v>
      </c>
      <c r="C11" s="8" t="s">
        <v>42</v>
      </c>
      <c r="D11" s="7" t="s">
        <v>58</v>
      </c>
      <c r="F11" s="12" t="s">
        <v>54</v>
      </c>
    </row>
    <row r="12" spans="1:6" ht="15.6" x14ac:dyDescent="0.3">
      <c r="A12" s="4">
        <v>1001</v>
      </c>
      <c r="B12" s="3" t="s">
        <v>47</v>
      </c>
      <c r="C12" s="5">
        <v>50000</v>
      </c>
      <c r="D12" s="18">
        <f>Table2[[#This Row],[Sales]]*0.2</f>
        <v>10000</v>
      </c>
      <c r="F12" s="15">
        <v>45000</v>
      </c>
    </row>
    <row r="13" spans="1:6" ht="15.6" x14ac:dyDescent="0.3">
      <c r="A13" s="4">
        <v>1002</v>
      </c>
      <c r="B13" s="3" t="s">
        <v>48</v>
      </c>
      <c r="C13" s="5">
        <v>52000</v>
      </c>
      <c r="D13" s="5">
        <f>Table2[[#This Row],[Sales]]*0.2</f>
        <v>10400</v>
      </c>
      <c r="F13" s="3">
        <v>52000</v>
      </c>
    </row>
    <row r="14" spans="1:6" ht="15.6" x14ac:dyDescent="0.3">
      <c r="A14" s="9">
        <v>1003</v>
      </c>
      <c r="B14" s="10" t="s">
        <v>49</v>
      </c>
      <c r="C14" s="11">
        <v>67000</v>
      </c>
      <c r="D14" s="5">
        <f>Table2[[#This Row],[Sales]]*0.2</f>
        <v>13400</v>
      </c>
      <c r="F14" s="17">
        <v>67000</v>
      </c>
    </row>
    <row r="15" spans="1:6" ht="15.6" x14ac:dyDescent="0.3">
      <c r="A15" s="4">
        <v>1004</v>
      </c>
      <c r="B15" s="3" t="s">
        <v>56</v>
      </c>
      <c r="C15" s="5">
        <v>48000</v>
      </c>
      <c r="D15" s="5">
        <f>Table2[[#This Row],[Sales]]*0.2</f>
        <v>9600</v>
      </c>
      <c r="F15" s="3">
        <v>48000</v>
      </c>
    </row>
    <row r="16" spans="1:6" ht="15.6" x14ac:dyDescent="0.3">
      <c r="A16" s="4">
        <v>1005</v>
      </c>
      <c r="B16" s="3" t="s">
        <v>47</v>
      </c>
      <c r="C16" s="5">
        <v>72000</v>
      </c>
      <c r="D16" s="5">
        <f>Table2[[#This Row],[Sales]]*0.2</f>
        <v>14400</v>
      </c>
      <c r="F16" s="15">
        <v>72000</v>
      </c>
    </row>
    <row r="17" spans="1:6" ht="15.6" x14ac:dyDescent="0.3">
      <c r="A17" s="9">
        <v>1006</v>
      </c>
      <c r="B17" s="10" t="s">
        <v>48</v>
      </c>
      <c r="C17" s="11">
        <v>35000</v>
      </c>
      <c r="D17" s="11">
        <f>Table2[[#This Row],[Sales]]*0.2</f>
        <v>7000</v>
      </c>
      <c r="F17" s="3">
        <v>35000</v>
      </c>
    </row>
    <row r="20" spans="1:6" x14ac:dyDescent="0.3">
      <c r="F20" s="12" t="s">
        <v>55</v>
      </c>
    </row>
    <row r="21" spans="1:6" x14ac:dyDescent="0.3">
      <c r="F21" s="16" t="str">
        <f ca="1">TEXT(TODAY(),"DD-MMM-YYYY")</f>
        <v>19-Sep-2025</v>
      </c>
    </row>
    <row r="22" spans="1:6" ht="15.6" x14ac:dyDescent="0.3">
      <c r="A22" s="6" t="s">
        <v>42</v>
      </c>
      <c r="B22" s="8" t="s">
        <v>58</v>
      </c>
    </row>
    <row r="23" spans="1:6" ht="15.6" x14ac:dyDescent="0.3">
      <c r="A23" s="4">
        <f>SUM(10000,10000)</f>
        <v>20000</v>
      </c>
      <c r="B23" s="5">
        <v>4000</v>
      </c>
      <c r="F23" s="12" t="s">
        <v>59</v>
      </c>
    </row>
    <row r="24" spans="1:6" ht="15.6" x14ac:dyDescent="0.3">
      <c r="A24" s="4">
        <v>30000</v>
      </c>
      <c r="B24" s="5">
        <v>6000</v>
      </c>
    </row>
    <row r="25" spans="1:6" ht="15.6" x14ac:dyDescent="0.3">
      <c r="A25" s="4">
        <v>40000</v>
      </c>
      <c r="B25" s="5">
        <v>8000</v>
      </c>
    </row>
    <row r="26" spans="1:6" ht="15.6" x14ac:dyDescent="0.3">
      <c r="A26" s="4">
        <v>50000</v>
      </c>
      <c r="B26" s="5">
        <v>10000</v>
      </c>
    </row>
    <row r="27" spans="1:6" ht="15.6" x14ac:dyDescent="0.3">
      <c r="A27" s="9">
        <v>60000</v>
      </c>
      <c r="B27" s="11">
        <v>12000</v>
      </c>
    </row>
  </sheetData>
  <conditionalFormatting sqref="C12:D17">
    <cfRule type="cellIs" dxfId="1" priority="3" operator="greaterThan">
      <formula>50000</formula>
    </cfRule>
  </conditionalFormatting>
  <conditionalFormatting sqref="F12:F17">
    <cfRule type="cellIs" dxfId="0" priority="1" operator="greaterThan">
      <formula>50000</formula>
    </cfRule>
  </conditionalFormatting>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E0319-2F59-442B-90C9-C9E43B866E3F}">
  <dimension ref="A2:D8"/>
  <sheetViews>
    <sheetView workbookViewId="0">
      <selection activeCell="D3" sqref="D3"/>
    </sheetView>
  </sheetViews>
  <sheetFormatPr defaultRowHeight="14.4" x14ac:dyDescent="0.3"/>
  <cols>
    <col min="1" max="1" width="12.5546875" bestFit="1" customWidth="1"/>
    <col min="2" max="2" width="11.6640625" bestFit="1" customWidth="1"/>
  </cols>
  <sheetData>
    <row r="2" spans="1:4" x14ac:dyDescent="0.3">
      <c r="D2" t="s">
        <v>57</v>
      </c>
    </row>
    <row r="3" spans="1:4" x14ac:dyDescent="0.3">
      <c r="A3" s="13" t="s">
        <v>51</v>
      </c>
      <c r="B3" t="s">
        <v>53</v>
      </c>
    </row>
    <row r="4" spans="1:4" x14ac:dyDescent="0.3">
      <c r="A4" s="14" t="s">
        <v>49</v>
      </c>
      <c r="B4">
        <v>67000</v>
      </c>
    </row>
    <row r="5" spans="1:4" x14ac:dyDescent="0.3">
      <c r="A5" s="14" t="s">
        <v>47</v>
      </c>
      <c r="B5">
        <v>117000</v>
      </c>
    </row>
    <row r="6" spans="1:4" x14ac:dyDescent="0.3">
      <c r="A6" s="14" t="s">
        <v>48</v>
      </c>
      <c r="B6">
        <v>87000</v>
      </c>
    </row>
    <row r="7" spans="1:4" x14ac:dyDescent="0.3">
      <c r="A7" s="14" t="s">
        <v>56</v>
      </c>
      <c r="B7">
        <v>48000</v>
      </c>
    </row>
    <row r="8" spans="1:4" x14ac:dyDescent="0.3">
      <c r="A8" s="14" t="s">
        <v>52</v>
      </c>
      <c r="B8">
        <v>319000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4E140-E0D0-43C9-8CFD-656B70ABF028}">
  <dimension ref="C7:S15"/>
  <sheetViews>
    <sheetView showGridLines="0" tabSelected="1" topLeftCell="A4" zoomScale="50" zoomScaleNormal="50" workbookViewId="0"/>
  </sheetViews>
  <sheetFormatPr defaultRowHeight="14.4" x14ac:dyDescent="0.3"/>
  <cols>
    <col min="2" max="2" width="20.44140625" customWidth="1"/>
    <col min="3" max="3" width="6.6640625" hidden="1" customWidth="1"/>
    <col min="4" max="4" width="14.33203125" customWidth="1"/>
    <col min="6" max="6" width="8.88671875" customWidth="1"/>
    <col min="7" max="7" width="11.21875" customWidth="1"/>
    <col min="10" max="10" width="17.109375" customWidth="1"/>
    <col min="18" max="18" width="16.21875" customWidth="1"/>
  </cols>
  <sheetData>
    <row r="7" spans="4:19" ht="46.8" x14ac:dyDescent="0.3">
      <c r="D7" s="20" t="s">
        <v>217</v>
      </c>
      <c r="G7" s="20" t="s">
        <v>222</v>
      </c>
      <c r="J7" s="20" t="s">
        <v>227</v>
      </c>
      <c r="N7" t="s">
        <v>232</v>
      </c>
      <c r="R7" s="23" t="s">
        <v>236</v>
      </c>
    </row>
    <row r="8" spans="4:19" ht="28.8" x14ac:dyDescent="0.3">
      <c r="D8" s="25" t="s">
        <v>218</v>
      </c>
      <c r="E8" s="24">
        <f>(SUM(Global_finance_data_1[Export_Growth_Percent],Global_finance_data_1[Import_Growth_Percent])/100)</f>
        <v>5.9289999999999994</v>
      </c>
      <c r="G8" s="26" t="s">
        <v>223</v>
      </c>
      <c r="H8" s="24">
        <f>SUM(Global_finance_data_1[Export_Growth_Percent])/100</f>
        <v>2.8330000000000002</v>
      </c>
      <c r="R8" s="21" t="s">
        <v>216</v>
      </c>
      <c r="S8" s="22">
        <f>SUM(Global_finance_data_1[Daily_Change_Percent])</f>
        <v>25.51</v>
      </c>
    </row>
    <row r="9" spans="4:19" ht="15.6" x14ac:dyDescent="0.3">
      <c r="D9" s="24"/>
      <c r="E9" s="24"/>
      <c r="G9" s="26"/>
      <c r="H9" s="24"/>
      <c r="J9" s="20" t="s">
        <v>228</v>
      </c>
      <c r="K9" s="24">
        <f>COUNT(Global_finance_data_1[Government_Debt_GDP_Percent])/100</f>
        <v>0.39</v>
      </c>
      <c r="N9" s="24" t="s">
        <v>233</v>
      </c>
      <c r="O9" s="24">
        <f>SUM(Global_finance_data_1[Oil_Price_USD_Barrel])/100</f>
        <v>30.361499999999978</v>
      </c>
    </row>
    <row r="10" spans="4:19" ht="28.8" x14ac:dyDescent="0.3">
      <c r="D10" s="20" t="s">
        <v>219</v>
      </c>
      <c r="E10" s="24">
        <f>SUM(Global_finance_data_1[Inflation_Rate_Percent])/100</f>
        <v>4.2990000000000004</v>
      </c>
      <c r="G10" s="26" t="s">
        <v>224</v>
      </c>
      <c r="H10" s="24">
        <f>SUM(Global_finance_data_1[Import_Growth_Percent])/100</f>
        <v>3.0960000000000001</v>
      </c>
      <c r="J10" s="24"/>
      <c r="K10" s="24"/>
      <c r="N10" s="24"/>
      <c r="O10" s="24"/>
    </row>
    <row r="11" spans="4:19" ht="15.6" x14ac:dyDescent="0.3">
      <c r="D11" s="24"/>
      <c r="E11" s="24"/>
      <c r="G11" s="26"/>
      <c r="H11" s="24"/>
      <c r="J11" s="20" t="s">
        <v>229</v>
      </c>
      <c r="K11" s="24">
        <f>SUM(Global_finance_data_1[Bond_Yield_10Y_Percent])/100</f>
        <v>3.1783999999999999</v>
      </c>
      <c r="N11" s="24" t="s">
        <v>234</v>
      </c>
      <c r="O11" s="24">
        <f>SUM(Global_finance_data_1[Gold_Price_USD_Ounce])/100</f>
        <v>970.125</v>
      </c>
    </row>
    <row r="12" spans="4:19" x14ac:dyDescent="0.3">
      <c r="D12" s="24" t="s">
        <v>220</v>
      </c>
      <c r="E12" s="24">
        <f>SUM(Global_finance_data_1[Interest_Rate_Percent])/100</f>
        <v>4.1509999999999998</v>
      </c>
      <c r="G12" s="26" t="s">
        <v>237</v>
      </c>
      <c r="H12" s="24">
        <f>SUM(Global_finance_data_1[Current_Account_Balance_Billion_USD])/100</f>
        <v>6.4289999999999967</v>
      </c>
      <c r="J12" s="24"/>
      <c r="K12" s="24"/>
      <c r="N12" s="24"/>
      <c r="O12" s="24"/>
    </row>
    <row r="13" spans="4:19" ht="15.6" x14ac:dyDescent="0.3">
      <c r="D13" s="24"/>
      <c r="E13" s="24"/>
      <c r="J13" s="20" t="s">
        <v>230</v>
      </c>
      <c r="K13" s="24">
        <f>SUM(Global_finance_data_1[Political_Risk_Score])/100</f>
        <v>2.7439999999999998</v>
      </c>
      <c r="N13" s="24" t="s">
        <v>235</v>
      </c>
      <c r="O13" s="24">
        <f>SUM(Global_finance_data_1[Commodity_Index])/100</f>
        <v>0.38080000000000003</v>
      </c>
    </row>
    <row r="14" spans="4:19" x14ac:dyDescent="0.3">
      <c r="D14" s="24" t="s">
        <v>221</v>
      </c>
      <c r="E14" s="24">
        <f>SUM(Global_finance_data_1[Unemployment_Rate_Percent])/100</f>
        <v>2.2959999999999998</v>
      </c>
      <c r="J14" s="24"/>
      <c r="K14" s="24"/>
    </row>
    <row r="15" spans="4:19" ht="28.8" x14ac:dyDescent="0.3">
      <c r="J15" s="27" t="s">
        <v>231</v>
      </c>
      <c r="K15" s="24">
        <f>SUM(Global_finance_data_1[Banking_Sector_Health])/100</f>
        <v>0</v>
      </c>
    </row>
  </sheetData>
  <conditionalFormatting sqref="D7:E14">
    <cfRule type="iconSet" priority="6">
      <iconSet>
        <cfvo type="percent" val="0"/>
        <cfvo type="percent" val="33"/>
        <cfvo type="percent" val="67"/>
      </iconSet>
    </cfRule>
  </conditionalFormatting>
  <conditionalFormatting sqref="G8">
    <cfRule type="iconSet" priority="5">
      <iconSet>
        <cfvo type="percent" val="0"/>
        <cfvo type="percent" val="33"/>
        <cfvo type="percent" val="67"/>
      </iconSet>
    </cfRule>
  </conditionalFormatting>
  <conditionalFormatting sqref="G8:H12">
    <cfRule type="iconSet" priority="4">
      <iconSet>
        <cfvo type="percent" val="0"/>
        <cfvo type="percent" val="33"/>
        <cfvo type="percent" val="67"/>
      </iconSet>
    </cfRule>
  </conditionalFormatting>
  <conditionalFormatting sqref="J7:K15">
    <cfRule type="iconSet" priority="2">
      <iconSet>
        <cfvo type="percent" val="0"/>
        <cfvo type="percent" val="33"/>
        <cfvo type="percent" val="67"/>
      </iconSet>
    </cfRule>
    <cfRule type="iconSet" priority="3">
      <iconSet iconSet="4RedToBlack">
        <cfvo type="percent" val="0"/>
        <cfvo type="percent" val="25"/>
        <cfvo type="percent" val="50"/>
        <cfvo type="percent" val="75"/>
      </iconSet>
    </cfRule>
  </conditionalFormatting>
  <conditionalFormatting sqref="N7:O13">
    <cfRule type="iconSet" priority="1">
      <iconSet>
        <cfvo type="percent" val="0"/>
        <cfvo type="percent" val="33"/>
        <cfvo type="percent" val="67"/>
      </iconSet>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F572-3368-4F00-B9DC-641C2CE253AF}">
  <dimension ref="A3:E43"/>
  <sheetViews>
    <sheetView workbookViewId="0">
      <selection activeCell="B15" sqref="B15"/>
    </sheetView>
  </sheetViews>
  <sheetFormatPr defaultRowHeight="14.4" x14ac:dyDescent="0.3"/>
  <cols>
    <col min="1" max="1" width="26.5546875" bestFit="1" customWidth="1"/>
    <col min="2" max="2" width="33.44140625" bestFit="1" customWidth="1"/>
    <col min="3" max="3" width="31" bestFit="1" customWidth="1"/>
    <col min="4" max="4" width="14" bestFit="1" customWidth="1"/>
    <col min="5" max="5" width="29.5546875" bestFit="1" customWidth="1"/>
  </cols>
  <sheetData>
    <row r="3" spans="1:5" x14ac:dyDescent="0.3">
      <c r="A3" s="13" t="s">
        <v>51</v>
      </c>
      <c r="B3" t="s">
        <v>238</v>
      </c>
      <c r="D3" s="13" t="s">
        <v>51</v>
      </c>
      <c r="E3" t="s">
        <v>239</v>
      </c>
    </row>
    <row r="4" spans="1:5" x14ac:dyDescent="0.3">
      <c r="A4" s="14" t="s">
        <v>198</v>
      </c>
      <c r="B4">
        <v>1567890.2</v>
      </c>
      <c r="D4" s="14" t="s">
        <v>197</v>
      </c>
      <c r="E4">
        <v>0.05</v>
      </c>
    </row>
    <row r="5" spans="1:5" x14ac:dyDescent="0.3">
      <c r="A5" s="14" t="s">
        <v>116</v>
      </c>
      <c r="B5">
        <v>129834.2</v>
      </c>
      <c r="D5" s="14" t="s">
        <v>120</v>
      </c>
      <c r="E5">
        <v>1.8</v>
      </c>
    </row>
    <row r="6" spans="1:5" x14ac:dyDescent="0.3">
      <c r="A6" s="14" t="s">
        <v>191</v>
      </c>
      <c r="B6">
        <v>98765.4</v>
      </c>
      <c r="D6" s="14" t="s">
        <v>115</v>
      </c>
      <c r="E6">
        <v>1.4</v>
      </c>
    </row>
    <row r="7" spans="1:5" x14ac:dyDescent="0.3">
      <c r="A7" s="14" t="s">
        <v>109</v>
      </c>
      <c r="B7">
        <v>80456.7</v>
      </c>
      <c r="D7" s="14" t="s">
        <v>112</v>
      </c>
      <c r="E7">
        <v>2.8</v>
      </c>
    </row>
    <row r="8" spans="1:5" x14ac:dyDescent="0.3">
      <c r="A8" s="14" t="s">
        <v>185</v>
      </c>
      <c r="B8">
        <v>75234.600000000006</v>
      </c>
      <c r="D8" s="14" t="s">
        <v>194</v>
      </c>
      <c r="E8">
        <v>0.2</v>
      </c>
    </row>
    <row r="9" spans="1:5" x14ac:dyDescent="0.3">
      <c r="A9" s="14" t="s">
        <v>52</v>
      </c>
      <c r="B9">
        <v>1952181.0999999999</v>
      </c>
      <c r="D9" s="14" t="s">
        <v>91</v>
      </c>
      <c r="E9">
        <v>12.4</v>
      </c>
    </row>
    <row r="10" spans="1:5" x14ac:dyDescent="0.3">
      <c r="D10" s="14" t="s">
        <v>201</v>
      </c>
      <c r="E10">
        <v>0.1</v>
      </c>
    </row>
    <row r="11" spans="1:5" x14ac:dyDescent="0.3">
      <c r="A11" s="13" t="s">
        <v>51</v>
      </c>
      <c r="B11" t="s">
        <v>242</v>
      </c>
      <c r="C11" t="s">
        <v>241</v>
      </c>
      <c r="D11" s="14" t="s">
        <v>150</v>
      </c>
      <c r="E11">
        <v>0.4</v>
      </c>
    </row>
    <row r="12" spans="1:5" x14ac:dyDescent="0.3">
      <c r="A12" s="14" t="s">
        <v>178</v>
      </c>
      <c r="B12">
        <v>4.0999999999999996</v>
      </c>
      <c r="C12">
        <v>6.4</v>
      </c>
      <c r="D12" s="14" t="s">
        <v>187</v>
      </c>
      <c r="E12">
        <v>0.03</v>
      </c>
    </row>
    <row r="13" spans="1:5" x14ac:dyDescent="0.3">
      <c r="A13" s="14" t="s">
        <v>113</v>
      </c>
      <c r="B13">
        <v>2.8</v>
      </c>
      <c r="C13">
        <v>2.9</v>
      </c>
      <c r="D13" s="14" t="s">
        <v>106</v>
      </c>
      <c r="E13">
        <v>3</v>
      </c>
    </row>
    <row r="14" spans="1:5" x14ac:dyDescent="0.3">
      <c r="A14" s="14" t="s">
        <v>109</v>
      </c>
      <c r="B14">
        <v>4.9000000000000004</v>
      </c>
      <c r="C14">
        <v>6.8</v>
      </c>
      <c r="D14" s="14" t="s">
        <v>99</v>
      </c>
      <c r="E14">
        <v>2.9</v>
      </c>
    </row>
    <row r="15" spans="1:5" x14ac:dyDescent="0.3">
      <c r="A15" s="14" t="s">
        <v>87</v>
      </c>
      <c r="B15">
        <v>2.9</v>
      </c>
      <c r="C15">
        <v>2.8</v>
      </c>
      <c r="D15" s="14" t="s">
        <v>156</v>
      </c>
      <c r="E15">
        <v>4.2</v>
      </c>
    </row>
    <row r="16" spans="1:5" x14ac:dyDescent="0.3">
      <c r="A16" s="14" t="s">
        <v>175</v>
      </c>
      <c r="B16">
        <v>3.7</v>
      </c>
      <c r="C16">
        <v>5.8</v>
      </c>
      <c r="D16" s="14" t="s">
        <v>108</v>
      </c>
      <c r="E16">
        <v>4.3</v>
      </c>
    </row>
    <row r="17" spans="1:5" x14ac:dyDescent="0.3">
      <c r="A17" s="14" t="s">
        <v>148</v>
      </c>
      <c r="B17">
        <v>3.1</v>
      </c>
      <c r="C17">
        <v>2.1</v>
      </c>
      <c r="D17" s="14" t="s">
        <v>163</v>
      </c>
      <c r="E17">
        <v>0.7</v>
      </c>
    </row>
    <row r="18" spans="1:5" x14ac:dyDescent="0.3">
      <c r="A18" s="14" t="s">
        <v>191</v>
      </c>
      <c r="B18">
        <v>21.8</v>
      </c>
      <c r="C18">
        <v>3.2</v>
      </c>
      <c r="D18" s="14" t="s">
        <v>213</v>
      </c>
      <c r="E18">
        <v>0.4</v>
      </c>
    </row>
    <row r="19" spans="1:5" x14ac:dyDescent="0.3">
      <c r="A19" s="14" t="s">
        <v>97</v>
      </c>
      <c r="B19">
        <v>2.8</v>
      </c>
      <c r="C19">
        <v>0.9</v>
      </c>
      <c r="D19" s="14" t="s">
        <v>134</v>
      </c>
      <c r="E19">
        <v>0.9</v>
      </c>
    </row>
    <row r="20" spans="1:5" x14ac:dyDescent="0.3">
      <c r="A20" s="14" t="s">
        <v>127</v>
      </c>
      <c r="B20">
        <v>7.4</v>
      </c>
      <c r="C20">
        <v>-1.9</v>
      </c>
      <c r="D20" s="14" t="s">
        <v>96</v>
      </c>
      <c r="E20">
        <v>6.8</v>
      </c>
    </row>
    <row r="21" spans="1:5" x14ac:dyDescent="0.3">
      <c r="A21" s="14" t="s">
        <v>198</v>
      </c>
      <c r="B21">
        <v>211.4</v>
      </c>
      <c r="C21">
        <v>-1.6</v>
      </c>
      <c r="D21" s="14" t="s">
        <v>170</v>
      </c>
      <c r="E21">
        <v>0.5</v>
      </c>
    </row>
    <row r="22" spans="1:5" x14ac:dyDescent="0.3">
      <c r="A22" s="14" t="s">
        <v>205</v>
      </c>
      <c r="B22">
        <v>2.8</v>
      </c>
      <c r="C22">
        <v>2.8</v>
      </c>
      <c r="D22" s="14" t="s">
        <v>130</v>
      </c>
      <c r="E22">
        <v>0.7</v>
      </c>
    </row>
    <row r="23" spans="1:5" x14ac:dyDescent="0.3">
      <c r="A23" s="14" t="s">
        <v>185</v>
      </c>
      <c r="B23">
        <v>4.7</v>
      </c>
      <c r="C23">
        <v>0.9</v>
      </c>
      <c r="D23" s="14" t="s">
        <v>139</v>
      </c>
      <c r="E23">
        <v>1.1000000000000001</v>
      </c>
    </row>
    <row r="24" spans="1:5" x14ac:dyDescent="0.3">
      <c r="A24" s="14" t="s">
        <v>164</v>
      </c>
      <c r="B24">
        <v>2.8</v>
      </c>
      <c r="C24">
        <v>5.0999999999999996</v>
      </c>
      <c r="D24" s="14" t="s">
        <v>190</v>
      </c>
      <c r="E24">
        <v>0.04</v>
      </c>
    </row>
    <row r="25" spans="1:5" x14ac:dyDescent="0.3">
      <c r="A25" s="14" t="s">
        <v>195</v>
      </c>
      <c r="B25">
        <v>4.0999999999999996</v>
      </c>
      <c r="C25">
        <v>2.4</v>
      </c>
      <c r="D25" s="14" t="s">
        <v>147</v>
      </c>
      <c r="E25">
        <v>0.4</v>
      </c>
    </row>
    <row r="26" spans="1:5" x14ac:dyDescent="0.3">
      <c r="A26" s="14" t="s">
        <v>131</v>
      </c>
      <c r="B26">
        <v>4.7</v>
      </c>
      <c r="C26">
        <v>2.4</v>
      </c>
      <c r="D26" s="14" t="s">
        <v>204</v>
      </c>
      <c r="E26">
        <v>0.08</v>
      </c>
    </row>
    <row r="27" spans="1:5" x14ac:dyDescent="0.3">
      <c r="A27" s="14" t="s">
        <v>137</v>
      </c>
      <c r="B27">
        <v>3.2</v>
      </c>
      <c r="C27">
        <v>2.5</v>
      </c>
      <c r="D27" s="14" t="s">
        <v>174</v>
      </c>
      <c r="E27">
        <v>0.3</v>
      </c>
    </row>
    <row r="28" spans="1:5" x14ac:dyDescent="0.3">
      <c r="A28" s="14" t="s">
        <v>188</v>
      </c>
      <c r="B28">
        <v>33.1</v>
      </c>
      <c r="C28">
        <v>2.8</v>
      </c>
      <c r="D28" s="14" t="s">
        <v>126</v>
      </c>
      <c r="E28">
        <v>0.6</v>
      </c>
    </row>
    <row r="29" spans="1:5" x14ac:dyDescent="0.3">
      <c r="A29" s="14" t="s">
        <v>202</v>
      </c>
      <c r="B29">
        <v>7.2</v>
      </c>
      <c r="C29">
        <v>1.2</v>
      </c>
      <c r="D29" s="14" t="s">
        <v>210</v>
      </c>
      <c r="E29">
        <v>2.8</v>
      </c>
    </row>
    <row r="30" spans="1:5" x14ac:dyDescent="0.3">
      <c r="A30" s="14" t="s">
        <v>116</v>
      </c>
      <c r="B30">
        <v>4.5</v>
      </c>
      <c r="C30">
        <v>2.1</v>
      </c>
      <c r="D30" s="14" t="s">
        <v>153</v>
      </c>
      <c r="E30">
        <v>0.8</v>
      </c>
    </row>
    <row r="31" spans="1:5" x14ac:dyDescent="0.3">
      <c r="A31" s="14" t="s">
        <v>181</v>
      </c>
      <c r="B31">
        <v>64.8</v>
      </c>
      <c r="C31">
        <v>3.1</v>
      </c>
      <c r="D31" s="14" t="s">
        <v>184</v>
      </c>
      <c r="E31">
        <v>0.4</v>
      </c>
    </row>
    <row r="32" spans="1:5" x14ac:dyDescent="0.3">
      <c r="A32" s="14" t="s">
        <v>121</v>
      </c>
      <c r="B32">
        <v>3.8</v>
      </c>
      <c r="C32">
        <v>1.7</v>
      </c>
      <c r="D32" s="14" t="s">
        <v>123</v>
      </c>
      <c r="E32">
        <v>1.9</v>
      </c>
    </row>
    <row r="33" spans="1:5" x14ac:dyDescent="0.3">
      <c r="A33" s="14" t="s">
        <v>52</v>
      </c>
      <c r="B33">
        <v>400.6</v>
      </c>
      <c r="C33">
        <v>54.400000000000006</v>
      </c>
      <c r="D33" s="14" t="s">
        <v>136</v>
      </c>
      <c r="E33">
        <v>0.8</v>
      </c>
    </row>
    <row r="34" spans="1:5" x14ac:dyDescent="0.3">
      <c r="D34" s="14" t="s">
        <v>144</v>
      </c>
      <c r="E34">
        <v>0.7</v>
      </c>
    </row>
    <row r="35" spans="1:5" x14ac:dyDescent="0.3">
      <c r="D35" s="14" t="s">
        <v>141</v>
      </c>
      <c r="E35">
        <v>1.8</v>
      </c>
    </row>
    <row r="36" spans="1:5" x14ac:dyDescent="0.3">
      <c r="D36" s="14" t="s">
        <v>160</v>
      </c>
      <c r="E36">
        <v>2.1</v>
      </c>
    </row>
    <row r="37" spans="1:5" x14ac:dyDescent="0.3">
      <c r="A37" t="s">
        <v>244</v>
      </c>
      <c r="B37" t="s">
        <v>243</v>
      </c>
      <c r="D37" s="14" t="s">
        <v>166</v>
      </c>
      <c r="E37">
        <v>0.6</v>
      </c>
    </row>
    <row r="38" spans="1:5" x14ac:dyDescent="0.3">
      <c r="A38">
        <v>415.09999999999997</v>
      </c>
      <c r="B38">
        <v>229.6</v>
      </c>
      <c r="D38" s="14" t="s">
        <v>180</v>
      </c>
      <c r="E38">
        <v>0.3</v>
      </c>
    </row>
    <row r="39" spans="1:5" x14ac:dyDescent="0.3">
      <c r="D39" s="14" t="s">
        <v>207</v>
      </c>
      <c r="E39">
        <v>0.7</v>
      </c>
    </row>
    <row r="40" spans="1:5" x14ac:dyDescent="0.3">
      <c r="D40" s="14" t="s">
        <v>102</v>
      </c>
      <c r="E40">
        <v>3.1</v>
      </c>
    </row>
    <row r="41" spans="1:5" x14ac:dyDescent="0.3">
      <c r="D41" s="14" t="s">
        <v>86</v>
      </c>
      <c r="E41">
        <v>51.2</v>
      </c>
    </row>
    <row r="42" spans="1:5" x14ac:dyDescent="0.3">
      <c r="D42" s="14" t="s">
        <v>177</v>
      </c>
      <c r="E42">
        <v>0.3</v>
      </c>
    </row>
    <row r="43" spans="1:5" x14ac:dyDescent="0.3">
      <c r="D43" s="14" t="s">
        <v>52</v>
      </c>
      <c r="E43">
        <v>113.59999999999998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7813-BBDE-4BE6-A36F-BC6A27C672B7}">
  <dimension ref="A3:B43"/>
  <sheetViews>
    <sheetView workbookViewId="0">
      <selection activeCell="E25" sqref="E25"/>
    </sheetView>
  </sheetViews>
  <sheetFormatPr defaultRowHeight="14.4" x14ac:dyDescent="0.3"/>
  <cols>
    <col min="1" max="1" width="14" bestFit="1" customWidth="1"/>
    <col min="2" max="2" width="26.77734375" bestFit="1" customWidth="1"/>
  </cols>
  <sheetData>
    <row r="3" spans="1:2" x14ac:dyDescent="0.3">
      <c r="A3" s="13" t="s">
        <v>51</v>
      </c>
      <c r="B3" t="s">
        <v>240</v>
      </c>
    </row>
    <row r="4" spans="1:2" x14ac:dyDescent="0.3">
      <c r="A4" s="14" t="s">
        <v>197</v>
      </c>
      <c r="B4">
        <v>3.45</v>
      </c>
    </row>
    <row r="5" spans="1:2" x14ac:dyDescent="0.3">
      <c r="A5" s="14" t="s">
        <v>120</v>
      </c>
      <c r="B5">
        <v>0.22</v>
      </c>
    </row>
    <row r="6" spans="1:2" x14ac:dyDescent="0.3">
      <c r="A6" s="14" t="s">
        <v>115</v>
      </c>
      <c r="B6">
        <v>1.67</v>
      </c>
    </row>
    <row r="7" spans="1:2" x14ac:dyDescent="0.3">
      <c r="A7" s="14" t="s">
        <v>112</v>
      </c>
      <c r="B7">
        <v>0.45</v>
      </c>
    </row>
    <row r="8" spans="1:2" x14ac:dyDescent="0.3">
      <c r="A8" s="14" t="s">
        <v>194</v>
      </c>
      <c r="B8">
        <v>0.67</v>
      </c>
    </row>
    <row r="9" spans="1:2" x14ac:dyDescent="0.3">
      <c r="A9" s="14" t="s">
        <v>91</v>
      </c>
      <c r="B9">
        <v>-0.82</v>
      </c>
    </row>
    <row r="10" spans="1:2" x14ac:dyDescent="0.3">
      <c r="A10" s="14" t="s">
        <v>201</v>
      </c>
      <c r="B10">
        <v>0.89</v>
      </c>
    </row>
    <row r="11" spans="1:2" x14ac:dyDescent="0.3">
      <c r="A11" s="14" t="s">
        <v>150</v>
      </c>
      <c r="B11">
        <v>0.23</v>
      </c>
    </row>
    <row r="12" spans="1:2" x14ac:dyDescent="0.3">
      <c r="A12" s="14" t="s">
        <v>187</v>
      </c>
      <c r="B12">
        <v>1.45</v>
      </c>
    </row>
    <row r="13" spans="1:2" x14ac:dyDescent="0.3">
      <c r="A13" s="14" t="s">
        <v>106</v>
      </c>
      <c r="B13">
        <v>0.28000000000000003</v>
      </c>
    </row>
    <row r="14" spans="1:2" x14ac:dyDescent="0.3">
      <c r="A14" s="14" t="s">
        <v>99</v>
      </c>
      <c r="B14">
        <v>0.67</v>
      </c>
    </row>
    <row r="15" spans="1:2" x14ac:dyDescent="0.3">
      <c r="A15" s="14" t="s">
        <v>156</v>
      </c>
      <c r="B15">
        <v>-1.23</v>
      </c>
    </row>
    <row r="16" spans="1:2" x14ac:dyDescent="0.3">
      <c r="A16" s="14" t="s">
        <v>108</v>
      </c>
      <c r="B16">
        <v>0.89</v>
      </c>
    </row>
    <row r="17" spans="1:2" x14ac:dyDescent="0.3">
      <c r="A17" s="14" t="s">
        <v>163</v>
      </c>
      <c r="B17">
        <v>0.45</v>
      </c>
    </row>
    <row r="18" spans="1:2" x14ac:dyDescent="0.3">
      <c r="A18" s="14" t="s">
        <v>213</v>
      </c>
      <c r="B18">
        <v>-0.78</v>
      </c>
    </row>
    <row r="19" spans="1:2" x14ac:dyDescent="0.3">
      <c r="A19" s="14" t="s">
        <v>134</v>
      </c>
      <c r="B19">
        <v>0.34</v>
      </c>
    </row>
    <row r="20" spans="1:2" x14ac:dyDescent="0.3">
      <c r="A20" s="14" t="s">
        <v>96</v>
      </c>
      <c r="B20">
        <v>1.24</v>
      </c>
    </row>
    <row r="21" spans="1:2" x14ac:dyDescent="0.3">
      <c r="A21" s="14" t="s">
        <v>170</v>
      </c>
      <c r="B21">
        <v>0.67</v>
      </c>
    </row>
    <row r="22" spans="1:2" x14ac:dyDescent="0.3">
      <c r="A22" s="14" t="s">
        <v>130</v>
      </c>
      <c r="B22">
        <v>0.91</v>
      </c>
    </row>
    <row r="23" spans="1:2" x14ac:dyDescent="0.3">
      <c r="A23" s="14" t="s">
        <v>139</v>
      </c>
      <c r="B23">
        <v>0.12</v>
      </c>
    </row>
    <row r="24" spans="1:2" x14ac:dyDescent="0.3">
      <c r="A24" s="14" t="s">
        <v>190</v>
      </c>
      <c r="B24">
        <v>2.1</v>
      </c>
    </row>
    <row r="25" spans="1:2" x14ac:dyDescent="0.3">
      <c r="A25" s="14" t="s">
        <v>147</v>
      </c>
      <c r="B25">
        <v>0.67</v>
      </c>
    </row>
    <row r="26" spans="1:2" x14ac:dyDescent="0.3">
      <c r="A26" s="14" t="s">
        <v>204</v>
      </c>
      <c r="B26">
        <v>1.1200000000000001</v>
      </c>
    </row>
    <row r="27" spans="1:2" x14ac:dyDescent="0.3">
      <c r="A27" s="14" t="s">
        <v>174</v>
      </c>
      <c r="B27">
        <v>0.89</v>
      </c>
    </row>
    <row r="28" spans="1:2" x14ac:dyDescent="0.3">
      <c r="A28" s="14" t="s">
        <v>126</v>
      </c>
      <c r="B28">
        <v>0.78</v>
      </c>
    </row>
    <row r="29" spans="1:2" x14ac:dyDescent="0.3">
      <c r="A29" s="14" t="s">
        <v>210</v>
      </c>
      <c r="B29">
        <v>0.56000000000000005</v>
      </c>
    </row>
    <row r="30" spans="1:2" x14ac:dyDescent="0.3">
      <c r="A30" s="14" t="s">
        <v>153</v>
      </c>
      <c r="B30">
        <v>0.56000000000000005</v>
      </c>
    </row>
    <row r="31" spans="1:2" x14ac:dyDescent="0.3">
      <c r="A31" s="14" t="s">
        <v>184</v>
      </c>
      <c r="B31">
        <v>0.78</v>
      </c>
    </row>
    <row r="32" spans="1:2" x14ac:dyDescent="0.3">
      <c r="A32" s="14" t="s">
        <v>123</v>
      </c>
      <c r="B32">
        <v>-0.34</v>
      </c>
    </row>
    <row r="33" spans="1:2" x14ac:dyDescent="0.3">
      <c r="A33" s="14" t="s">
        <v>136</v>
      </c>
      <c r="B33">
        <v>0.67</v>
      </c>
    </row>
    <row r="34" spans="1:2" x14ac:dyDescent="0.3">
      <c r="A34" s="14" t="s">
        <v>144</v>
      </c>
      <c r="B34">
        <v>0.45</v>
      </c>
    </row>
    <row r="35" spans="1:2" x14ac:dyDescent="0.3">
      <c r="A35" s="14" t="s">
        <v>141</v>
      </c>
      <c r="B35">
        <v>0.28000000000000003</v>
      </c>
    </row>
    <row r="36" spans="1:2" x14ac:dyDescent="0.3">
      <c r="A36" s="14" t="s">
        <v>160</v>
      </c>
      <c r="B36">
        <v>0.78</v>
      </c>
    </row>
    <row r="37" spans="1:2" x14ac:dyDescent="0.3">
      <c r="A37" s="14" t="s">
        <v>166</v>
      </c>
      <c r="B37">
        <v>0.34</v>
      </c>
    </row>
    <row r="38" spans="1:2" x14ac:dyDescent="0.3">
      <c r="A38" s="14" t="s">
        <v>180</v>
      </c>
      <c r="B38">
        <v>2.34</v>
      </c>
    </row>
    <row r="39" spans="1:2" x14ac:dyDescent="0.3">
      <c r="A39" s="14" t="s">
        <v>207</v>
      </c>
      <c r="B39">
        <v>0.34</v>
      </c>
    </row>
    <row r="40" spans="1:2" x14ac:dyDescent="0.3">
      <c r="A40" s="14" t="s">
        <v>102</v>
      </c>
      <c r="B40">
        <v>-0.15</v>
      </c>
    </row>
    <row r="41" spans="1:2" x14ac:dyDescent="0.3">
      <c r="A41" s="14" t="s">
        <v>86</v>
      </c>
      <c r="B41">
        <v>0.34</v>
      </c>
    </row>
    <row r="42" spans="1:2" x14ac:dyDescent="0.3">
      <c r="A42" s="14" t="s">
        <v>177</v>
      </c>
      <c r="B42">
        <v>1.23</v>
      </c>
    </row>
    <row r="43" spans="1:2" x14ac:dyDescent="0.3">
      <c r="A43" s="14" t="s">
        <v>52</v>
      </c>
      <c r="B43">
        <v>25.51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10B2-2ECD-4922-8C58-53A45C3406D6}">
  <dimension ref="A3:C19"/>
  <sheetViews>
    <sheetView workbookViewId="0">
      <selection activeCell="A13" sqref="A13"/>
    </sheetView>
  </sheetViews>
  <sheetFormatPr defaultRowHeight="14.4" x14ac:dyDescent="0.3"/>
  <cols>
    <col min="1" max="1" width="35.6640625" bestFit="1" customWidth="1"/>
    <col min="2" max="2" width="15.5546875" bestFit="1" customWidth="1"/>
    <col min="3" max="3" width="10.77734375" bestFit="1" customWidth="1"/>
  </cols>
  <sheetData>
    <row r="3" spans="1:3" x14ac:dyDescent="0.3">
      <c r="A3" s="13" t="s">
        <v>246</v>
      </c>
      <c r="B3" s="13" t="s">
        <v>245</v>
      </c>
    </row>
    <row r="4" spans="1:3" x14ac:dyDescent="0.3">
      <c r="A4" s="13" t="s">
        <v>51</v>
      </c>
      <c r="B4" s="19">
        <v>45519</v>
      </c>
      <c r="C4" s="19" t="s">
        <v>52</v>
      </c>
    </row>
    <row r="5" spans="1:3" x14ac:dyDescent="0.3">
      <c r="A5" s="14" t="s">
        <v>138</v>
      </c>
      <c r="B5">
        <v>145.5</v>
      </c>
      <c r="C5">
        <v>145.5</v>
      </c>
    </row>
    <row r="6" spans="1:3" x14ac:dyDescent="0.3">
      <c r="A6" s="14" t="s">
        <v>173</v>
      </c>
      <c r="B6">
        <v>96.8</v>
      </c>
      <c r="C6">
        <v>96.8</v>
      </c>
    </row>
    <row r="7" spans="1:3" x14ac:dyDescent="0.3">
      <c r="A7" s="14" t="s">
        <v>94</v>
      </c>
      <c r="B7">
        <v>401.1</v>
      </c>
      <c r="C7">
        <v>401.1</v>
      </c>
    </row>
    <row r="8" spans="1:3" x14ac:dyDescent="0.3">
      <c r="A8" s="14" t="s">
        <v>105</v>
      </c>
      <c r="B8">
        <v>330.8</v>
      </c>
      <c r="C8">
        <v>330.8</v>
      </c>
    </row>
    <row r="9" spans="1:3" x14ac:dyDescent="0.3">
      <c r="A9" s="14" t="s">
        <v>159</v>
      </c>
      <c r="B9">
        <v>0.1</v>
      </c>
      <c r="C9">
        <v>0.1</v>
      </c>
    </row>
    <row r="10" spans="1:3" x14ac:dyDescent="0.3">
      <c r="A10" s="14" t="s">
        <v>89</v>
      </c>
      <c r="B10">
        <v>678.6</v>
      </c>
      <c r="C10">
        <v>678.6</v>
      </c>
    </row>
    <row r="11" spans="1:3" x14ac:dyDescent="0.3">
      <c r="A11" s="14" t="s">
        <v>193</v>
      </c>
      <c r="B11">
        <v>37.1</v>
      </c>
      <c r="C11">
        <v>37.1</v>
      </c>
    </row>
    <row r="12" spans="1:3" x14ac:dyDescent="0.3">
      <c r="A12" s="14" t="s">
        <v>183</v>
      </c>
      <c r="B12">
        <v>121.80000000000001</v>
      </c>
      <c r="C12">
        <v>121.80000000000001</v>
      </c>
    </row>
    <row r="13" spans="1:3" x14ac:dyDescent="0.3">
      <c r="A13" s="14" t="s">
        <v>118</v>
      </c>
      <c r="B13">
        <v>158.80000000000001</v>
      </c>
      <c r="C13">
        <v>158.80000000000001</v>
      </c>
    </row>
    <row r="14" spans="1:3" x14ac:dyDescent="0.3">
      <c r="A14" s="14" t="s">
        <v>129</v>
      </c>
      <c r="B14">
        <v>121.2</v>
      </c>
      <c r="C14">
        <v>121.2</v>
      </c>
    </row>
    <row r="15" spans="1:3" x14ac:dyDescent="0.3">
      <c r="A15" s="14" t="s">
        <v>133</v>
      </c>
      <c r="B15">
        <v>238.90000000000003</v>
      </c>
      <c r="C15">
        <v>238.90000000000003</v>
      </c>
    </row>
    <row r="16" spans="1:3" x14ac:dyDescent="0.3">
      <c r="A16" s="14" t="s">
        <v>111</v>
      </c>
      <c r="B16">
        <v>84.2</v>
      </c>
      <c r="C16">
        <v>84.2</v>
      </c>
    </row>
    <row r="17" spans="1:3" x14ac:dyDescent="0.3">
      <c r="A17" s="14" t="s">
        <v>169</v>
      </c>
      <c r="B17">
        <v>159.10000000000002</v>
      </c>
      <c r="C17">
        <v>159.10000000000002</v>
      </c>
    </row>
    <row r="18" spans="1:3" x14ac:dyDescent="0.3">
      <c r="A18" s="14" t="s">
        <v>200</v>
      </c>
      <c r="B18">
        <v>78.900000000000006</v>
      </c>
      <c r="C18">
        <v>78.900000000000006</v>
      </c>
    </row>
    <row r="19" spans="1:3" x14ac:dyDescent="0.3">
      <c r="A19" s="14" t="s">
        <v>52</v>
      </c>
      <c r="B19">
        <v>2652.8999999999996</v>
      </c>
      <c r="C19">
        <v>2652.8999999999996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F815-69D8-4659-B249-CBB24596BAAA}">
  <dimension ref="A3:B43"/>
  <sheetViews>
    <sheetView workbookViewId="0">
      <selection activeCell="B11" sqref="B11"/>
    </sheetView>
  </sheetViews>
  <sheetFormatPr defaultRowHeight="14.4" x14ac:dyDescent="0.3"/>
  <cols>
    <col min="1" max="1" width="14" bestFit="1" customWidth="1"/>
    <col min="2" max="2" width="40.77734375" bestFit="1" customWidth="1"/>
  </cols>
  <sheetData>
    <row r="3" spans="1:2" x14ac:dyDescent="0.3">
      <c r="A3" s="13" t="s">
        <v>51</v>
      </c>
      <c r="B3" t="s">
        <v>247</v>
      </c>
    </row>
    <row r="4" spans="1:2" x14ac:dyDescent="0.3">
      <c r="A4" s="14" t="s">
        <v>197</v>
      </c>
      <c r="B4">
        <v>-23.4</v>
      </c>
    </row>
    <row r="5" spans="1:2" x14ac:dyDescent="0.3">
      <c r="A5" s="14" t="s">
        <v>120</v>
      </c>
      <c r="B5">
        <v>67.8</v>
      </c>
    </row>
    <row r="6" spans="1:2" x14ac:dyDescent="0.3">
      <c r="A6" s="14" t="s">
        <v>115</v>
      </c>
      <c r="B6">
        <v>-46.9</v>
      </c>
    </row>
    <row r="7" spans="1:2" x14ac:dyDescent="0.3">
      <c r="A7" s="14" t="s">
        <v>112</v>
      </c>
      <c r="B7">
        <v>12.8</v>
      </c>
    </row>
    <row r="8" spans="1:2" x14ac:dyDescent="0.3">
      <c r="A8" s="14" t="s">
        <v>194</v>
      </c>
      <c r="B8">
        <v>23.4</v>
      </c>
    </row>
    <row r="9" spans="1:2" x14ac:dyDescent="0.3">
      <c r="A9" s="14" t="s">
        <v>91</v>
      </c>
      <c r="B9">
        <v>382.9</v>
      </c>
    </row>
    <row r="10" spans="1:2" x14ac:dyDescent="0.3">
      <c r="A10" s="14" t="s">
        <v>201</v>
      </c>
      <c r="B10">
        <v>-12.1</v>
      </c>
    </row>
    <row r="11" spans="1:2" x14ac:dyDescent="0.3">
      <c r="A11" s="14" t="s">
        <v>150</v>
      </c>
      <c r="B11">
        <v>23.4</v>
      </c>
    </row>
    <row r="12" spans="1:2" x14ac:dyDescent="0.3">
      <c r="A12" s="14" t="s">
        <v>187</v>
      </c>
      <c r="B12">
        <v>-18.899999999999999</v>
      </c>
    </row>
    <row r="13" spans="1:2" x14ac:dyDescent="0.3">
      <c r="A13" s="14" t="s">
        <v>106</v>
      </c>
      <c r="B13">
        <v>-22.1</v>
      </c>
    </row>
    <row r="14" spans="1:2" x14ac:dyDescent="0.3">
      <c r="A14" s="14" t="s">
        <v>99</v>
      </c>
      <c r="B14">
        <v>297.39999999999998</v>
      </c>
    </row>
    <row r="15" spans="1:2" x14ac:dyDescent="0.3">
      <c r="A15" s="14" t="s">
        <v>156</v>
      </c>
      <c r="B15">
        <v>34.5</v>
      </c>
    </row>
    <row r="16" spans="1:2" x14ac:dyDescent="0.3">
      <c r="A16" s="14" t="s">
        <v>108</v>
      </c>
      <c r="B16">
        <v>-23.1</v>
      </c>
    </row>
    <row r="17" spans="1:2" x14ac:dyDescent="0.3">
      <c r="A17" s="14" t="s">
        <v>163</v>
      </c>
      <c r="B17">
        <v>-12.1</v>
      </c>
    </row>
    <row r="18" spans="1:2" x14ac:dyDescent="0.3">
      <c r="A18" s="14" t="s">
        <v>213</v>
      </c>
      <c r="B18">
        <v>23.4</v>
      </c>
    </row>
    <row r="19" spans="1:2" x14ac:dyDescent="0.3">
      <c r="A19" s="14" t="s">
        <v>134</v>
      </c>
      <c r="B19">
        <v>-56.7</v>
      </c>
    </row>
    <row r="20" spans="1:2" x14ac:dyDescent="0.3">
      <c r="A20" s="14" t="s">
        <v>96</v>
      </c>
      <c r="B20">
        <v>49.7</v>
      </c>
    </row>
    <row r="21" spans="1:2" x14ac:dyDescent="0.3">
      <c r="A21" s="14" t="s">
        <v>170</v>
      </c>
      <c r="B21">
        <v>23.4</v>
      </c>
    </row>
    <row r="22" spans="1:2" x14ac:dyDescent="0.3">
      <c r="A22" s="14" t="s">
        <v>130</v>
      </c>
      <c r="B22">
        <v>-12.4</v>
      </c>
    </row>
    <row r="23" spans="1:2" x14ac:dyDescent="0.3">
      <c r="A23" s="14" t="s">
        <v>139</v>
      </c>
      <c r="B23">
        <v>89.7</v>
      </c>
    </row>
    <row r="24" spans="1:2" x14ac:dyDescent="0.3">
      <c r="A24" s="14" t="s">
        <v>190</v>
      </c>
      <c r="B24">
        <v>34.5</v>
      </c>
    </row>
    <row r="25" spans="1:2" x14ac:dyDescent="0.3">
      <c r="A25" s="14" t="s">
        <v>147</v>
      </c>
      <c r="B25">
        <v>78.900000000000006</v>
      </c>
    </row>
    <row r="26" spans="1:2" x14ac:dyDescent="0.3">
      <c r="A26" s="14" t="s">
        <v>204</v>
      </c>
      <c r="B26">
        <v>8.9</v>
      </c>
    </row>
    <row r="27" spans="1:2" x14ac:dyDescent="0.3">
      <c r="A27" s="14" t="s">
        <v>174</v>
      </c>
      <c r="B27">
        <v>-8.9</v>
      </c>
    </row>
    <row r="28" spans="1:2" x14ac:dyDescent="0.3">
      <c r="A28" s="14" t="s">
        <v>126</v>
      </c>
      <c r="B28">
        <v>67.8</v>
      </c>
    </row>
    <row r="29" spans="1:2" x14ac:dyDescent="0.3">
      <c r="A29" s="14" t="s">
        <v>210</v>
      </c>
      <c r="B29">
        <v>34.5</v>
      </c>
    </row>
    <row r="30" spans="1:2" x14ac:dyDescent="0.3">
      <c r="A30" s="14" t="s">
        <v>153</v>
      </c>
      <c r="B30">
        <v>67.8</v>
      </c>
    </row>
    <row r="31" spans="1:2" x14ac:dyDescent="0.3">
      <c r="A31" s="14" t="s">
        <v>184</v>
      </c>
      <c r="B31">
        <v>8.9</v>
      </c>
    </row>
    <row r="32" spans="1:2" x14ac:dyDescent="0.3">
      <c r="A32" s="14" t="s">
        <v>123</v>
      </c>
      <c r="B32">
        <v>67.400000000000006</v>
      </c>
    </row>
    <row r="33" spans="1:2" x14ac:dyDescent="0.3">
      <c r="A33" s="14" t="s">
        <v>136</v>
      </c>
      <c r="B33">
        <v>23.4</v>
      </c>
    </row>
    <row r="34" spans="1:2" x14ac:dyDescent="0.3">
      <c r="A34" s="14" t="s">
        <v>144</v>
      </c>
      <c r="B34">
        <v>34.5</v>
      </c>
    </row>
    <row r="35" spans="1:2" x14ac:dyDescent="0.3">
      <c r="A35" s="14" t="s">
        <v>141</v>
      </c>
      <c r="B35">
        <v>67.8</v>
      </c>
    </row>
    <row r="36" spans="1:2" x14ac:dyDescent="0.3">
      <c r="A36" s="14" t="s">
        <v>160</v>
      </c>
      <c r="B36">
        <v>89.7</v>
      </c>
    </row>
    <row r="37" spans="1:2" x14ac:dyDescent="0.3">
      <c r="A37" s="14" t="s">
        <v>166</v>
      </c>
      <c r="B37">
        <v>12.8</v>
      </c>
    </row>
    <row r="38" spans="1:2" x14ac:dyDescent="0.3">
      <c r="A38" s="14" t="s">
        <v>180</v>
      </c>
      <c r="B38">
        <v>-45.6</v>
      </c>
    </row>
    <row r="39" spans="1:2" x14ac:dyDescent="0.3">
      <c r="A39" s="14" t="s">
        <v>207</v>
      </c>
      <c r="B39">
        <v>67.8</v>
      </c>
    </row>
    <row r="40" spans="1:2" x14ac:dyDescent="0.3">
      <c r="A40" s="14" t="s">
        <v>102</v>
      </c>
      <c r="B40">
        <v>-85.6</v>
      </c>
    </row>
    <row r="41" spans="1:2" x14ac:dyDescent="0.3">
      <c r="A41" s="14" t="s">
        <v>86</v>
      </c>
      <c r="B41">
        <v>-695.2</v>
      </c>
    </row>
    <row r="42" spans="1:2" x14ac:dyDescent="0.3">
      <c r="A42" s="14" t="s">
        <v>177</v>
      </c>
      <c r="B42">
        <v>12.8</v>
      </c>
    </row>
    <row r="43" spans="1:2" x14ac:dyDescent="0.3">
      <c r="A43" s="14" t="s">
        <v>52</v>
      </c>
      <c r="B43">
        <v>642.90000000000009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1123-7B88-4463-8663-70544E31D288}">
  <dimension ref="A3:B4"/>
  <sheetViews>
    <sheetView topLeftCell="A3" zoomScaleNormal="100" workbookViewId="0">
      <selection activeCell="A3" sqref="A3"/>
    </sheetView>
  </sheetViews>
  <sheetFormatPr defaultRowHeight="14.4" x14ac:dyDescent="0.3"/>
  <cols>
    <col min="1" max="1" width="25.6640625" bestFit="1" customWidth="1"/>
    <col min="2" max="2" width="27.88671875" bestFit="1" customWidth="1"/>
  </cols>
  <sheetData>
    <row r="3" spans="1:2" x14ac:dyDescent="0.3">
      <c r="A3" t="s">
        <v>248</v>
      </c>
      <c r="B3" t="s">
        <v>249</v>
      </c>
    </row>
    <row r="4" spans="1:2" x14ac:dyDescent="0.3">
      <c r="A4">
        <v>3036.1499999999978</v>
      </c>
      <c r="B4">
        <v>97012.5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Q E A A B Q S w M E F A A C A A g A 6 V k z 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6 V k z 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Z M 1 s y U / V E 7 g E A A A E F A A A T A B w A R m 9 y b X V s Y X M v U 2 V j d G l v b j E u b S C i G A A o o B Q A A A A A A A A A A A A A A A A A A A A A A A A A A A C F V E 1 v 2 k A Q v S P x H y z 3 A h K K m n O U Q 7 E p 5 d A G A W m E o m i 1 r I e w 8 u 6 O t R 4 3 W I j / 3 r H d f L S 4 t i + W Z t 6 8 e f O x k 4 M i j S 5 Y N / / r m + F g O M g P 0 k M S z A 3 u p B F 7 7 a R T I B J J M r g N D N B w E P C 3 x s I r Y M v s q M B c R Y X 3 4 O g B f b p D T E f j 0 + M P a e E 2 b K E J n 8 6 P E T p i / N O k Y f s U R g f p n j n t p s w g Z N q N 3 B m 4 2 n j p 8 j 1 6 G 6 E p r K u c + a h J P T m d w g g L R 7 4 M J w G x J y A 4 0 n k S n M J Y E r w a O S O Q t l A 7 1 o Q q F Q u X w P E i q L a K n 9 I U b 7 G u s D v w f y i 1 K U W j U i y B B T h q g X 2 X P g U S k c z E x m t j u K v i f h 2 3 I O f x U s w 9 v t B B r F h i B + f C 7 Y 2 s 5 t M P J P C Q U x / u 3 o H N D J a W 3 X 3 Y Z r C K S 8 c E L n r G w 2 8 6 U r O 0 F / r O 0 E C 3 m 7 g j 3 x x / g X e 1 s h h 2 J K o 2 9 a k j 8 U W p a h X E V J p 6 z a a d r f 8 a L 0 T V V H z p A U Z o L S a a y r 9 X 5 g P i T h u x 9 F r V x X N 6 l m N a q z L J B 9 x d w S J b Y F N 0 i d h q Y P D 1 5 2 1 X 3 f x C d T 0 7 7 Z 4 v p r J E o 0 k r f n Y r n a d i r d C 3 Z p M u 5 X B R v X 7 0 4 h t I Q 4 c L s h W b x S y n a s D / 6 8 L s m K G n 1 3 X u W F D b j z u P 3 2 7 C C i x v Q x L E R W a 4 H I L 8 / T L E O u f a F Y 3 + O R 3 N 2 J q z c B 4 P B 9 p 1 s N 3 8 B l B L A Q I t A B Q A A g A I A O l Z M 1 u K m g 3 p p A A A A P Y A A A A S A A A A A A A A A A A A A A A A A A A A A A B D b 2 5 m a W c v U G F j a 2 F n Z S 5 4 b W x Q S w E C L Q A U A A I A C A D p W T N b D 8 r p q 6 Q A A A D p A A A A E w A A A A A A A A A A A A A A A A D w A A A A W 0 N v b n R l b n R f V H l w Z X N d L n h t b F B L A Q I t A B Q A A g A I A O l Z M 1 s y U / V E 7 g E A A A E F A A A T A A A A A A A A A A A A A A A A A O E B A A B G b 3 J t d W x h c y 9 T Z W N 0 a W 9 u M S 5 t U E s F B g A A A A A D A A M A w g A A A B 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d A A A A A A A A Y R 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d s b 2 J h b F 9 m a W 5 h b m N l 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Y T I z N z A w Z C 0 w M D c x L T Q w O G M t O D g x N i 1 m N j J j Y T l l M j N l N T k 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d s b 2 J h b F 9 m a W 5 h b m N l X 2 R h d G F f M S I g L z 4 8 R W 5 0 c n k g V H l w Z T 0 i R m l s b G V k Q 2 9 t c G x l d G V S Z X N 1 b H R U b 1 d v c m t z a G V l d C I g V m F s d W U 9 I m w x 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N S 0 w O S 0 x O V Q w N T o 0 N T o w N y 4 w N j U y M j g 4 W i I g L z 4 8 R W 5 0 c n k g V H l w Z T 0 i R m l s b E N v b H V t b l R 5 c G V z I i B W Y W x 1 Z T 0 i c 0 J n Y 0 d C U V V G Q l F V R k J R W U Z C U V V G Q l F V R k J R V U d C U V l G Q l F V P S I g L z 4 8 R W 5 0 c n k g V H l w Z T 0 i R m l s b E N v b H V t b k 5 h b W V z I i B W Y W x 1 Z T 0 i c 1 s m c X V v d D t D b 3 V u d H J 5 J n F 1 b 3 Q 7 L C Z x d W 9 0 O 0 R h d G U m c X V v d D s s J n F 1 b 3 Q 7 U 3 R v Y 2 t f S W 5 k Z X g m c X V v d D s s J n F 1 b 3 Q 7 S W 5 k Z X h f V m F s d W U m c X V v d D s s J n F 1 b 3 Q 7 R G F p b H l f Q 2 h h b m d l X 1 B l c m N l b n Q m c X V v d D s s J n F 1 b 3 Q 7 T W F y a 2 V 0 X 0 N h c F 9 U c m l s b G l v b l 9 V U 0 Q m c X V v d D s s J n F 1 b 3 Q 7 R 0 R Q X 0 d y b 3 d 0 a F 9 S Y X R l X 1 B l c m N l b n Q m c X V v d D s s J n F 1 b 3 Q 7 S W 5 m b G F 0 a W 9 u X 1 J h d G V f U G V y Y 2 V u d C Z x d W 9 0 O y w m c X V v d D t J b n R l c m V z d F 9 S Y X R l X 1 B l c m N l b n Q m c X V v d D s s J n F 1 b 3 Q 7 V W 5 l b X B s b 3 l t Z W 5 0 X 1 J h d G V f U G V y Y 2 V u d C Z x d W 9 0 O y w m c X V v d D t D d X J y Z W 5 j e V 9 D b 2 R l J n F 1 b 3 Q 7 L C Z x d W 9 0 O 0 V 4 Y 2 h h b m d l X 1 J h d G V f V V N E J n F 1 b 3 Q 7 L C Z x d W 9 0 O 0 N 1 c n J l b m N 5 X 0 N o Y W 5 n Z V 9 Z V E R f U G V y Y 2 V u d C Z x d W 9 0 O y w m c X V v d D t H b 3 Z l c m 5 t Z W 5 0 X 0 R l Y n R f R 0 R Q X 1 B l c m N l b n Q m c X V v d D s s J n F 1 b 3 Q 7 Q 3 V y c m V u d F 9 B Y 2 N v d W 5 0 X 0 J h b G F u Y 2 V f Q m l s b G l v b l 9 V U 0 Q m c X V v d D s s J n F 1 b 3 Q 7 R k R J X 0 l u Z m x v d 1 9 C a W x s a W 9 u X 1 V T R C Z x d W 9 0 O y w m c X V v d D t D b 2 1 t b 2 R p d H l f S W 5 k Z X g m c X V v d D s s J n F 1 b 3 Q 7 T 2 l s X 1 B y a W N l X 1 V T R F 9 C Y X J y Z W w m c X V v d D s s J n F 1 b 3 Q 7 R 2 9 s Z F 9 Q c m l j Z V 9 V U 0 R f T 3 V u Y 2 U m c X V v d D s s J n F 1 b 3 Q 7 Q m 9 u Z F 9 Z a W V s Z F 8 x M F l f U G V y Y 2 V u d C Z x d W 9 0 O y w m c X V v d D t D c m V k a X R f U m F 0 a W 5 n J n F 1 b 3 Q 7 L C Z x d W 9 0 O 1 B v b G l 0 a W N h b F 9 S a X N r X 1 N j b 3 J l J n F 1 b 3 Q 7 L C Z x d W 9 0 O 0 J h b m t p b m d f U 2 V j d G 9 y X 0 h l Y W x 0 a C Z x d W 9 0 O y w m c X V v d D t S Z W F s X 0 V z d G F 0 Z V 9 J b m R l e C Z x d W 9 0 O y w m c X V v d D t F e H B v c n R f R 3 J v d 3 R o X 1 B l c m N l b n Q m c X V v d D s s J n F 1 b 3 Q 7 S W 1 w b 3 J 0 X 0 d y b 3 d 0 a F 9 Q Z X J j Z W 5 0 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0 d s b 2 J h b F 9 m a W 5 h b m N l X 2 R h d G E v Q X V 0 b 1 J l b W 9 2 Z W R D b 2 x 1 b W 5 z M S 5 7 Q 2 9 1 b n R y e S w w f S Z x d W 9 0 O y w m c X V v d D t T Z W N 0 a W 9 u M S 9 H b G 9 i Y W x f Z m l u Y W 5 j Z V 9 k Y X R h L 0 F 1 d G 9 S Z W 1 v d m V k Q 2 9 s d W 1 u c z E u e 0 R h d G U s M X 0 m c X V v d D s s J n F 1 b 3 Q 7 U 2 V j d G l v b j E v R 2 x v Y m F s X 2 Z p b m F u Y 2 V f Z G F 0 Y S 9 B d X R v U m V t b 3 Z l Z E N v b H V t b n M x L n t T d G 9 j a 1 9 J b m R l e C w y f S Z x d W 9 0 O y w m c X V v d D t T Z W N 0 a W 9 u M S 9 H b G 9 i Y W x f Z m l u Y W 5 j Z V 9 k Y X R h L 0 F 1 d G 9 S Z W 1 v d m V k Q 2 9 s d W 1 u c z E u e 0 l u Z G V 4 X 1 Z h b H V l L D N 9 J n F 1 b 3 Q 7 L C Z x d W 9 0 O 1 N l Y 3 R p b 2 4 x L 0 d s b 2 J h b F 9 m a W 5 h b m N l X 2 R h d G E v Q X V 0 b 1 J l b W 9 2 Z W R D b 2 x 1 b W 5 z M S 5 7 R G F p b H l f Q 2 h h b m d l X 1 B l c m N l b n Q s N H 0 m c X V v d D s s J n F 1 b 3 Q 7 U 2 V j d G l v b j E v R 2 x v Y m F s X 2 Z p b m F u Y 2 V f Z G F 0 Y S 9 B d X R v U m V t b 3 Z l Z E N v b H V t b n M x L n t N Y X J r Z X R f Q 2 F w X 1 R y a W x s a W 9 u X 1 V T R C w 1 f S Z x d W 9 0 O y w m c X V v d D t T Z W N 0 a W 9 u M S 9 H b G 9 i Y W x f Z m l u Y W 5 j Z V 9 k Y X R h L 0 F 1 d G 9 S Z W 1 v d m V k Q 2 9 s d W 1 u c z E u e 0 d E U F 9 H c m 9 3 d G h f U m F 0 Z V 9 Q Z X J j Z W 5 0 L D Z 9 J n F 1 b 3 Q 7 L C Z x d W 9 0 O 1 N l Y 3 R p b 2 4 x L 0 d s b 2 J h b F 9 m a W 5 h b m N l X 2 R h d G E v Q X V 0 b 1 J l b W 9 2 Z W R D b 2 x 1 b W 5 z M S 5 7 S W 5 m b G F 0 a W 9 u X 1 J h d G V f U G V y Y 2 V u d C w 3 f S Z x d W 9 0 O y w m c X V v d D t T Z W N 0 a W 9 u M S 9 H b G 9 i Y W x f Z m l u Y W 5 j Z V 9 k Y X R h L 0 F 1 d G 9 S Z W 1 v d m V k Q 2 9 s d W 1 u c z E u e 0 l u d G V y Z X N 0 X 1 J h d G V f U G V y Y 2 V u d C w 4 f S Z x d W 9 0 O y w m c X V v d D t T Z W N 0 a W 9 u M S 9 H b G 9 i Y W x f Z m l u Y W 5 j Z V 9 k Y X R h L 0 F 1 d G 9 S Z W 1 v d m V k Q 2 9 s d W 1 u c z E u e 1 V u Z W 1 w b G 9 5 b W V u d F 9 S Y X R l X 1 B l c m N l b n Q s O X 0 m c X V v d D s s J n F 1 b 3 Q 7 U 2 V j d G l v b j E v R 2 x v Y m F s X 2 Z p b m F u Y 2 V f Z G F 0 Y S 9 B d X R v U m V t b 3 Z l Z E N v b H V t b n M x L n t D d X J y Z W 5 j e V 9 D b 2 R l L D E w f S Z x d W 9 0 O y w m c X V v d D t T Z W N 0 a W 9 u M S 9 H b G 9 i Y W x f Z m l u Y W 5 j Z V 9 k Y X R h L 0 F 1 d G 9 S Z W 1 v d m V k Q 2 9 s d W 1 u c z E u e 0 V 4 Y 2 h h b m d l X 1 J h d G V f V V N E L D E x f S Z x d W 9 0 O y w m c X V v d D t T Z W N 0 a W 9 u M S 9 H b G 9 i Y W x f Z m l u Y W 5 j Z V 9 k Y X R h L 0 F 1 d G 9 S Z W 1 v d m V k Q 2 9 s d W 1 u c z E u e 0 N 1 c n J l b m N 5 X 0 N o Y W 5 n Z V 9 Z V E R f U G V y Y 2 V u d C w x M n 0 m c X V v d D s s J n F 1 b 3 Q 7 U 2 V j d G l v b j E v R 2 x v Y m F s X 2 Z p b m F u Y 2 V f Z G F 0 Y S 9 B d X R v U m V t b 3 Z l Z E N v b H V t b n M x L n t H b 3 Z l c m 5 t Z W 5 0 X 0 R l Y n R f R 0 R Q X 1 B l c m N l b n Q s M T N 9 J n F 1 b 3 Q 7 L C Z x d W 9 0 O 1 N l Y 3 R p b 2 4 x L 0 d s b 2 J h b F 9 m a W 5 h b m N l X 2 R h d G E v Q X V 0 b 1 J l b W 9 2 Z W R D b 2 x 1 b W 5 z M S 5 7 Q 3 V y c m V u d F 9 B Y 2 N v d W 5 0 X 0 J h b G F u Y 2 V f Q m l s b G l v b l 9 V U 0 Q s M T R 9 J n F 1 b 3 Q 7 L C Z x d W 9 0 O 1 N l Y 3 R p b 2 4 x L 0 d s b 2 J h b F 9 m a W 5 h b m N l X 2 R h d G E v Q X V 0 b 1 J l b W 9 2 Z W R D b 2 x 1 b W 5 z M S 5 7 R k R J X 0 l u Z m x v d 1 9 C a W x s a W 9 u X 1 V T R C w x N X 0 m c X V v d D s s J n F 1 b 3 Q 7 U 2 V j d G l v b j E v R 2 x v Y m F s X 2 Z p b m F u Y 2 V f Z G F 0 Y S 9 B d X R v U m V t b 3 Z l Z E N v b H V t b n M x L n t D b 2 1 t b 2 R p d H l f S W 5 k Z X g s M T Z 9 J n F 1 b 3 Q 7 L C Z x d W 9 0 O 1 N l Y 3 R p b 2 4 x L 0 d s b 2 J h b F 9 m a W 5 h b m N l X 2 R h d G E v Q X V 0 b 1 J l b W 9 2 Z W R D b 2 x 1 b W 5 z M S 5 7 T 2 l s X 1 B y a W N l X 1 V T R F 9 C Y X J y Z W w s M T d 9 J n F 1 b 3 Q 7 L C Z x d W 9 0 O 1 N l Y 3 R p b 2 4 x L 0 d s b 2 J h b F 9 m a W 5 h b m N l X 2 R h d G E v Q X V 0 b 1 J l b W 9 2 Z W R D b 2 x 1 b W 5 z M S 5 7 R 2 9 s Z F 9 Q c m l j Z V 9 V U 0 R f T 3 V u Y 2 U s M T h 9 J n F 1 b 3 Q 7 L C Z x d W 9 0 O 1 N l Y 3 R p b 2 4 x L 0 d s b 2 J h b F 9 m a W 5 h b m N l X 2 R h d G E v Q X V 0 b 1 J l b W 9 2 Z W R D b 2 x 1 b W 5 z M S 5 7 Q m 9 u Z F 9 Z a W V s Z F 8 x M F l f U G V y Y 2 V u d C w x O X 0 m c X V v d D s s J n F 1 b 3 Q 7 U 2 V j d G l v b j E v R 2 x v Y m F s X 2 Z p b m F u Y 2 V f Z G F 0 Y S 9 B d X R v U m V t b 3 Z l Z E N v b H V t b n M x L n t D c m V k a X R f U m F 0 a W 5 n L D I w f S Z x d W 9 0 O y w m c X V v d D t T Z W N 0 a W 9 u M S 9 H b G 9 i Y W x f Z m l u Y W 5 j Z V 9 k Y X R h L 0 F 1 d G 9 S Z W 1 v d m V k Q 2 9 s d W 1 u c z E u e 1 B v b G l 0 a W N h b F 9 S a X N r X 1 N j b 3 J l L D I x f S Z x d W 9 0 O y w m c X V v d D t T Z W N 0 a W 9 u M S 9 H b G 9 i Y W x f Z m l u Y W 5 j Z V 9 k Y X R h L 0 F 1 d G 9 S Z W 1 v d m V k Q 2 9 s d W 1 u c z E u e 0 J h b m t p b m d f U 2 V j d G 9 y X 0 h l Y W x 0 a C w y M n 0 m c X V v d D s s J n F 1 b 3 Q 7 U 2 V j d G l v b j E v R 2 x v Y m F s X 2 Z p b m F u Y 2 V f Z G F 0 Y S 9 B d X R v U m V t b 3 Z l Z E N v b H V t b n M x L n t S Z W F s X 0 V z d G F 0 Z V 9 J b m R l e C w y M 3 0 m c X V v d D s s J n F 1 b 3 Q 7 U 2 V j d G l v b j E v R 2 x v Y m F s X 2 Z p b m F u Y 2 V f Z G F 0 Y S 9 B d X R v U m V t b 3 Z l Z E N v b H V t b n M x L n t F e H B v c n R f R 3 J v d 3 R o X 1 B l c m N l b n Q s M j R 9 J n F 1 b 3 Q 7 L C Z x d W 9 0 O 1 N l Y 3 R p b 2 4 x L 0 d s b 2 J h b F 9 m a W 5 h b m N l X 2 R h d G E v Q X V 0 b 1 J l b W 9 2 Z W R D b 2 x 1 b W 5 z M S 5 7 S W 1 w b 3 J 0 X 0 d y b 3 d 0 a F 9 Q Z X J j Z W 5 0 L D I 1 f S Z x d W 9 0 O 1 0 s J n F 1 b 3 Q 7 Q 2 9 s d W 1 u Q 2 9 1 b n Q m c X V v d D s 6 M j Y s J n F 1 b 3 Q 7 S 2 V 5 Q 2 9 s d W 1 u T m F t Z X M m c X V v d D s 6 W 1 0 s J n F 1 b 3 Q 7 Q 2 9 s d W 1 u S W R l b n R p d G l l c y Z x d W 9 0 O z p b J n F 1 b 3 Q 7 U 2 V j d G l v b j E v R 2 x v Y m F s X 2 Z p b m F u Y 2 V f Z G F 0 Y S 9 B d X R v U m V t b 3 Z l Z E N v b H V t b n M x L n t D b 3 V u d H J 5 L D B 9 J n F 1 b 3 Q 7 L C Z x d W 9 0 O 1 N l Y 3 R p b 2 4 x L 0 d s b 2 J h b F 9 m a W 5 h b m N l X 2 R h d G E v Q X V 0 b 1 J l b W 9 2 Z W R D b 2 x 1 b W 5 z M S 5 7 R G F 0 Z S w x f S Z x d W 9 0 O y w m c X V v d D t T Z W N 0 a W 9 u M S 9 H b G 9 i Y W x f Z m l u Y W 5 j Z V 9 k Y X R h L 0 F 1 d G 9 S Z W 1 v d m V k Q 2 9 s d W 1 u c z E u e 1 N 0 b 2 N r X 0 l u Z G V 4 L D J 9 J n F 1 b 3 Q 7 L C Z x d W 9 0 O 1 N l Y 3 R p b 2 4 x L 0 d s b 2 J h b F 9 m a W 5 h b m N l X 2 R h d G E v Q X V 0 b 1 J l b W 9 2 Z W R D b 2 x 1 b W 5 z M S 5 7 S W 5 k Z X h f V m F s d W U s M 3 0 m c X V v d D s s J n F 1 b 3 Q 7 U 2 V j d G l v b j E v R 2 x v Y m F s X 2 Z p b m F u Y 2 V f Z G F 0 Y S 9 B d X R v U m V t b 3 Z l Z E N v b H V t b n M x L n t E Y W l s e V 9 D a G F u Z 2 V f U G V y Y 2 V u d C w 0 f S Z x d W 9 0 O y w m c X V v d D t T Z W N 0 a W 9 u M S 9 H b G 9 i Y W x f Z m l u Y W 5 j Z V 9 k Y X R h L 0 F 1 d G 9 S Z W 1 v d m V k Q 2 9 s d W 1 u c z E u e 0 1 h c m t l d F 9 D Y X B f V H J p b G x p b 2 5 f V V N E L D V 9 J n F 1 b 3 Q 7 L C Z x d W 9 0 O 1 N l Y 3 R p b 2 4 x L 0 d s b 2 J h b F 9 m a W 5 h b m N l X 2 R h d G E v Q X V 0 b 1 J l b W 9 2 Z W R D b 2 x 1 b W 5 z M S 5 7 R 0 R Q X 0 d y b 3 d 0 a F 9 S Y X R l X 1 B l c m N l b n Q s N n 0 m c X V v d D s s J n F 1 b 3 Q 7 U 2 V j d G l v b j E v R 2 x v Y m F s X 2 Z p b m F u Y 2 V f Z G F 0 Y S 9 B d X R v U m V t b 3 Z l Z E N v b H V t b n M x L n t J b m Z s Y X R p b 2 5 f U m F 0 Z V 9 Q Z X J j Z W 5 0 L D d 9 J n F 1 b 3 Q 7 L C Z x d W 9 0 O 1 N l Y 3 R p b 2 4 x L 0 d s b 2 J h b F 9 m a W 5 h b m N l X 2 R h d G E v Q X V 0 b 1 J l b W 9 2 Z W R D b 2 x 1 b W 5 z M S 5 7 S W 5 0 Z X J l c 3 R f U m F 0 Z V 9 Q Z X J j Z W 5 0 L D h 9 J n F 1 b 3 Q 7 L C Z x d W 9 0 O 1 N l Y 3 R p b 2 4 x L 0 d s b 2 J h b F 9 m a W 5 h b m N l X 2 R h d G E v Q X V 0 b 1 J l b W 9 2 Z W R D b 2 x 1 b W 5 z M S 5 7 V W 5 l b X B s b 3 l t Z W 5 0 X 1 J h d G V f U G V y Y 2 V u d C w 5 f S Z x d W 9 0 O y w m c X V v d D t T Z W N 0 a W 9 u M S 9 H b G 9 i Y W x f Z m l u Y W 5 j Z V 9 k Y X R h L 0 F 1 d G 9 S Z W 1 v d m V k Q 2 9 s d W 1 u c z E u e 0 N 1 c n J l b m N 5 X 0 N v Z G U s M T B 9 J n F 1 b 3 Q 7 L C Z x d W 9 0 O 1 N l Y 3 R p b 2 4 x L 0 d s b 2 J h b F 9 m a W 5 h b m N l X 2 R h d G E v Q X V 0 b 1 J l b W 9 2 Z W R D b 2 x 1 b W 5 z M S 5 7 R X h j a G F u Z 2 V f U m F 0 Z V 9 V U 0 Q s M T F 9 J n F 1 b 3 Q 7 L C Z x d W 9 0 O 1 N l Y 3 R p b 2 4 x L 0 d s b 2 J h b F 9 m a W 5 h b m N l X 2 R h d G E v Q X V 0 b 1 J l b W 9 2 Z W R D b 2 x 1 b W 5 z M S 5 7 Q 3 V y c m V u Y 3 l f Q 2 h h b m d l X 1 l U R F 9 Q Z X J j Z W 5 0 L D E y f S Z x d W 9 0 O y w m c X V v d D t T Z W N 0 a W 9 u M S 9 H b G 9 i Y W x f Z m l u Y W 5 j Z V 9 k Y X R h L 0 F 1 d G 9 S Z W 1 v d m V k Q 2 9 s d W 1 u c z E u e 0 d v d m V y b m 1 l b n R f R G V i d F 9 H R F B f U G V y Y 2 V u d C w x M 3 0 m c X V v d D s s J n F 1 b 3 Q 7 U 2 V j d G l v b j E v R 2 x v Y m F s X 2 Z p b m F u Y 2 V f Z G F 0 Y S 9 B d X R v U m V t b 3 Z l Z E N v b H V t b n M x L n t D d X J y Z W 5 0 X 0 F j Y 2 9 1 b n R f Q m F s Y W 5 j Z V 9 C a W x s a W 9 u X 1 V T R C w x N H 0 m c X V v d D s s J n F 1 b 3 Q 7 U 2 V j d G l v b j E v R 2 x v Y m F s X 2 Z p b m F u Y 2 V f Z G F 0 Y S 9 B d X R v U m V t b 3 Z l Z E N v b H V t b n M x L n t G R E l f S W 5 m b G 9 3 X 0 J p b G x p b 2 5 f V V N E L D E 1 f S Z x d W 9 0 O y w m c X V v d D t T Z W N 0 a W 9 u M S 9 H b G 9 i Y W x f Z m l u Y W 5 j Z V 9 k Y X R h L 0 F 1 d G 9 S Z W 1 v d m V k Q 2 9 s d W 1 u c z E u e 0 N v b W 1 v Z G l 0 e V 9 J b m R l e C w x N n 0 m c X V v d D s s J n F 1 b 3 Q 7 U 2 V j d G l v b j E v R 2 x v Y m F s X 2 Z p b m F u Y 2 V f Z G F 0 Y S 9 B d X R v U m V t b 3 Z l Z E N v b H V t b n M x L n t P a W x f U H J p Y 2 V f V V N E X 0 J h c n J l b C w x N 3 0 m c X V v d D s s J n F 1 b 3 Q 7 U 2 V j d G l v b j E v R 2 x v Y m F s X 2 Z p b m F u Y 2 V f Z G F 0 Y S 9 B d X R v U m V t b 3 Z l Z E N v b H V t b n M x L n t H b 2 x k X 1 B y a W N l X 1 V T R F 9 P d W 5 j Z S w x O H 0 m c X V v d D s s J n F 1 b 3 Q 7 U 2 V j d G l v b j E v R 2 x v Y m F s X 2 Z p b m F u Y 2 V f Z G F 0 Y S 9 B d X R v U m V t b 3 Z l Z E N v b H V t b n M x L n t C b 2 5 k X 1 l p Z W x k X z E w W V 9 Q Z X J j Z W 5 0 L D E 5 f S Z x d W 9 0 O y w m c X V v d D t T Z W N 0 a W 9 u M S 9 H b G 9 i Y W x f Z m l u Y W 5 j Z V 9 k Y X R h L 0 F 1 d G 9 S Z W 1 v d m V k Q 2 9 s d W 1 u c z E u e 0 N y Z W R p d F 9 S Y X R p b m c s M j B 9 J n F 1 b 3 Q 7 L C Z x d W 9 0 O 1 N l Y 3 R p b 2 4 x L 0 d s b 2 J h b F 9 m a W 5 h b m N l X 2 R h d G E v Q X V 0 b 1 J l b W 9 2 Z W R D b 2 x 1 b W 5 z M S 5 7 U G 9 s a X R p Y 2 F s X 1 J p c 2 t f U 2 N v c m U s M j F 9 J n F 1 b 3 Q 7 L C Z x d W 9 0 O 1 N l Y 3 R p b 2 4 x L 0 d s b 2 J h b F 9 m a W 5 h b m N l X 2 R h d G E v Q X V 0 b 1 J l b W 9 2 Z W R D b 2 x 1 b W 5 z M S 5 7 Q m F u a 2 l u Z 1 9 T Z W N 0 b 3 J f S G V h b H R o L D I y f S Z x d W 9 0 O y w m c X V v d D t T Z W N 0 a W 9 u M S 9 H b G 9 i Y W x f Z m l u Y W 5 j Z V 9 k Y X R h L 0 F 1 d G 9 S Z W 1 v d m V k Q 2 9 s d W 1 u c z E u e 1 J l Y W x f R X N 0 Y X R l X 0 l u Z G V 4 L D I z f S Z x d W 9 0 O y w m c X V v d D t T Z W N 0 a W 9 u M S 9 H b G 9 i Y W x f Z m l u Y W 5 j Z V 9 k Y X R h L 0 F 1 d G 9 S Z W 1 v d m V k Q 2 9 s d W 1 u c z E u e 0 V 4 c G 9 y d F 9 H c m 9 3 d G h f U G V y Y 2 V u d C w y N H 0 m c X V v d D s s J n F 1 b 3 Q 7 U 2 V j d G l v b j E v R 2 x v Y m F s X 2 Z p b m F u Y 2 V f Z G F 0 Y S 9 B d X R v U m V t b 3 Z l Z E N v b H V t b n M x L n t J b X B v c n R f R 3 J v d 3 R o X 1 B l c m N l b n Q s M j V 9 J n F 1 b 3 Q 7 X S w m c X V v d D t S Z W x h d G l v b n N o a X B J b m Z v J n F 1 b 3 Q 7 O l t d f S I g L z 4 8 L 1 N 0 Y W J s Z U V u d H J p Z X M + P C 9 J d G V t P j x J d G V t P j x J d G V t T G 9 j Y X R p b 2 4 + P E l 0 Z W 1 U e X B l P k Z v c m 1 1 b G E 8 L 0 l 0 Z W 1 U e X B l P j x J d G V t U G F 0 a D 5 T Z W N 0 a W 9 u M S 9 H b G 9 i Y W x f Z m l u Y W 5 j Z V 9 k Y X R h L 1 N v d X J j Z T w v S X R l b V B h d G g + P C 9 J d G V t T G 9 j Y X R p b 2 4 + P F N 0 Y W J s Z U V u d H J p Z X M g L z 4 8 L 0 l 0 Z W 0 + P E l 0 Z W 0 + P E l 0 Z W 1 M b 2 N h d G l v b j 4 8 S X R l b V R 5 c G U + R m 9 y b X V s Y T w v S X R l b V R 5 c G U + P E l 0 Z W 1 Q Y X R o P l N l Y 3 R p b 2 4 x L 0 d s b 2 J h b F 9 m a W 5 h b m N l X 2 R h d G E v Q 2 h h b m d l Z C U y M F R 5 c G U 8 L 0 l 0 Z W 1 Q Y X R o P j w v S X R l b U x v Y 2 F 0 a W 9 u P j x T d G F i b G V F b n R y a W V z I C 8 + P C 9 J d G V t P j x J d G V t P j x J d G V t T G 9 j Y X R p b 2 4 + P E l 0 Z W 1 U e X B l P k Z v c m 1 1 b G E 8 L 0 l 0 Z W 1 U e X B l P j x J d G V t U G F 0 a D 5 T Z W N 0 a W 9 u M S 9 H b G 9 i Y W x f Z m l u Y W 5 j Z V 9 k Y X R h L 1 J l b W 9 2 Z W Q l M j B E d X B s a W N h d G V z P C 9 J d G V t U G F 0 a D 4 8 L 0 l 0 Z W 1 M b 2 N h d G l v b j 4 8 U 3 R h Y m x l R W 5 0 c m l l c y A v P j w v S X R l b T 4 8 L 0 l 0 Z W 1 z P j w v T G 9 j Y W x Q Y W N r Y W d l T W V 0 Y W R h d G F G a W x l P h Y A A A B Q S w U G A A A A A A A A A A A A A A A A A A A A A A A A J g E A A A E A A A D Q j J 3 f A R X R E Y x 6 A M B P w p f r A Q A A A N 6 b 8 b o e p Z N C l 4 r x y U u 6 T X 0 A A A A A A g A A A A A A E G Y A A A A B A A A g A A A A i 5 l S v Z j 4 3 K 8 F Z O a L W I o 1 q c 3 E W C 9 b 7 P a B U 4 M p W c k q d l Q A A A A A D o A A A A A C A A A g A A A A H y 8 v v R K q v m V 1 9 l v G 4 7 H / z O D 4 w b Z A 1 H 9 7 I j C d 5 l h 9 G d t Q A A A A S H G 3 S t h E B v 3 d l + r 5 W + B L o W b A F 9 E q o r z + M i l R I s u / 8 r 1 D I J R G P v R q F W G O j I s K T N b z I l y a g W g A 9 N G 2 P 8 2 h p c l u J 3 j 0 3 U h X 5 D V m 7 P Q 1 2 g E S w L 5 A A A A A I T d / V Z m c K d l A Y S N 1 m L V a m i 8 g 2 H N o 9 F 8 G b z H s 3 C O r i a F E Q z B A j R M P a P d Y b e d 6 D V r p G D b S P R e J t T c J l o x U l 9 o r S g = = < / D a t a M a s h u p > 
</file>

<file path=customXml/itemProps1.xml><?xml version="1.0" encoding="utf-8"?>
<ds:datastoreItem xmlns:ds="http://schemas.openxmlformats.org/officeDocument/2006/customXml" ds:itemID="{C8352DCD-4709-4ED9-8BCD-52455A9ECC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 MARKS</vt:lpstr>
      <vt:lpstr>2 marks</vt:lpstr>
      <vt:lpstr>2 marks pivot table</vt:lpstr>
      <vt:lpstr>Dashboard</vt:lpstr>
      <vt:lpstr>30 mark pivot table</vt:lpstr>
      <vt:lpstr>30 mark pivot table 3</vt:lpstr>
      <vt:lpstr>30 MARK PIVOT TABLE 2</vt:lpstr>
      <vt:lpstr>30 mark pivot table 4</vt:lpstr>
      <vt:lpstr>30 mark pivot table 5</vt:lpstr>
      <vt:lpstr>Sheet11</vt:lpstr>
      <vt:lpstr>Global_finance_data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Muguntharaj Arumugam</dc:creator>
  <cp:lastModifiedBy>Muguntharaj Arumugam</cp:lastModifiedBy>
  <dcterms:created xsi:type="dcterms:W3CDTF">2025-09-19T03:46:09Z</dcterms:created>
  <dcterms:modified xsi:type="dcterms:W3CDTF">2025-09-19T09:47:59Z</dcterms:modified>
</cp:coreProperties>
</file>