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Administrator\Desktop\Git Hub Dashboards\"/>
    </mc:Choice>
  </mc:AlternateContent>
  <xr:revisionPtr revIDLastSave="0" documentId="13_ncr:1_{9DA54D67-CB58-4B7A-BC2D-79468D0EF603}" xr6:coauthVersionLast="47" xr6:coauthVersionMax="47" xr10:uidLastSave="{00000000-0000-0000-0000-000000000000}"/>
  <bookViews>
    <workbookView xWindow="-120" yWindow="-120" windowWidth="29040" windowHeight="15720" activeTab="5" xr2:uid="{434DADD7-7A84-465B-90D0-FF1B105040D5}"/>
  </bookViews>
  <sheets>
    <sheet name="Data" sheetId="1" r:id="rId1"/>
    <sheet name="KPI" sheetId="2" r:id="rId2"/>
    <sheet name="Rating" sheetId="4" r:id="rId3"/>
    <sheet name="Gender" sheetId="5" r:id="rId4"/>
    <sheet name="Pivot Table" sheetId="6" r:id="rId5"/>
    <sheet name="DashBoard" sheetId="3" r:id="rId6"/>
  </sheets>
  <definedNames>
    <definedName name="_xlchart.v1.0" hidden="1">'Pivot Table'!$D$27:$D$35</definedName>
    <definedName name="_xlchart.v1.1" hidden="1">'Pivot Table'!$E$27:$E$35</definedName>
    <definedName name="_xlchart.v1.5" hidden="1">'Pivot Table'!$D$27:$D$35</definedName>
    <definedName name="_xlchart.v1.6" hidden="1">'Pivot Table'!$E$27:$E$35</definedName>
    <definedName name="_xlchart.v1.7" hidden="1">'Pivot Table'!$D$27:$D$35</definedName>
    <definedName name="_xlchart.v1.8" hidden="1">'Pivot Table'!$E$27:$E$35</definedName>
    <definedName name="_xlchart.v2.10" hidden="1">'Pivot Table'!$E$79</definedName>
    <definedName name="_xlchart.v2.11" hidden="1">'Pivot Table'!$E$80:$E$82</definedName>
    <definedName name="_xlchart.v2.2" hidden="1">'Pivot Table'!$D$80:$D$82</definedName>
    <definedName name="_xlchart.v2.3" hidden="1">'Pivot Table'!$E$79</definedName>
    <definedName name="_xlchart.v2.4" hidden="1">'Pivot Table'!$E$80:$E$82</definedName>
    <definedName name="_xlchart.v2.9" hidden="1">'Pivot Table'!$D$80:$D$82</definedName>
    <definedName name="_xlcn.WorksheetConnection_Book1data1" hidden="1">Data[]</definedName>
    <definedName name="Slicer_Department">#N/A</definedName>
    <definedName name="Slicer_Education">#N/A</definedName>
    <definedName name="Slicer_Gender">#N/A</definedName>
  </definedNames>
  <calcPr calcId="191029"/>
  <pivotCaches>
    <pivotCache cacheId="1314" r:id="rId7"/>
    <pivotCache cacheId="1317" r:id="rId8"/>
    <pivotCache cacheId="1320" r:id="rId9"/>
    <pivotCache cacheId="1323" r:id="rId10"/>
    <pivotCache cacheId="1326" r:id="rId11"/>
    <pivotCache cacheId="1329" r:id="rId12"/>
    <pivotCache cacheId="1332" r:id="rId13"/>
    <pivotCache cacheId="1335" r:id="rId14"/>
  </pivotCaches>
  <extLst>
    <ext xmlns:x14="http://schemas.microsoft.com/office/spreadsheetml/2009/9/main" uri="{876F7934-8845-4945-9796-88D515C7AA90}">
      <x14:pivotCaches>
        <pivotCache cacheId="119"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Book1!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2" i="6" l="1"/>
  <c r="D81" i="6"/>
  <c r="D80" i="6"/>
  <c r="E81" i="6"/>
  <c r="E82" i="6"/>
  <c r="E80" i="6"/>
  <c r="E35" i="6"/>
  <c r="E34" i="6"/>
  <c r="E33" i="6"/>
  <c r="E32" i="6"/>
  <c r="E31" i="6"/>
  <c r="E30" i="6"/>
  <c r="E29" i="6"/>
  <c r="E28" i="6"/>
  <c r="E27" i="6"/>
  <c r="D27" i="6"/>
  <c r="D28" i="6"/>
  <c r="D29" i="6"/>
  <c r="D30" i="6"/>
  <c r="D31" i="6"/>
  <c r="D32" i="6"/>
  <c r="D33" i="6"/>
  <c r="D34" i="6"/>
  <c r="D35" i="6"/>
  <c r="B9" i="5"/>
  <c r="B8" i="5"/>
  <c r="C9" i="5"/>
  <c r="C8" i="5"/>
  <c r="B6" i="4"/>
  <c r="D8" i="2"/>
  <c r="C8" i="2"/>
  <c r="B8" i="2"/>
  <c r="E8" i="2" l="1"/>
  <c r="F8" i="2"/>
  <c r="B7" i="4"/>
  <c r="C7" i="4" s="1"/>
  <c r="C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FAA671-7592-4403-98C1-812B34784D6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265DB0F-17BB-4C8C-B363-8B208FE213CA}" name="WorksheetConnection_Book1!data" type="102" refreshedVersion="8" minRefreshableVersion="5">
    <extLst>
      <ext xmlns:x15="http://schemas.microsoft.com/office/spreadsheetml/2010/11/main" uri="{DE250136-89BD-433C-8126-D09CA5730AF9}">
        <x15:connection id="data" autoDelete="1">
          <x15:rangePr sourceName="_xlcn.WorksheetConnection_Book1data1"/>
        </x15:connection>
      </ext>
    </extLst>
  </connection>
</connections>
</file>

<file path=xl/sharedStrings.xml><?xml version="1.0" encoding="utf-8"?>
<sst xmlns="http://schemas.openxmlformats.org/spreadsheetml/2006/main" count="19216" uniqueCount="1570">
  <si>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</si>
  <si>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</si>
  <si>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</si>
  <si>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</si>
  <si>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</si>
  <si>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</si>
  <si>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</si>
  <si>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</si>
  <si>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</si>
  <si>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</si>
  <si>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</si>
  <si>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</si>
  <si>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</si>
  <si>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</si>
  <si>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</si>
  <si>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</si>
  <si>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</si>
  <si>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</si>
  <si>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</si>
  <si>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</si>
  <si>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</si>
  <si>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</si>
  <si>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</si>
  <si>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</si>
  <si>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</si>
  <si>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</si>
  <si>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</si>
  <si>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</si>
  <si>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</si>
  <si>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</si>
  <si>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</si>
  <si>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</si>
  <si>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</si>
  <si>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</si>
  <si>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</si>
  <si>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</si>
  <si>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</si>
  <si>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</si>
  <si>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</si>
  <si>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</si>
  <si>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</si>
  <si>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</si>
  <si>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</si>
  <si>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</si>
  <si>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</si>
  <si>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</si>
  <si>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</si>
  <si>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</si>
  <si>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</si>
  <si>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</si>
  <si>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</si>
  <si>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</si>
  <si>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</si>
  <si>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</si>
  <si>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</si>
  <si>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</si>
  <si>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</si>
  <si>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</si>
  <si>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</si>
  <si>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</si>
  <si>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</si>
  <si>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</si>
  <si>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</si>
  <si>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</si>
  <si>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</si>
  <si>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</si>
  <si>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</si>
  <si>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</si>
  <si>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</si>
  <si>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</si>
  <si>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</si>
  <si>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</si>
  <si>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</si>
  <si>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</si>
  <si>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</si>
  <si>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</si>
  <si>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</si>
  <si>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</si>
  <si>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</si>
  <si>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</si>
  <si>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</si>
  <si>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</si>
  <si>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</si>
  <si>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</si>
  <si>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</si>
  <si>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</si>
  <si>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</si>
  <si>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</si>
  <si>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</si>
  <si>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</si>
  <si>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</si>
  <si>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</si>
  <si>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</si>
  <si>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</si>
  <si>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</si>
  <si>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</si>
  <si>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</si>
  <si>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</si>
  <si>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</si>
  <si>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</si>
  <si>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</si>
  <si>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</si>
  <si>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</si>
  <si>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</si>
  <si>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</si>
  <si>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</si>
  <si>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</si>
  <si>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</si>
  <si>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</si>
  <si>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</si>
  <si>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</si>
  <si>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</si>
  <si>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</si>
  <si>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</si>
  <si>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</si>
  <si>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</si>
  <si>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</si>
  <si>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</si>
  <si>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</si>
  <si>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</si>
  <si>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</si>
  <si>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</si>
  <si>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</si>
  <si>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</si>
  <si>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</si>
  <si>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</si>
  <si>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</si>
  <si>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</si>
  <si>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</si>
  <si>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</si>
  <si>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</si>
  <si>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</si>
  <si>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</si>
  <si>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</si>
  <si>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</si>
  <si>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</si>
  <si>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</si>
  <si>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</si>
  <si>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</si>
  <si>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</si>
  <si>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</si>
  <si>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</si>
  <si>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</si>
  <si>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</si>
  <si>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</si>
  <si>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</si>
  <si>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</si>
  <si>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</si>
  <si>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</si>
  <si>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</si>
  <si>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</si>
  <si>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</si>
  <si>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</si>
  <si>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</si>
  <si>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</si>
  <si>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</si>
  <si>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</si>
  <si>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</si>
  <si>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</si>
  <si>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</si>
  <si>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</si>
  <si>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</si>
  <si>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</si>
  <si>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</si>
  <si>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</si>
  <si>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</si>
  <si>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</si>
  <si>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</si>
  <si>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</si>
  <si>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</si>
  <si>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</si>
  <si>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</si>
  <si>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</si>
  <si>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</si>
  <si>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</si>
  <si>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</si>
  <si>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</si>
  <si>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</si>
  <si>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</si>
  <si>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</si>
  <si>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</si>
  <si>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</si>
  <si>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</si>
  <si>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</si>
  <si>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</si>
  <si>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</si>
  <si>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</si>
  <si>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</si>
  <si>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</si>
  <si>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</si>
  <si>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</si>
  <si>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</si>
  <si>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</si>
  <si>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</si>
  <si>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</si>
  <si>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</si>
  <si>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</si>
  <si>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</si>
  <si>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</si>
  <si>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</si>
  <si>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</si>
  <si>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</si>
  <si>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</si>
  <si>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</si>
  <si>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</si>
  <si>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</si>
  <si>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</si>
  <si>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</si>
  <si>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</si>
  <si>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</si>
  <si>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</si>
  <si>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</si>
  <si>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</si>
  <si>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</si>
  <si>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</si>
  <si>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</si>
  <si>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</si>
  <si>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</si>
  <si>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</si>
  <si>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</si>
  <si>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</si>
  <si>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</si>
  <si>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</si>
  <si>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</si>
  <si>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</si>
  <si>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</si>
  <si>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</si>
  <si>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</si>
  <si>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</si>
  <si>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</si>
  <si>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</si>
  <si>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</si>
  <si>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</si>
  <si>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</si>
  <si>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</si>
  <si>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</si>
  <si>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</si>
  <si>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</si>
  <si>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</si>
  <si>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</si>
  <si>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</si>
  <si>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</si>
  <si>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</si>
  <si>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</si>
  <si>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</si>
  <si>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</si>
  <si>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</si>
  <si>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</si>
  <si>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</si>
  <si>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</si>
  <si>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</si>
  <si>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</si>
  <si>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</si>
  <si>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</si>
  <si>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</si>
  <si>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</si>
  <si>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</si>
  <si>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</si>
  <si>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</si>
  <si>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</si>
  <si>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</si>
  <si>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</si>
  <si>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</si>
  <si>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</si>
  <si>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</si>
  <si>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</si>
  <si>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</si>
  <si>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</si>
  <si>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</si>
  <si>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</si>
  <si>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</si>
  <si>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</si>
  <si>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</si>
  <si>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</si>
  <si>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</si>
  <si>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</si>
  <si>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</si>
  <si>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</si>
  <si>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</si>
  <si>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</si>
  <si>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</si>
  <si>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</si>
  <si>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</si>
  <si>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</si>
  <si>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</si>
  <si>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</si>
  <si>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</si>
  <si>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</si>
  <si>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</si>
  <si>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</si>
  <si>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</si>
  <si>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</si>
  <si>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</si>
  <si>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</si>
  <si>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</si>
  <si>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</si>
  <si>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</si>
  <si>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</si>
  <si>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</si>
  <si>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</si>
  <si>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</si>
  <si>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</si>
  <si>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</si>
  <si>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</si>
  <si>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</si>
  <si>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</si>
  <si>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</si>
  <si>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</si>
  <si>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</si>
  <si>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</si>
  <si>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</si>
  <si>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</si>
  <si>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</si>
  <si>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</si>
  <si>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</si>
  <si>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</si>
  <si>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</si>
  <si>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</si>
  <si>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</si>
  <si>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</si>
  <si>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</si>
  <si>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</si>
  <si>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</si>
  <si>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</si>
  <si>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</si>
  <si>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</si>
  <si>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</si>
  <si>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</si>
  <si>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</si>
  <si>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</si>
  <si>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</si>
  <si>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</si>
  <si>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</si>
  <si>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</si>
  <si>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</si>
  <si>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</si>
  <si>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</si>
  <si>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</si>
  <si>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</si>
  <si>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</si>
  <si>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</si>
  <si>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</si>
  <si>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</si>
  <si>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</si>
  <si>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</si>
  <si>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</si>
  <si>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</si>
  <si>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</si>
  <si>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</si>
  <si>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</si>
  <si>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</si>
  <si>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</si>
  <si>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</si>
  <si>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</si>
  <si>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</si>
  <si>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</si>
  <si>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</si>
  <si>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</si>
  <si>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</si>
  <si>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</si>
  <si>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</si>
  <si>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</si>
  <si>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</si>
  <si>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</si>
  <si>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</si>
  <si>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</si>
  <si>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</si>
  <si>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</si>
  <si>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</si>
  <si>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</si>
  <si>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</si>
  <si>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</si>
  <si>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</si>
  <si>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</si>
  <si>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</si>
  <si>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</si>
  <si>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</si>
  <si>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</si>
  <si>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</si>
  <si>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</si>
  <si>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</si>
  <si>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</si>
  <si>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</si>
  <si>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</si>
  <si>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</si>
  <si>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</si>
  <si>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</si>
  <si>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</si>
  <si>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</si>
  <si>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</si>
  <si>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</si>
  <si>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</si>
  <si>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</si>
  <si>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</si>
  <si>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</si>
  <si>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</si>
  <si>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</si>
  <si>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</si>
  <si>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</si>
  <si>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</si>
  <si>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</si>
  <si>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</si>
  <si>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</si>
  <si>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</si>
  <si>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</si>
  <si>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</si>
  <si>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</si>
  <si>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</si>
  <si>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</si>
  <si>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</si>
  <si>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</si>
  <si>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</si>
  <si>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</si>
  <si>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</si>
  <si>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</si>
  <si>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</si>
  <si>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</si>
  <si>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</si>
  <si>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</si>
  <si>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</si>
  <si>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</si>
  <si>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</si>
  <si>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</si>
  <si>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</si>
  <si>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</si>
  <si>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</si>
  <si>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</si>
  <si>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</si>
  <si>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</si>
  <si>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</si>
  <si>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</si>
  <si>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</si>
  <si>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</si>
  <si>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</si>
  <si>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</si>
  <si>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</si>
  <si>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</si>
  <si>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</si>
  <si>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</si>
  <si>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</si>
  <si>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</si>
  <si>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</si>
  <si>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</si>
  <si>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</si>
  <si>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</si>
  <si>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</si>
  <si>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</si>
  <si>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</si>
  <si>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</si>
  <si>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</si>
  <si>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</si>
  <si>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</si>
  <si>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</si>
  <si>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</si>
  <si>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</si>
  <si>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</si>
  <si>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</si>
  <si>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</si>
  <si>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</si>
  <si>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</si>
  <si>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</si>
  <si>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</si>
  <si>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</si>
  <si>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</si>
  <si>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</si>
  <si>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</si>
  <si>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</si>
  <si>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</si>
  <si>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</si>
  <si>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</si>
  <si>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</si>
  <si>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</si>
  <si>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</si>
  <si>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</si>
  <si>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</si>
  <si>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</si>
  <si>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</si>
  <si>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</si>
  <si>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</si>
  <si>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</si>
  <si>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</si>
  <si>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</si>
  <si>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</si>
  <si>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</si>
  <si>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</si>
  <si>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</si>
  <si>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</si>
  <si>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</si>
  <si>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</si>
  <si>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</si>
  <si>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</si>
  <si>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</si>
  <si>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</si>
  <si>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</si>
  <si>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</si>
  <si>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</si>
  <si>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</si>
  <si>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</si>
  <si>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</si>
  <si>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</si>
  <si>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</si>
  <si>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</si>
  <si>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</si>
  <si>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</si>
  <si>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</si>
  <si>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</si>
  <si>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</si>
  <si>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</si>
  <si>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</si>
  <si>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</si>
  <si>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</si>
  <si>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</si>
  <si>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</si>
  <si>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</si>
  <si>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</si>
  <si>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</si>
  <si>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</si>
  <si>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</si>
  <si>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</si>
  <si>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</si>
  <si>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</si>
  <si>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</si>
  <si>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</si>
  <si>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</si>
  <si>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</si>
  <si>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</si>
  <si>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</si>
  <si>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</si>
  <si>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</si>
  <si>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</si>
  <si>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</si>
  <si>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</si>
  <si>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</si>
  <si>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</si>
  <si>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</si>
  <si>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</si>
  <si>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</si>
  <si>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</si>
  <si>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</si>
  <si>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</si>
  <si>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</si>
  <si>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</si>
  <si>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</si>
  <si>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</si>
  <si>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</si>
  <si>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</si>
  <si>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</si>
  <si>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</si>
  <si>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</si>
  <si>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</si>
  <si>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</si>
  <si>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</si>
  <si>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</si>
  <si>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</si>
  <si>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</si>
  <si>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</si>
  <si>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</si>
  <si>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</si>
  <si>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</si>
  <si>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</si>
  <si>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</si>
  <si>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</si>
  <si>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</si>
  <si>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</si>
  <si>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</si>
  <si>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</si>
  <si>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</si>
  <si>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</si>
  <si>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</si>
  <si>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</si>
  <si>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</si>
  <si>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</si>
  <si>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</si>
  <si>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</si>
  <si>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</si>
  <si>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</si>
  <si>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</si>
  <si>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</si>
  <si>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</si>
  <si>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</si>
  <si>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</si>
  <si>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</si>
  <si>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</si>
  <si>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</si>
  <si>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</si>
  <si>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</si>
  <si>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</si>
  <si>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</si>
  <si>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</si>
  <si>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</si>
  <si>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</si>
  <si>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</si>
  <si>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</si>
  <si>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</si>
  <si>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</si>
  <si>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</si>
  <si>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</si>
  <si>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</si>
  <si>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</si>
  <si>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</si>
  <si>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</si>
  <si>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</si>
  <si>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</si>
  <si>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</si>
  <si>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</si>
  <si>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</si>
  <si>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</si>
  <si>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</si>
  <si>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</si>
  <si>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</si>
  <si>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</si>
  <si>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</si>
  <si>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</si>
  <si>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</si>
  <si>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</si>
  <si>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</si>
  <si>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</si>
  <si>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</si>
  <si>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</si>
  <si>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</si>
  <si>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</si>
  <si>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</si>
  <si>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</si>
  <si>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</si>
  <si>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</si>
  <si>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</si>
  <si>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</si>
  <si>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</si>
  <si>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</si>
  <si>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</si>
  <si>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</si>
  <si>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</si>
  <si>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</si>
  <si>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</si>
  <si>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</si>
  <si>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</si>
  <si>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</si>
  <si>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</si>
  <si>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</si>
  <si>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</si>
  <si>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</si>
  <si>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</si>
  <si>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</si>
  <si>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</si>
  <si>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</si>
  <si>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</si>
  <si>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</si>
  <si>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</si>
  <si>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</si>
  <si>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</si>
  <si>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</si>
  <si>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</si>
  <si>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</si>
  <si>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</si>
  <si>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</si>
  <si>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</si>
  <si>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</si>
  <si>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</si>
  <si>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</si>
  <si>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</si>
  <si>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</si>
  <si>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</si>
  <si>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</si>
  <si>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</si>
  <si>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</si>
  <si>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</si>
  <si>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</si>
  <si>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</si>
  <si>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</si>
  <si>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</si>
  <si>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</si>
  <si>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</si>
  <si>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</si>
  <si>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</si>
  <si>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</si>
  <si>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</si>
  <si>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</si>
  <si>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</si>
  <si>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</si>
  <si>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</si>
  <si>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</si>
  <si>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</si>
  <si>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</si>
  <si>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</si>
  <si>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</si>
  <si>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</si>
  <si>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</si>
  <si>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</si>
  <si>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</si>
  <si>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</si>
  <si>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</si>
  <si>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</si>
  <si>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</si>
  <si>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</si>
  <si>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</si>
  <si>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</si>
  <si>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</si>
  <si>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</si>
  <si>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</si>
  <si>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</si>
  <si>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</si>
  <si>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</si>
  <si>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</si>
  <si>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</si>
  <si>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</si>
  <si>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</si>
  <si>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</si>
  <si>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</si>
  <si>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</si>
  <si>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</si>
  <si>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</si>
  <si>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</si>
  <si>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</si>
  <si>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</si>
  <si>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</si>
  <si>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</si>
  <si>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</si>
  <si>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</si>
  <si>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</si>
  <si>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</si>
  <si>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</si>
  <si>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</si>
  <si>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</si>
  <si>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</si>
  <si>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</si>
  <si>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</si>
  <si>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</si>
  <si>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</si>
  <si>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</si>
  <si>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</si>
  <si>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</si>
  <si>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</si>
  <si>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</si>
  <si>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</si>
  <si>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</si>
  <si>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</si>
  <si>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</si>
  <si>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</si>
  <si>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</si>
  <si>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</si>
  <si>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</si>
  <si>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</si>
  <si>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</si>
  <si>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</si>
  <si>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</si>
  <si>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</si>
  <si>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</si>
  <si>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</si>
  <si>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</si>
  <si>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</si>
  <si>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</si>
  <si>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</si>
  <si>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</si>
  <si>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</si>
  <si>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</si>
  <si>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</si>
  <si>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</si>
  <si>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</si>
  <si>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</si>
  <si>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</si>
  <si>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</si>
  <si>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</si>
  <si>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</si>
  <si>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</si>
  <si>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</si>
  <si>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</si>
  <si>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</si>
  <si>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</si>
  <si>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</si>
  <si>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</si>
  <si>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</si>
  <si>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</si>
  <si>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</si>
  <si>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</si>
  <si>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</si>
  <si>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</si>
  <si>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</si>
  <si>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</si>
  <si>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</si>
  <si>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</si>
  <si>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</si>
  <si>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</si>
  <si>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</si>
  <si>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</si>
  <si>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</si>
  <si>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</si>
  <si>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</si>
  <si>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</si>
  <si>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</si>
  <si>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</si>
  <si>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</si>
  <si>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</si>
  <si>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</si>
  <si>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</si>
  <si>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</si>
  <si>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</si>
  <si>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</si>
  <si>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</si>
  <si>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</si>
  <si>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</si>
  <si>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</si>
  <si>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</si>
  <si>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</si>
  <si>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</si>
  <si>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</si>
  <si>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</si>
  <si>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</si>
  <si>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</si>
  <si>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</si>
  <si>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</si>
  <si>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</si>
  <si>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</si>
  <si>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</si>
  <si>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</si>
  <si>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</si>
  <si>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</si>
  <si>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</si>
  <si>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</si>
  <si>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</si>
  <si>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</si>
  <si>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</si>
  <si>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</si>
  <si>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</si>
  <si>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</si>
  <si>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</si>
  <si>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</si>
  <si>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</si>
  <si>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</si>
  <si>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</si>
  <si>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</si>
  <si>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</si>
  <si>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</si>
  <si>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</si>
  <si>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</si>
  <si>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</si>
  <si>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</si>
  <si>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</si>
  <si>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</si>
  <si>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</si>
  <si>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</si>
  <si>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</si>
  <si>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</si>
  <si>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</si>
  <si>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</si>
  <si>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</si>
  <si>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</si>
  <si>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</si>
  <si>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</si>
  <si>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</si>
  <si>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</si>
  <si>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</si>
  <si>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</si>
  <si>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</si>
  <si>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</si>
  <si>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</si>
  <si>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</si>
  <si>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</si>
  <si>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</si>
  <si>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</si>
  <si>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</si>
  <si>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</si>
  <si>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</si>
  <si>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</si>
  <si>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</si>
  <si>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</si>
  <si>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</si>
  <si>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</si>
  <si>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</si>
  <si>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</si>
  <si>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</si>
  <si>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</si>
  <si>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</si>
  <si>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</si>
  <si>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</si>
  <si>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</si>
  <si>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</si>
  <si>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</si>
  <si>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</si>
  <si>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</si>
  <si>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</si>
  <si>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</si>
  <si>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</si>
  <si>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</si>
  <si>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</si>
  <si>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</si>
  <si>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</si>
  <si>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</si>
  <si>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</si>
  <si>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</si>
  <si>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</si>
  <si>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</si>
  <si>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</si>
  <si>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</si>
  <si>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</si>
  <si>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</si>
  <si>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</si>
  <si>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</si>
  <si>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</si>
  <si>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</si>
  <si>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</si>
  <si>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</si>
  <si>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</si>
  <si>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</si>
  <si>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</si>
  <si>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</si>
  <si>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</si>
  <si>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</si>
  <si>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</si>
  <si>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</si>
  <si>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</si>
  <si>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</si>
  <si>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</si>
  <si>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</si>
  <si>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</si>
  <si>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</si>
  <si>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</si>
  <si>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</si>
  <si>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</si>
  <si>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</si>
  <si>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</si>
  <si>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</si>
  <si>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</si>
  <si>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</si>
  <si>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</si>
  <si>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</si>
  <si>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</si>
  <si>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</si>
  <si>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</si>
  <si>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</si>
  <si>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</si>
  <si>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</si>
  <si>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</si>
  <si>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</si>
  <si>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</si>
  <si>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</si>
  <si>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</si>
  <si>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</si>
  <si>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</si>
  <si>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</si>
  <si>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</si>
  <si>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</si>
  <si>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</si>
  <si>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</si>
  <si>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</si>
  <si>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</si>
  <si>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</si>
  <si>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</si>
  <si>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</si>
  <si>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</si>
  <si>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</si>
  <si>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</si>
  <si>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</si>
  <si>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</si>
  <si>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</si>
  <si>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</si>
  <si>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</si>
  <si>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</si>
  <si>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</si>
  <si>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</si>
  <si>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</si>
  <si>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</si>
  <si>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</si>
  <si>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</si>
  <si>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</si>
  <si>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</si>
  <si>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</si>
  <si>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</si>
  <si>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</si>
  <si>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</si>
  <si>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</si>
  <si>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</si>
  <si>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</si>
  <si>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</si>
  <si>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</si>
  <si>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</si>
  <si>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</si>
  <si>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</si>
  <si>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</si>
  <si>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</si>
  <si>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</si>
  <si>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</si>
  <si>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</si>
  <si>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</si>
  <si>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</si>
  <si>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</si>
  <si>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</si>
  <si>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</si>
  <si>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</si>
  <si>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</si>
  <si>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</si>
  <si>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</si>
  <si>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</si>
  <si>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</si>
  <si>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</si>
  <si>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</si>
  <si>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</si>
  <si>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</si>
  <si>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</si>
  <si>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</si>
  <si>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</si>
  <si>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</si>
  <si>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</si>
  <si>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</si>
  <si>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</si>
  <si>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</si>
  <si>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</si>
  <si>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</si>
  <si>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</si>
  <si>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</si>
  <si>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</si>
  <si>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</si>
  <si>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</si>
  <si>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</si>
  <si>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</si>
  <si>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</si>
  <si>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</si>
  <si>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</si>
  <si>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</si>
  <si>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</si>
  <si>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</si>
  <si>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</si>
  <si>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</si>
  <si>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</si>
  <si>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</si>
  <si>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</si>
  <si>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</si>
  <si>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</si>
  <si>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</si>
  <si>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</si>
  <si>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</si>
  <si>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</si>
  <si>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</si>
  <si>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</si>
  <si>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</si>
  <si>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</si>
  <si>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</si>
  <si>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</si>
  <si>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</si>
  <si>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</si>
  <si>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</si>
  <si>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</si>
  <si>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</si>
  <si>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</si>
  <si>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</si>
  <si>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</si>
  <si>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</si>
  <si>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</si>
  <si>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</si>
  <si>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</si>
  <si>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</si>
  <si>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</si>
  <si>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</si>
  <si>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</si>
  <si>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</si>
  <si>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</si>
  <si>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</si>
  <si>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</si>
  <si>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</si>
  <si>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</si>
  <si>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</si>
  <si>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</si>
  <si>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</si>
  <si>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</si>
  <si>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</si>
  <si>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</si>
  <si>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</si>
  <si>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</si>
  <si>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</si>
  <si>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</si>
  <si>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</si>
  <si>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</si>
  <si>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</si>
  <si>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</si>
  <si>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</si>
  <si>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</si>
  <si>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</si>
  <si>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</si>
  <si>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</si>
  <si>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</si>
  <si>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</si>
  <si>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</si>
  <si>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</si>
  <si>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</si>
  <si>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</si>
  <si>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</si>
  <si>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</si>
  <si>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</si>
  <si>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</si>
  <si>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</si>
  <si>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</si>
  <si>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</si>
  <si>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</si>
  <si>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</si>
  <si>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</si>
  <si>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</si>
  <si>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</si>
  <si>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</si>
  <si>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</si>
  <si>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</si>
  <si>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</si>
  <si>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</si>
  <si>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</si>
  <si>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</si>
  <si>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</si>
  <si>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</si>
  <si>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</si>
  <si>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</si>
  <si>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</si>
  <si>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</si>
  <si>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</si>
  <si>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</si>
  <si>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</si>
  <si>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</si>
  <si>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</si>
  <si>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</si>
  <si>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</si>
  <si>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</si>
  <si>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</si>
  <si>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</si>
  <si>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</si>
  <si>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</si>
  <si>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</si>
  <si>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</si>
  <si>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</si>
  <si>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</si>
  <si>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</si>
  <si>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</si>
  <si>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</si>
  <si>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</si>
  <si>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</si>
  <si>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</si>
  <si>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</si>
  <si>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</si>
  <si>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</si>
  <si>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</si>
  <si>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</si>
  <si>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</si>
  <si>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</si>
  <si>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</si>
  <si>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</si>
  <si>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</si>
  <si>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</si>
  <si>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</si>
  <si>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</si>
  <si>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</si>
  <si>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</si>
  <si>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</si>
  <si>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</si>
  <si>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</si>
  <si>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</si>
  <si>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</si>
  <si>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</si>
  <si>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</si>
  <si>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</si>
  <si>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</si>
  <si>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</si>
  <si>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</si>
  <si>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</si>
  <si>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</si>
  <si>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</si>
  <si>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</si>
  <si>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</si>
  <si>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</si>
  <si>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</si>
  <si>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</si>
  <si>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</si>
  <si>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</si>
  <si>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</si>
  <si>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</si>
  <si>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</si>
  <si>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</si>
  <si>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</si>
  <si>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</si>
  <si>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</si>
  <si>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</si>
  <si>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</si>
  <si>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</si>
  <si>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</si>
  <si>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</si>
  <si>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</si>
  <si>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</si>
  <si>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</si>
  <si>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</si>
  <si>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</si>
  <si>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</si>
  <si>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</si>
  <si>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</si>
  <si>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</si>
  <si>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</si>
  <si>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</si>
  <si>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</si>
  <si>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</si>
  <si>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</si>
  <si>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</si>
  <si>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</si>
  <si>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</si>
  <si>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</si>
  <si>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</si>
  <si>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</si>
  <si>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</si>
  <si>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</si>
  <si>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</si>
  <si>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</si>
  <si>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</si>
  <si>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</si>
  <si>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</si>
  <si>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</si>
  <si>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</si>
  <si>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</si>
  <si>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</si>
  <si>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</si>
  <si>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</si>
  <si>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</si>
  <si>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</si>
  <si>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</si>
  <si>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</si>
  <si>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</si>
  <si>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</si>
  <si>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</si>
  <si>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</si>
  <si>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</si>
  <si>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</si>
  <si>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</si>
  <si>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</si>
  <si>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</si>
  <si>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</si>
  <si>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</si>
  <si>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</si>
  <si>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</si>
  <si>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</si>
  <si>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</si>
  <si>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</si>
  <si>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</si>
  <si>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</si>
  <si>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</si>
  <si>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</si>
  <si>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</si>
  <si>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</si>
  <si>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</si>
  <si>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</si>
  <si>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</si>
  <si>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</si>
  <si>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</si>
  <si>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</si>
  <si>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</si>
  <si>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</si>
  <si>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</si>
  <si>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</si>
  <si>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</si>
  <si>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</si>
  <si>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</si>
  <si>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</si>
  <si>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</si>
  <si>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</si>
  <si>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</si>
  <si>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</si>
  <si>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</si>
  <si>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</si>
  <si>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</si>
  <si>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</si>
  <si>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</si>
  <si>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</si>
  <si>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</si>
  <si>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</si>
  <si>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</si>
  <si>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</si>
  <si>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</si>
  <si>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</si>
  <si>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</si>
  <si>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</si>
  <si>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</si>
  <si>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</si>
  <si>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</si>
  <si>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</si>
  <si>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</si>
  <si>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</si>
  <si>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</si>
  <si>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</si>
  <si>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</si>
  <si>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</si>
  <si>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</si>
  <si>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</si>
  <si>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</si>
  <si>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</si>
  <si>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</si>
  <si>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</si>
  <si>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</si>
  <si>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</si>
  <si>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</si>
  <si>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</si>
  <si>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</si>
  <si>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</si>
  <si>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</si>
  <si>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</si>
  <si>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</si>
  <si>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</si>
  <si>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</si>
  <si>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</si>
  <si>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</si>
  <si>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</si>
  <si>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</si>
  <si>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</si>
  <si>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</si>
  <si>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</si>
  <si>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</si>
  <si>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</si>
  <si>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</si>
  <si>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</si>
  <si>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</si>
  <si>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</si>
  <si>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</si>
  <si>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</si>
  <si>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</si>
  <si>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</si>
  <si>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</si>
  <si>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</si>
  <si>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</si>
  <si>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</si>
  <si>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</si>
  <si>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</si>
  <si>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</si>
  <si>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</si>
  <si>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</si>
  <si>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</si>
  <si>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</si>
  <si>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</si>
  <si>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</si>
  <si>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</si>
  <si>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</si>
  <si>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</si>
  <si>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</si>
  <si>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</si>
  <si>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</si>
  <si>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</si>
  <si>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</si>
  <si>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</si>
  <si>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</si>
  <si>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</si>
  <si>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</si>
  <si>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</si>
  <si>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</si>
  <si>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</si>
  <si>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</si>
  <si>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</si>
  <si>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</si>
  <si>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</si>
  <si>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</si>
  <si>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</si>
  <si>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</si>
  <si>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</si>
  <si>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</si>
  <si>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</si>
  <si>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</si>
  <si>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</si>
  <si>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</si>
  <si>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</si>
  <si>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</si>
  <si>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</si>
  <si>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</si>
  <si>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</si>
  <si>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</si>
  <si>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</si>
  <si>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</si>
  <si>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</si>
  <si>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</si>
  <si>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</si>
  <si>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</si>
  <si>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</si>
  <si>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</si>
  <si>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</si>
  <si>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</si>
  <si>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</si>
  <si>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</si>
  <si>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</si>
  <si>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</si>
  <si>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</si>
  <si>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</si>
  <si>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</si>
  <si>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</si>
  <si>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</si>
  <si>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</si>
  <si>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</si>
  <si>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</si>
  <si>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</si>
  <si>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</si>
  <si>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</si>
  <si>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</si>
  <si>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</si>
  <si>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</si>
  <si>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</si>
  <si>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</si>
  <si>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</si>
  <si>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</si>
  <si>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</si>
  <si>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</si>
  <si>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</si>
  <si>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</si>
  <si>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</si>
  <si>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</si>
  <si>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</si>
  <si>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</si>
  <si>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</si>
  <si>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</si>
  <si>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</si>
  <si>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</si>
  <si>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</si>
  <si>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</si>
  <si>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</si>
  <si>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</si>
  <si>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</si>
  <si>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</si>
  <si>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</si>
  <si>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</si>
  <si>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</si>
  <si>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</si>
  <si>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</si>
  <si>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</si>
  <si>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</si>
  <si>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</si>
  <si>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</si>
  <si>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</si>
  <si>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</si>
  <si>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</si>
  <si>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</si>
  <si>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</si>
  <si>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</si>
  <si>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</si>
  <si>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</si>
  <si>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</si>
  <si>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</si>
  <si>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</si>
  <si>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</si>
  <si>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</si>
  <si>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</si>
  <si>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</si>
  <si>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</si>
  <si>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</si>
  <si>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</si>
  <si>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</si>
  <si>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</si>
  <si>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</si>
  <si>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</si>
  <si>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</si>
  <si>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</si>
  <si>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</si>
  <si>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</si>
  <si>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</si>
  <si>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</si>
  <si>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</si>
  <si>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</si>
  <si>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</si>
  <si>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</si>
  <si>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</si>
  <si>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</si>
  <si>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</si>
  <si>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</si>
  <si>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</si>
  <si>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</si>
  <si>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</si>
  <si>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</si>
  <si>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</si>
  <si>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</si>
  <si>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</si>
  <si>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</si>
  <si>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</si>
  <si>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</si>
  <si>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</si>
  <si>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</si>
  <si>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</si>
  <si>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</si>
  <si>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</si>
  <si>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</si>
  <si>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</si>
  <si>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</si>
  <si>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</si>
  <si>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</si>
  <si>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</si>
  <si>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</si>
  <si>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</si>
  <si>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</si>
  <si>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</si>
  <si>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</si>
  <si>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</si>
  <si>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</si>
  <si>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</si>
  <si>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</si>
  <si>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</si>
  <si>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</si>
  <si>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</si>
  <si>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</si>
  <si>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</si>
  <si>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</si>
  <si>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</si>
  <si>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</si>
  <si>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</si>
  <si>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</si>
  <si>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</si>
  <si>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</si>
  <si>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</si>
  <si>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</si>
  <si>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</si>
  <si>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</si>
  <si>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</si>
  <si>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</si>
  <si>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</si>
  <si>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</si>
  <si>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</si>
  <si>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</si>
  <si>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</si>
  <si>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</si>
  <si>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</si>
  <si>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</si>
  <si>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</si>
  <si>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</si>
  <si>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</si>
  <si>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</si>
  <si>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</si>
  <si>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</si>
  <si>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</si>
  <si>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</si>
  <si>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</si>
  <si>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</si>
  <si>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</si>
  <si>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</si>
  <si>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</si>
  <si>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</si>
  <si>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</si>
  <si>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</si>
  <si>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</si>
  <si>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</si>
  <si>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</si>
  <si>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</si>
  <si>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</si>
  <si>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</si>
  <si>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</si>
  <si>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</si>
  <si>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</si>
  <si>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</si>
  <si>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</si>
  <si>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</si>
  <si>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</si>
  <si>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</si>
  <si>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</si>
  <si>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</si>
  <si>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</si>
  <si>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</si>
  <si>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</si>
  <si>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</si>
  <si>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</si>
  <si>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</si>
  <si>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</si>
  <si>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</si>
  <si>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</si>
  <si>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</si>
  <si>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Attrition</t>
  </si>
  <si>
    <t>Sum of CF_attrition count</t>
  </si>
  <si>
    <t>Average of Age</t>
  </si>
  <si>
    <t xml:space="preserve">Total Employees </t>
  </si>
  <si>
    <t xml:space="preserve">Attrition Count </t>
  </si>
  <si>
    <t>Average Age</t>
  </si>
  <si>
    <t xml:space="preserve">Active Employees </t>
  </si>
  <si>
    <t>Attrition Rate</t>
  </si>
  <si>
    <t>Average of Job Satisfaction</t>
  </si>
  <si>
    <t>Rating</t>
  </si>
  <si>
    <t>Balance Rating</t>
  </si>
  <si>
    <t>Row Labels</t>
  </si>
  <si>
    <t>Grand Total</t>
  </si>
  <si>
    <t>Count of Employee Count</t>
  </si>
  <si>
    <t>att</t>
  </si>
  <si>
    <t>Marritual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</si>
</sst>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9" formatCode="0.0"/>
  </numFmts>
  <fonts count="3" x14ac:knownFonts="1">
    <font>
      <sz val="11"/>
      <color theme="1"/>
      <name val="Calibri"/>
      <family val="2"/>
      <scheme val="minor"/>
    </font>
    <font>
      <b/>
      <sz val="11"/>
      <color theme="1"/>
      <name val="Calibri"/>
      <family val="2"/>
      <scheme val="minor"/>
    </font>
    <font>
      <sz val="12"/>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2" fillId="0" borderId="0" xfId="0" applyFont="1"/>
    <xf numFmtId="0" fontId="0" fillId="0" borderId="0" xfId="0" applyNumberFormat="1"/>
    <xf numFmtId="169" fontId="0" fillId="0" borderId="0" xfId="0" applyNumberFormat="1" applyAlignment="1">
      <alignment horizontal="left" indent="3"/>
    </xf>
    <xf numFmtId="169" fontId="0" fillId="0" borderId="0" xfId="0" applyNumberFormat="1"/>
    <xf numFmtId="0" fontId="1" fillId="0" borderId="0" xfId="0" applyFont="1"/>
    <xf numFmtId="10" fontId="0" fillId="0" borderId="0" xfId="0" applyNumberFormat="1" applyFont="1"/>
    <xf numFmtId="1"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8">
    <dxf>
      <numFmt numFmtId="169" formatCode="0.0"/>
    </dxf>
    <dxf>
      <numFmt numFmtId="169" formatCode="0.0"/>
    </dxf>
    <dxf>
      <alignment relativeIndent="1"/>
    </dxf>
    <dxf>
      <alignment relativeIndent="1"/>
    </dxf>
    <dxf>
      <alignment horizontal="left" relativeIndent="1"/>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defaultTableStyle="TableStyleMedium2" defaultPivotStyle="PivotStyleLight16">
    <tableStyle name="Data-style" pivot="0" count="3" xr9:uid="{AA748235-BC9A-49D0-B5D9-4B2ACD606308}">
      <tableStyleElement type="headerRow" dxfId="7"/>
      <tableStyleElement type="firstRowStripe" dxfId="6"/>
      <tableStyleElement type="second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10" Type="http://schemas.openxmlformats.org/officeDocument/2006/relationships/pivotCacheDefinition" Target="pivotCache/pivotCacheDefinition4.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Rating!$C$6:$C$7</c:f>
              <c:numCache>
                <c:formatCode>0%</c:formatCode>
                <c:ptCount val="2"/>
                <c:pt idx="0">
                  <c:v>0.65663265306122454</c:v>
                </c:pt>
                <c:pt idx="1">
                  <c:v>0.34336734693877546</c:v>
                </c:pt>
              </c:numCache>
            </c:numRef>
          </c:val>
          <c:extLst>
            <c:ext xmlns:c16="http://schemas.microsoft.com/office/drawing/2014/chart" uri="{C3380CC4-5D6E-409C-BE32-E72D297353CC}">
              <c16:uniqueId val="{00000000-2037-464C-8ED7-61D3E53D8B1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Gender!$C$8:$C$9</c:f>
              <c:numCache>
                <c:formatCode>0%</c:formatCode>
                <c:ptCount val="2"/>
                <c:pt idx="0">
                  <c:v>0.4</c:v>
                </c:pt>
                <c:pt idx="1">
                  <c:v>0.6</c:v>
                </c:pt>
              </c:numCache>
            </c:numRef>
          </c:val>
          <c:extLst>
            <c:ext xmlns:c16="http://schemas.microsoft.com/office/drawing/2014/chart" uri="{C3380CC4-5D6E-409C-BE32-E72D297353CC}">
              <c16:uniqueId val="{00000000-483E-47B0-912E-9680D52F0C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DashBoard.xlsx]Pivot Table!PivotTable4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Table'!$A$4:$A$9</c:f>
              <c:strCache>
                <c:ptCount val="5"/>
                <c:pt idx="0">
                  <c:v>Doctoral Degree</c:v>
                </c:pt>
                <c:pt idx="1">
                  <c:v>High School</c:v>
                </c:pt>
                <c:pt idx="2">
                  <c:v>Associates Degree</c:v>
                </c:pt>
                <c:pt idx="3">
                  <c:v>Master's Degree</c:v>
                </c:pt>
                <c:pt idx="4">
                  <c:v>Bachelor's Degree</c:v>
                </c:pt>
              </c:strCache>
            </c:strRef>
          </c:cat>
          <c:val>
            <c:numRef>
              <c:f>'Pivot Table'!$B$4:$B$9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A591-46C4-A696-BE0BD3193122}"/>
            </c:ext>
          </c:extLst>
        </c:ser>
        <c:dLbls>
          <c:dLblPos val="outEnd"/>
          <c:showLegendKey val="0"/>
          <c:showVal val="1"/>
          <c:showCatName val="0"/>
          <c:showSerName val="0"/>
          <c:showPercent val="0"/>
          <c:showBubbleSize val="0"/>
        </c:dLbls>
        <c:gapWidth val="182"/>
        <c:axId val="880956416"/>
        <c:axId val="880963616"/>
      </c:barChart>
      <c:catAx>
        <c:axId val="88095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963616"/>
        <c:crosses val="autoZero"/>
        <c:auto val="1"/>
        <c:lblAlgn val="ctr"/>
        <c:lblOffset val="100"/>
        <c:noMultiLvlLbl val="0"/>
      </c:catAx>
      <c:valAx>
        <c:axId val="880963616"/>
        <c:scaling>
          <c:orientation val="minMax"/>
        </c:scaling>
        <c:delete val="1"/>
        <c:axPos val="b"/>
        <c:numFmt formatCode="General" sourceLinked="1"/>
        <c:majorTickMark val="none"/>
        <c:minorTickMark val="none"/>
        <c:tickLblPos val="nextTo"/>
        <c:crossAx val="88095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DashBoard.xlsx]Pivot Table!PivotTable6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Table'!$B$44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Table'!$A$45:$A$48</c:f>
              <c:strCache>
                <c:ptCount val="3"/>
                <c:pt idx="0">
                  <c:v>HR</c:v>
                </c:pt>
                <c:pt idx="1">
                  <c:v>R&amp;D</c:v>
                </c:pt>
                <c:pt idx="2">
                  <c:v>Sales</c:v>
                </c:pt>
              </c:strCache>
            </c:strRef>
          </c:cat>
          <c:val>
            <c:numRef>
              <c:f>'Pivot Table'!$B$45:$B$48</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DD75-487E-BD9C-E7EE2D2533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DashBoard.xlsx]Pivot Table!PivotTable7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Table'!$B$60</c:f>
              <c:strCache>
                <c:ptCount val="1"/>
                <c:pt idx="0">
                  <c:v>Total</c:v>
                </c:pt>
              </c:strCache>
            </c:strRef>
          </c:tx>
          <c:spPr>
            <a:solidFill>
              <a:schemeClr val="accent1"/>
            </a:solidFill>
            <a:ln>
              <a:noFill/>
            </a:ln>
            <a:effectLst/>
          </c:spPr>
          <c:invertIfNegative val="0"/>
          <c:cat>
            <c:strRef>
              <c:f>'Pivot Table'!$A$61:$A$66</c:f>
              <c:strCache>
                <c:ptCount val="5"/>
                <c:pt idx="0">
                  <c:v>25 - 34</c:v>
                </c:pt>
                <c:pt idx="1">
                  <c:v>35 - 44</c:v>
                </c:pt>
                <c:pt idx="2">
                  <c:v>Under 25</c:v>
                </c:pt>
                <c:pt idx="3">
                  <c:v>45 - 54</c:v>
                </c:pt>
                <c:pt idx="4">
                  <c:v>Over 55</c:v>
                </c:pt>
              </c:strCache>
            </c:strRef>
          </c:cat>
          <c:val>
            <c:numRef>
              <c:f>'Pivot Table'!$B$61:$B$66</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F4A3-438C-9564-B9CBCB4A6E79}"/>
            </c:ext>
          </c:extLst>
        </c:ser>
        <c:dLbls>
          <c:showLegendKey val="0"/>
          <c:showVal val="0"/>
          <c:showCatName val="0"/>
          <c:showSerName val="0"/>
          <c:showPercent val="0"/>
          <c:showBubbleSize val="0"/>
        </c:dLbls>
        <c:gapWidth val="182"/>
        <c:axId val="1527847840"/>
        <c:axId val="1527848800"/>
      </c:barChart>
      <c:catAx>
        <c:axId val="152784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848800"/>
        <c:crosses val="autoZero"/>
        <c:auto val="1"/>
        <c:lblAlgn val="ctr"/>
        <c:lblOffset val="100"/>
        <c:noMultiLvlLbl val="0"/>
      </c:catAx>
      <c:valAx>
        <c:axId val="1527848800"/>
        <c:scaling>
          <c:orientation val="minMax"/>
        </c:scaling>
        <c:delete val="1"/>
        <c:axPos val="l"/>
        <c:numFmt formatCode="General" sourceLinked="1"/>
        <c:majorTickMark val="none"/>
        <c:minorTickMark val="none"/>
        <c:tickLblPos val="nextTo"/>
        <c:crossAx val="152784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240642779098529"/>
          <c:y val="8.6254888444690508E-3"/>
          <c:w val="0.35270430353962523"/>
          <c:h val="0.9003233867614494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3D-4AA5-A4F5-5F4A60EEC5BB}"/>
              </c:ext>
            </c:extLst>
          </c:dPt>
          <c:dPt>
            <c:idx val="1"/>
            <c:bubble3D val="0"/>
            <c:spPr>
              <a:solidFill>
                <a:schemeClr val="bg2"/>
              </a:solidFill>
              <a:ln w="19050">
                <a:solidFill>
                  <a:schemeClr val="bg2">
                    <a:alpha val="95000"/>
                  </a:schemeClr>
                </a:solidFill>
              </a:ln>
              <a:effectLst/>
            </c:spPr>
            <c:extLst>
              <c:ext xmlns:c16="http://schemas.microsoft.com/office/drawing/2014/chart" uri="{C3380CC4-5D6E-409C-BE32-E72D297353CC}">
                <c16:uniqueId val="{00000003-343D-4AA5-A4F5-5F4A60EEC5BB}"/>
              </c:ext>
            </c:extLst>
          </c:dPt>
          <c:val>
            <c:numRef>
              <c:f>Rating!$C$6:$C$7</c:f>
              <c:numCache>
                <c:formatCode>0%</c:formatCode>
                <c:ptCount val="2"/>
                <c:pt idx="0">
                  <c:v>0.65663265306122454</c:v>
                </c:pt>
                <c:pt idx="1">
                  <c:v>0.34336734693877546</c:v>
                </c:pt>
              </c:numCache>
            </c:numRef>
          </c:val>
          <c:extLst>
            <c:ext xmlns:c16="http://schemas.microsoft.com/office/drawing/2014/chart" uri="{C3380CC4-5D6E-409C-BE32-E72D297353CC}">
              <c16:uniqueId val="{00000004-343D-4AA5-A4F5-5F4A60EEC5BB}"/>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05938320209974"/>
          <c:y val="0.17898197871709554"/>
          <c:w val="0.89054726368159209"/>
          <c:h val="0.66990291262135926"/>
        </c:manualLayout>
      </c:layout>
      <c:doughnutChart>
        <c:varyColors val="1"/>
        <c:ser>
          <c:idx val="0"/>
          <c:order val="0"/>
          <c:dPt>
            <c:idx val="0"/>
            <c:bubble3D val="0"/>
            <c:spPr>
              <a:solidFill>
                <a:schemeClr val="accent1"/>
              </a:solidFill>
              <a:ln w="19050">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8DA9-4FB9-926F-BFC4C6297167}"/>
              </c:ext>
            </c:extLst>
          </c:dPt>
          <c:dPt>
            <c:idx val="1"/>
            <c:bubble3D val="0"/>
            <c:spPr>
              <a:solidFill>
                <a:schemeClr val="bg2"/>
              </a:solidFill>
              <a:ln w="19050">
                <a:solidFill>
                  <a:schemeClr val="bg2"/>
                </a:solidFill>
              </a:ln>
              <a:effectLst/>
            </c:spPr>
            <c:extLst>
              <c:ext xmlns:c16="http://schemas.microsoft.com/office/drawing/2014/chart" uri="{C3380CC4-5D6E-409C-BE32-E72D297353CC}">
                <c16:uniqueId val="{00000003-8DA9-4FB9-926F-BFC4C6297167}"/>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8DA9-4FB9-926F-BFC4C629716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85185185185185"/>
          <c:y val="0.11812297734627832"/>
          <c:w val="0.89814814814814814"/>
          <c:h val="0.66019417475728159"/>
        </c:manualLayout>
      </c:layout>
      <c:doughnutChart>
        <c:varyColors val="1"/>
        <c:ser>
          <c:idx val="0"/>
          <c:order val="0"/>
          <c:dPt>
            <c:idx val="0"/>
            <c:bubble3D val="0"/>
            <c:spPr>
              <a:solidFill>
                <a:schemeClr val="bg2"/>
              </a:solidFill>
              <a:ln w="19050">
                <a:noFill/>
              </a:ln>
              <a:effectLst/>
            </c:spPr>
            <c:extLst>
              <c:ext xmlns:c16="http://schemas.microsoft.com/office/drawing/2014/chart" uri="{C3380CC4-5D6E-409C-BE32-E72D297353CC}">
                <c16:uniqueId val="{00000001-BA42-4BAD-989E-E43441EB57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42-4BAD-989E-E43441EB5789}"/>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BA42-4BAD-989E-E43441EB578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DashBoard.xlsx]Pivot Table!PivotTable4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Table'!$A$4:$A$9</c:f>
              <c:strCache>
                <c:ptCount val="5"/>
                <c:pt idx="0">
                  <c:v>Doctoral Degree</c:v>
                </c:pt>
                <c:pt idx="1">
                  <c:v>High School</c:v>
                </c:pt>
                <c:pt idx="2">
                  <c:v>Associates Degree</c:v>
                </c:pt>
                <c:pt idx="3">
                  <c:v>Master's Degree</c:v>
                </c:pt>
                <c:pt idx="4">
                  <c:v>Bachelor's Degree</c:v>
                </c:pt>
              </c:strCache>
            </c:strRef>
          </c:cat>
          <c:val>
            <c:numRef>
              <c:f>'Pivot Table'!$B$4:$B$9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3092-412A-8A3E-B17C516485EB}"/>
            </c:ext>
          </c:extLst>
        </c:ser>
        <c:dLbls>
          <c:dLblPos val="outEnd"/>
          <c:showLegendKey val="0"/>
          <c:showVal val="1"/>
          <c:showCatName val="0"/>
          <c:showSerName val="0"/>
          <c:showPercent val="0"/>
          <c:showBubbleSize val="0"/>
        </c:dLbls>
        <c:gapWidth val="79"/>
        <c:axId val="880956416"/>
        <c:axId val="880963616"/>
      </c:barChart>
      <c:catAx>
        <c:axId val="88095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sng" strike="noStrike" kern="1200" baseline="0">
                <a:solidFill>
                  <a:schemeClr val="tx2">
                    <a:lumMod val="50000"/>
                  </a:schemeClr>
                </a:solidFill>
                <a:latin typeface="+mn-lt"/>
                <a:ea typeface="+mn-ea"/>
                <a:cs typeface="+mn-cs"/>
              </a:defRPr>
            </a:pPr>
            <a:endParaRPr lang="en-US"/>
          </a:p>
        </c:txPr>
        <c:crossAx val="880963616"/>
        <c:crosses val="autoZero"/>
        <c:auto val="1"/>
        <c:lblAlgn val="ctr"/>
        <c:lblOffset val="100"/>
        <c:noMultiLvlLbl val="0"/>
      </c:catAx>
      <c:valAx>
        <c:axId val="880963616"/>
        <c:scaling>
          <c:orientation val="minMax"/>
        </c:scaling>
        <c:delete val="1"/>
        <c:axPos val="b"/>
        <c:numFmt formatCode="General" sourceLinked="1"/>
        <c:majorTickMark val="none"/>
        <c:minorTickMark val="none"/>
        <c:tickLblPos val="nextTo"/>
        <c:crossAx val="88095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DashBoard.xlsx]Pivot Table!PivotTable6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Table'!$B$44</c:f>
              <c:strCache>
                <c:ptCount val="1"/>
                <c:pt idx="0">
                  <c:v>Total</c:v>
                </c:pt>
              </c:strCache>
            </c:strRef>
          </c:tx>
          <c:explosion val="1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4C-424D-B3CB-A48BC5A9AA85}"/>
              </c:ext>
            </c:extLst>
          </c:dPt>
          <c:dPt>
            <c:idx val="1"/>
            <c:bubble3D val="0"/>
            <c:explosion val="9"/>
            <c:spPr>
              <a:solidFill>
                <a:schemeClr val="accent2"/>
              </a:solidFill>
              <a:ln w="19050">
                <a:solidFill>
                  <a:schemeClr val="lt1"/>
                </a:solidFill>
              </a:ln>
              <a:effectLst/>
            </c:spPr>
            <c:extLst>
              <c:ext xmlns:c16="http://schemas.microsoft.com/office/drawing/2014/chart" uri="{C3380CC4-5D6E-409C-BE32-E72D297353CC}">
                <c16:uniqueId val="{00000003-D44C-424D-B3CB-A48BC5A9AA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4C-424D-B3CB-A48BC5A9AA85}"/>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Table'!$A$45:$A$48</c:f>
              <c:strCache>
                <c:ptCount val="3"/>
                <c:pt idx="0">
                  <c:v>HR</c:v>
                </c:pt>
                <c:pt idx="1">
                  <c:v>R&amp;D</c:v>
                </c:pt>
                <c:pt idx="2">
                  <c:v>Sales</c:v>
                </c:pt>
              </c:strCache>
            </c:strRef>
          </c:cat>
          <c:val>
            <c:numRef>
              <c:f>'Pivot Table'!$B$45:$B$48</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D44C-424D-B3CB-A48BC5A9AA8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DashBoard.xlsx]Pivot Table!PivotTable7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Table'!$A$61:$A$66</c:f>
              <c:strCache>
                <c:ptCount val="5"/>
                <c:pt idx="0">
                  <c:v>25 - 34</c:v>
                </c:pt>
                <c:pt idx="1">
                  <c:v>35 - 44</c:v>
                </c:pt>
                <c:pt idx="2">
                  <c:v>Under 25</c:v>
                </c:pt>
                <c:pt idx="3">
                  <c:v>45 - 54</c:v>
                </c:pt>
                <c:pt idx="4">
                  <c:v>Over 55</c:v>
                </c:pt>
              </c:strCache>
            </c:strRef>
          </c:cat>
          <c:val>
            <c:numRef>
              <c:f>'Pivot Table'!$B$61:$B$66</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58AD-4CB5-9212-0B26F3C3AE6E}"/>
            </c:ext>
          </c:extLst>
        </c:ser>
        <c:dLbls>
          <c:dLblPos val="outEnd"/>
          <c:showLegendKey val="0"/>
          <c:showVal val="1"/>
          <c:showCatName val="0"/>
          <c:showSerName val="0"/>
          <c:showPercent val="0"/>
          <c:showBubbleSize val="0"/>
        </c:dLbls>
        <c:gapWidth val="182"/>
        <c:axId val="1527847840"/>
        <c:axId val="1527848800"/>
      </c:barChart>
      <c:catAx>
        <c:axId val="152784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527848800"/>
        <c:crosses val="autoZero"/>
        <c:auto val="1"/>
        <c:lblAlgn val="ctr"/>
        <c:lblOffset val="100"/>
        <c:noMultiLvlLbl val="0"/>
      </c:catAx>
      <c:valAx>
        <c:axId val="1527848800"/>
        <c:scaling>
          <c:orientation val="minMax"/>
        </c:scaling>
        <c:delete val="1"/>
        <c:axPos val="l"/>
        <c:numFmt formatCode="General" sourceLinked="1"/>
        <c:majorTickMark val="none"/>
        <c:minorTickMark val="none"/>
        <c:tickLblPos val="nextTo"/>
        <c:crossAx val="152784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0DD072A-548A-450A-8C36-E2D9733BF566}">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series layoutId="funnel" uniqueId="{2C614936-2364-4F66-A23E-4C6AAC2CFB9F}">
          <cx:tx>
            <cx:txData>
              <cx:f>_xlchart.v2.3</cx:f>
              <cx:v>Attrition</cx:v>
            </cx:txData>
          </cx:tx>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0DD072A-548A-450A-8C36-E2D9733BF566}">
          <cx:dataLabels pos="in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plotArea>
      <cx:plotAreaRegion>
        <cx:plotSurface>
          <cx:spPr>
            <a:noFill/>
            <a:ln>
              <a:noFill/>
            </a:ln>
          </cx:spPr>
        </cx:plotSurface>
        <cx:series layoutId="funnel" uniqueId="{2C614936-2364-4F66-A23E-4C6AAC2CFB9F}">
          <cx:tx>
            <cx:txData>
              <cx:f>_xlchart.v2.10</cx:f>
              <cx:v>Attrition</cx:v>
            </cx:txData>
          </cx:tx>
          <cx:dataLabels>
            <cx:txPr>
              <a:bodyPr spcFirstLastPara="1" vertOverflow="ellipsis" horzOverflow="overflow" wrap="square" lIns="0" tIns="0" rIns="0" bIns="0" anchor="ctr" anchorCtr="1"/>
              <a:lstStyle/>
              <a:p>
                <a:pPr algn="ctr" rtl="0">
                  <a:defRPr sz="1100" b="1">
                    <a:solidFill>
                      <a:schemeClr val="bg2"/>
                    </a:solidFill>
                  </a:defRPr>
                </a:pPr>
                <a:endParaRPr lang="en-US" sz="1100" b="1" i="0" u="none" strike="noStrike" baseline="0">
                  <a:solidFill>
                    <a:schemeClr val="bg2"/>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400" b="1">
                <a:solidFill>
                  <a:srgbClr val="C00000"/>
                </a:solidFill>
              </a:defRPr>
            </a:pPr>
            <a:endParaRPr lang="en-US" sz="1400" b="1" i="0" u="none" strike="noStrike" baseline="0">
              <a:solidFill>
                <a:srgbClr val="C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microsoft.com/office/2014/relationships/chartEx" Target="../charts/chartEx1.xml"/><Relationship Id="rId1" Type="http://schemas.openxmlformats.org/officeDocument/2006/relationships/chart" Target="../charts/chart3.xml"/><Relationship Id="rId5" Type="http://schemas.microsoft.com/office/2014/relationships/chartEx" Target="../charts/chartEx2.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9.png"/><Relationship Id="rId17" Type="http://schemas.microsoft.com/office/2014/relationships/chartEx" Target="../charts/chartEx4.xml"/><Relationship Id="rId2" Type="http://schemas.openxmlformats.org/officeDocument/2006/relationships/image" Target="../media/image2.png"/><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8.png"/><Relationship Id="rId5" Type="http://schemas.openxmlformats.org/officeDocument/2006/relationships/image" Target="../media/image5.png"/><Relationship Id="rId15" Type="http://schemas.openxmlformats.org/officeDocument/2006/relationships/chart" Target="../charts/chart10.xml"/><Relationship Id="rId10" Type="http://schemas.openxmlformats.org/officeDocument/2006/relationships/chart" Target="../charts/chart8.xml"/><Relationship Id="rId4" Type="http://schemas.openxmlformats.org/officeDocument/2006/relationships/image" Target="../media/image4.png"/><Relationship Id="rId9" Type="http://schemas.openxmlformats.org/officeDocument/2006/relationships/chart" Target="../charts/chart7.xml"/><Relationship Id="rId1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6</xdr:col>
      <xdr:colOff>266701</xdr:colOff>
      <xdr:row>1</xdr:row>
      <xdr:rowOff>23812</xdr:rowOff>
    </xdr:from>
    <xdr:to>
      <xdr:col>8</xdr:col>
      <xdr:colOff>247650</xdr:colOff>
      <xdr:row>5</xdr:row>
      <xdr:rowOff>114300</xdr:rowOff>
    </xdr:to>
    <xdr:graphicFrame macro="">
      <xdr:nvGraphicFramePr>
        <xdr:cNvPr id="2" name="Chart 1">
          <a:extLst>
            <a:ext uri="{FF2B5EF4-FFF2-40B4-BE49-F238E27FC236}">
              <a16:creationId xmlns:a16="http://schemas.microsoft.com/office/drawing/2014/main" id="{A303C7DE-9A6F-FB6E-9A1E-7CFEEFDBC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495300</xdr:colOff>
      <xdr:row>1</xdr:row>
      <xdr:rowOff>119062</xdr:rowOff>
    </xdr:from>
    <xdr:to>
      <xdr:col>9</xdr:col>
      <xdr:colOff>428625</xdr:colOff>
      <xdr:row>16</xdr:row>
      <xdr:rowOff>4762</xdr:rowOff>
    </xdr:to>
    <xdr:graphicFrame macro="">
      <xdr:nvGraphicFramePr>
        <xdr:cNvPr id="3" name="Chart 2">
          <a:extLst>
            <a:ext uri="{FF2B5EF4-FFF2-40B4-BE49-F238E27FC236}">
              <a16:creationId xmlns:a16="http://schemas.microsoft.com/office/drawing/2014/main" id="{5D620A6E-871C-AA53-E283-944397882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323850</xdr:colOff>
      <xdr:row>12</xdr:row>
      <xdr:rowOff>9525</xdr:rowOff>
    </xdr:from>
    <xdr:to>
      <xdr:col>11</xdr:col>
      <xdr:colOff>323850</xdr:colOff>
      <xdr:row>25</xdr:row>
      <xdr:rowOff>57150</xdr:rowOff>
    </xdr:to>
    <mc:AlternateContent xmlns:mc="http://schemas.openxmlformats.org/markup-compatibility/2006">
      <mc:Choice xmlns:a14="http://schemas.microsoft.com/office/drawing/2010/main" Requires="a14">
        <xdr:graphicFrame macro="">
          <xdr:nvGraphicFramePr>
            <xdr:cNvPr id="4" name="Gender">
              <a:extLst>
                <a:ext uri="{FF2B5EF4-FFF2-40B4-BE49-F238E27FC236}">
                  <a16:creationId xmlns:a16="http://schemas.microsoft.com/office/drawing/2014/main" id="{8B1A8BE0-E15C-9E8A-08FB-E70A394403C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457950" y="2295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485775</xdr:colOff>
      <xdr:row>0</xdr:row>
      <xdr:rowOff>119062</xdr:rowOff>
    </xdr:from>
    <xdr:to>
      <xdr:col>11</xdr:col>
      <xdr:colOff>180975</xdr:colOff>
      <xdr:row>15</xdr:row>
      <xdr:rowOff>4762</xdr:rowOff>
    </xdr:to>
    <xdr:graphicFrame macro="">
      <xdr:nvGraphicFramePr>
        <xdr:cNvPr id="2" name="Chart 1">
          <a:extLst>
            <a:ext uri="{FF2B5EF4-FFF2-40B4-BE49-F238E27FC236}">
              <a16:creationId xmlns:a16="http://schemas.microsoft.com/office/drawing/2014/main" id="{15D8C415-E256-8D55-02C2-805864DD7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23</xdr:row>
      <xdr:rowOff>4762</xdr:rowOff>
    </xdr:from>
    <xdr:to>
      <xdr:col>14</xdr:col>
      <xdr:colOff>304800</xdr:colOff>
      <xdr:row>37</xdr:row>
      <xdr:rowOff>80962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35B38CD-9445-F5A7-88A7-EE38A2F150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010525" y="43862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190500</xdr:colOff>
      <xdr:row>40</xdr:row>
      <xdr:rowOff>80962</xdr:rowOff>
    </xdr:from>
    <xdr:to>
      <xdr:col>11</xdr:col>
      <xdr:colOff>85725</xdr:colOff>
      <xdr:row>54</xdr:row>
      <xdr:rowOff>157162</xdr:rowOff>
    </xdr:to>
    <xdr:graphicFrame macro="">
      <xdr:nvGraphicFramePr>
        <xdr:cNvPr id="4" name="Chart 3">
          <a:extLst>
            <a:ext uri="{FF2B5EF4-FFF2-40B4-BE49-F238E27FC236}">
              <a16:creationId xmlns:a16="http://schemas.microsoft.com/office/drawing/2014/main" id="{B842DC8C-7629-2032-F45C-500ACD043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1819275</xdr:colOff>
      <xdr:row>58</xdr:row>
      <xdr:rowOff>52387</xdr:rowOff>
    </xdr:from>
    <xdr:to>
      <xdr:col>10</xdr:col>
      <xdr:colOff>419100</xdr:colOff>
      <xdr:row>72</xdr:row>
      <xdr:rowOff>128587</xdr:rowOff>
    </xdr:to>
    <xdr:graphicFrame macro="">
      <xdr:nvGraphicFramePr>
        <xdr:cNvPr id="5" name="Chart 4">
          <a:extLst>
            <a:ext uri="{FF2B5EF4-FFF2-40B4-BE49-F238E27FC236}">
              <a16:creationId xmlns:a16="http://schemas.microsoft.com/office/drawing/2014/main" id="{5F6A1781-D9EF-DB11-EE7B-2FDE7B851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447675</xdr:colOff>
      <xdr:row>77</xdr:row>
      <xdr:rowOff>185737</xdr:rowOff>
    </xdr:from>
    <xdr:to>
      <xdr:col>13</xdr:col>
      <xdr:colOff>142875</xdr:colOff>
      <xdr:row>92</xdr:row>
      <xdr:rowOff>71437</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059F6655-A1DD-1052-6DB3-99E76E11DF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10400" y="148542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676275</xdr:colOff>
      <xdr:row>76</xdr:row>
      <xdr:rowOff>152400</xdr:rowOff>
    </xdr:from>
    <xdr:to>
      <xdr:col>7</xdr:col>
      <xdr:colOff>266700</xdr:colOff>
      <xdr:row>90</xdr:row>
      <xdr:rowOff>9525</xdr:rowOff>
    </xdr:to>
    <mc:AlternateContent xmlns:mc="http://schemas.openxmlformats.org/markup-compatibility/2006">
      <mc:Choice xmlns:a14="http://schemas.microsoft.com/office/drawing/2010/main" Requires="a14">
        <xdr:graphicFrame macro="">
          <xdr:nvGraphicFramePr>
            <xdr:cNvPr id="7" name="Department">
              <a:extLst>
                <a:ext uri="{FF2B5EF4-FFF2-40B4-BE49-F238E27FC236}">
                  <a16:creationId xmlns:a16="http://schemas.microsoft.com/office/drawing/2014/main" id="{7EC86D41-A7C7-FE05-FACF-6F05B42B0C3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696075" y="14630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85</xdr:row>
      <xdr:rowOff>19050</xdr:rowOff>
    </xdr:from>
    <xdr:to>
      <xdr:col>3</xdr:col>
      <xdr:colOff>1828800</xdr:colOff>
      <xdr:row>98</xdr:row>
      <xdr:rowOff>66675</xdr:rowOff>
    </xdr:to>
    <mc:AlternateContent xmlns:mc="http://schemas.openxmlformats.org/markup-compatibility/2006">
      <mc:Choice xmlns:a14="http://schemas.microsoft.com/office/drawing/2010/main" Requires="a14">
        <xdr:graphicFrame macro="">
          <xdr:nvGraphicFramePr>
            <xdr:cNvPr id="8" name="Education">
              <a:extLst>
                <a:ext uri="{FF2B5EF4-FFF2-40B4-BE49-F238E27FC236}">
                  <a16:creationId xmlns:a16="http://schemas.microsoft.com/office/drawing/2014/main" id="{9782CB4D-8E6F-0F88-48FF-BA6B304E0F6F}"/>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4114800" y="16211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28575</xdr:colOff>
      <xdr:row>0</xdr:row>
      <xdr:rowOff>0</xdr:rowOff>
    </xdr:from>
    <xdr:ext cx="17745075" cy="7381875"/>
    <xdr:grpSp>
      <xdr:nvGrpSpPr>
        <xdr:cNvPr id="2" name="Shape 2">
          <a:extLst>
            <a:ext uri="{FF2B5EF4-FFF2-40B4-BE49-F238E27FC236}">
              <a16:creationId xmlns:a16="http://schemas.microsoft.com/office/drawing/2014/main" id="{D42CB213-7C93-4617-B07D-68852C7A063D}"/>
            </a:ext>
          </a:extLst>
        </xdr:cNvPr>
        <xdr:cNvGrpSpPr/>
      </xdr:nvGrpSpPr>
      <xdr:grpSpPr>
        <a:xfrm>
          <a:off x="28575" y="0"/>
          <a:ext cx="17745075" cy="7381875"/>
          <a:chOff x="0" y="89063"/>
          <a:chExt cx="10692000" cy="7381875"/>
        </a:xfrm>
      </xdr:grpSpPr>
      <xdr:grpSp>
        <xdr:nvGrpSpPr>
          <xdr:cNvPr id="3" name="Shape 79">
            <a:extLst>
              <a:ext uri="{FF2B5EF4-FFF2-40B4-BE49-F238E27FC236}">
                <a16:creationId xmlns:a16="http://schemas.microsoft.com/office/drawing/2014/main" id="{40748333-4FAC-6441-8476-2B3E0E7002C3}"/>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9792E414-4FB3-015E-5261-E587B997F6FC}"/>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80">
              <a:extLst>
                <a:ext uri="{FF2B5EF4-FFF2-40B4-BE49-F238E27FC236}">
                  <a16:creationId xmlns:a16="http://schemas.microsoft.com/office/drawing/2014/main" id="{9071BE27-FF48-9238-025B-C3FF4344A481}"/>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81">
              <a:extLst>
                <a:ext uri="{FF2B5EF4-FFF2-40B4-BE49-F238E27FC236}">
                  <a16:creationId xmlns:a16="http://schemas.microsoft.com/office/drawing/2014/main" id="{9EE07873-525C-174A-F347-259DE373EB65}"/>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82">
              <a:extLst>
                <a:ext uri="{FF2B5EF4-FFF2-40B4-BE49-F238E27FC236}">
                  <a16:creationId xmlns:a16="http://schemas.microsoft.com/office/drawing/2014/main" id="{DEE7EF43-C49B-6D40-9FF7-2A7740BC48AF}"/>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3">
              <a:extLst>
                <a:ext uri="{FF2B5EF4-FFF2-40B4-BE49-F238E27FC236}">
                  <a16:creationId xmlns:a16="http://schemas.microsoft.com/office/drawing/2014/main" id="{FE11D32B-E0DF-9EA6-E740-0BD28B96D101}"/>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84">
              <a:extLst>
                <a:ext uri="{FF2B5EF4-FFF2-40B4-BE49-F238E27FC236}">
                  <a16:creationId xmlns:a16="http://schemas.microsoft.com/office/drawing/2014/main" id="{C988A84E-F466-E707-CCCC-70E118496E6F}"/>
                </a:ext>
              </a:extLst>
            </xdr:cNvPr>
            <xdr:cNvGrpSpPr/>
          </xdr:nvGrpSpPr>
          <xdr:grpSpPr>
            <a:xfrm>
              <a:off x="1846116" y="1215714"/>
              <a:ext cx="13289109" cy="998848"/>
              <a:chOff x="1846116" y="1215714"/>
              <a:chExt cx="13403409" cy="998848"/>
            </a:xfrm>
          </xdr:grpSpPr>
          <xdr:sp macro="" textlink="">
            <xdr:nvSpPr>
              <xdr:cNvPr id="24" name="Shape 85">
                <a:extLst>
                  <a:ext uri="{FF2B5EF4-FFF2-40B4-BE49-F238E27FC236}">
                    <a16:creationId xmlns:a16="http://schemas.microsoft.com/office/drawing/2014/main" id="{854CF23F-255C-630E-2C4F-6C4987B316B4}"/>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86">
                <a:extLst>
                  <a:ext uri="{FF2B5EF4-FFF2-40B4-BE49-F238E27FC236}">
                    <a16:creationId xmlns:a16="http://schemas.microsoft.com/office/drawing/2014/main" id="{184BD6DC-93D3-D92C-7BFF-6B3F4C0063C1}"/>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87">
                <a:extLst>
                  <a:ext uri="{FF2B5EF4-FFF2-40B4-BE49-F238E27FC236}">
                    <a16:creationId xmlns:a16="http://schemas.microsoft.com/office/drawing/2014/main" id="{35748630-BE61-452C-9CDE-5B33ACE2B71A}"/>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88">
                <a:extLst>
                  <a:ext uri="{FF2B5EF4-FFF2-40B4-BE49-F238E27FC236}">
                    <a16:creationId xmlns:a16="http://schemas.microsoft.com/office/drawing/2014/main" id="{14034287-9313-98A7-9D64-B74E33C2ED93}"/>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89">
                <a:extLst>
                  <a:ext uri="{FF2B5EF4-FFF2-40B4-BE49-F238E27FC236}">
                    <a16:creationId xmlns:a16="http://schemas.microsoft.com/office/drawing/2014/main" id="{F62F790A-C77E-F5E3-CDBA-09AD7598F0A3}"/>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90">
              <a:extLst>
                <a:ext uri="{FF2B5EF4-FFF2-40B4-BE49-F238E27FC236}">
                  <a16:creationId xmlns:a16="http://schemas.microsoft.com/office/drawing/2014/main" id="{E7061B91-02B7-1B1E-AA55-3970E0B58FEA}"/>
                </a:ext>
              </a:extLst>
            </xdr:cNvPr>
            <xdr:cNvGrpSpPr/>
          </xdr:nvGrpSpPr>
          <xdr:grpSpPr>
            <a:xfrm>
              <a:off x="1847145" y="5162550"/>
              <a:ext cx="3867930" cy="2709509"/>
              <a:chOff x="1847145" y="2304895"/>
              <a:chExt cx="3867930" cy="2772878"/>
            </a:xfrm>
          </xdr:grpSpPr>
          <xdr:sp macro="" textlink="">
            <xdr:nvSpPr>
              <xdr:cNvPr id="22" name="Shape 91">
                <a:extLst>
                  <a:ext uri="{FF2B5EF4-FFF2-40B4-BE49-F238E27FC236}">
                    <a16:creationId xmlns:a16="http://schemas.microsoft.com/office/drawing/2014/main" id="{74C3A186-821D-FD2E-678B-BCD8261F6C62}"/>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92">
                <a:extLst>
                  <a:ext uri="{FF2B5EF4-FFF2-40B4-BE49-F238E27FC236}">
                    <a16:creationId xmlns:a16="http://schemas.microsoft.com/office/drawing/2014/main" id="{F3837017-00C6-00CA-D95C-F600C6794D53}"/>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93">
              <a:extLst>
                <a:ext uri="{FF2B5EF4-FFF2-40B4-BE49-F238E27FC236}">
                  <a16:creationId xmlns:a16="http://schemas.microsoft.com/office/drawing/2014/main" id="{3A87E280-D472-77C8-9894-C03E1BC5866C}"/>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94">
              <a:extLst>
                <a:ext uri="{FF2B5EF4-FFF2-40B4-BE49-F238E27FC236}">
                  <a16:creationId xmlns:a16="http://schemas.microsoft.com/office/drawing/2014/main" id="{681BDA26-D1A7-F21C-3EDE-72CC7018A40E}"/>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95">
              <a:extLst>
                <a:ext uri="{FF2B5EF4-FFF2-40B4-BE49-F238E27FC236}">
                  <a16:creationId xmlns:a16="http://schemas.microsoft.com/office/drawing/2014/main" id="{E43DA780-BACD-EEE2-0073-51C8A5BC7AA7}"/>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96">
              <a:extLst>
                <a:ext uri="{FF2B5EF4-FFF2-40B4-BE49-F238E27FC236}">
                  <a16:creationId xmlns:a16="http://schemas.microsoft.com/office/drawing/2014/main" id="{59477943-018F-5612-5FC2-7E13E1BA2FBE}"/>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97">
              <a:extLst>
                <a:ext uri="{FF2B5EF4-FFF2-40B4-BE49-F238E27FC236}">
                  <a16:creationId xmlns:a16="http://schemas.microsoft.com/office/drawing/2014/main" id="{7ABAEADE-6B45-B64E-7DAB-94386A8DA56F}"/>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98">
              <a:extLst>
                <a:ext uri="{FF2B5EF4-FFF2-40B4-BE49-F238E27FC236}">
                  <a16:creationId xmlns:a16="http://schemas.microsoft.com/office/drawing/2014/main" id="{EEFD4BFF-5CC7-8B4E-4E38-0A7CFE99B68F}"/>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99">
              <a:extLst>
                <a:ext uri="{FF2B5EF4-FFF2-40B4-BE49-F238E27FC236}">
                  <a16:creationId xmlns:a16="http://schemas.microsoft.com/office/drawing/2014/main" id="{E8CB173D-54A1-8418-296C-F68C7AF468CB}"/>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100">
              <a:extLst>
                <a:ext uri="{FF2B5EF4-FFF2-40B4-BE49-F238E27FC236}">
                  <a16:creationId xmlns:a16="http://schemas.microsoft.com/office/drawing/2014/main" id="{C5DCD475-F691-6A36-F269-69AA603DF806}"/>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101">
              <a:extLst>
                <a:ext uri="{FF2B5EF4-FFF2-40B4-BE49-F238E27FC236}">
                  <a16:creationId xmlns:a16="http://schemas.microsoft.com/office/drawing/2014/main" id="{21476BC8-35EC-D4DE-13B0-ECF9FE96D5A1}"/>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102">
              <a:extLst>
                <a:ext uri="{FF2B5EF4-FFF2-40B4-BE49-F238E27FC236}">
                  <a16:creationId xmlns:a16="http://schemas.microsoft.com/office/drawing/2014/main" id="{258B5548-8D70-4FFA-BED2-A782275420B9}"/>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103">
              <a:extLst>
                <a:ext uri="{FF2B5EF4-FFF2-40B4-BE49-F238E27FC236}">
                  <a16:creationId xmlns:a16="http://schemas.microsoft.com/office/drawing/2014/main" id="{87426E36-779B-D24D-72D5-9F64D6238723}"/>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8</xdr:col>
      <xdr:colOff>19050</xdr:colOff>
      <xdr:row>14</xdr:row>
      <xdr:rowOff>123825</xdr:rowOff>
    </xdr:from>
    <xdr:to>
      <xdr:col>8</xdr:col>
      <xdr:colOff>66675</xdr:colOff>
      <xdr:row>14</xdr:row>
      <xdr:rowOff>169544</xdr:rowOff>
    </xdr:to>
    <xdr:sp macro="" textlink="">
      <xdr:nvSpPr>
        <xdr:cNvPr id="30" name="TextBox 29">
          <a:extLst>
            <a:ext uri="{FF2B5EF4-FFF2-40B4-BE49-F238E27FC236}">
              <a16:creationId xmlns:a16="http://schemas.microsoft.com/office/drawing/2014/main" id="{9D449D25-5565-159F-D04F-7C99F6CD56B7}"/>
            </a:ext>
          </a:extLst>
        </xdr:cNvPr>
        <xdr:cNvSpPr txBox="1"/>
      </xdr:nvSpPr>
      <xdr:spPr>
        <a:xfrm>
          <a:off x="5200650" y="2790825"/>
          <a:ext cx="47625"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285750</xdr:colOff>
      <xdr:row>5</xdr:row>
      <xdr:rowOff>152400</xdr:rowOff>
    </xdr:from>
    <xdr:to>
      <xdr:col>3</xdr:col>
      <xdr:colOff>0</xdr:colOff>
      <xdr:row>7</xdr:row>
      <xdr:rowOff>95250</xdr:rowOff>
    </xdr:to>
    <xdr:sp macro="" textlink="">
      <xdr:nvSpPr>
        <xdr:cNvPr id="31" name="TextBox 30">
          <a:extLst>
            <a:ext uri="{FF2B5EF4-FFF2-40B4-BE49-F238E27FC236}">
              <a16:creationId xmlns:a16="http://schemas.microsoft.com/office/drawing/2014/main" id="{02B459C1-CC0B-D065-4189-C4FD9401C5F0}"/>
            </a:ext>
          </a:extLst>
        </xdr:cNvPr>
        <xdr:cNvSpPr txBox="1"/>
      </xdr:nvSpPr>
      <xdr:spPr>
        <a:xfrm>
          <a:off x="285750" y="1104900"/>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TOTAL </a:t>
          </a:r>
          <a:r>
            <a:rPr lang="en-US" sz="1400" b="1">
              <a:solidFill>
                <a:srgbClr val="FF0000"/>
              </a:solidFill>
            </a:rPr>
            <a:t>EMPLOYEES</a:t>
          </a:r>
        </a:p>
      </xdr:txBody>
    </xdr:sp>
    <xdr:clientData/>
  </xdr:twoCellAnchor>
  <xdr:twoCellAnchor>
    <xdr:from>
      <xdr:col>0</xdr:col>
      <xdr:colOff>457200</xdr:colOff>
      <xdr:row>7</xdr:row>
      <xdr:rowOff>85725</xdr:rowOff>
    </xdr:from>
    <xdr:to>
      <xdr:col>2</xdr:col>
      <xdr:colOff>171450</xdr:colOff>
      <xdr:row>9</xdr:row>
      <xdr:rowOff>142875</xdr:rowOff>
    </xdr:to>
    <xdr:sp macro="" textlink="KPI!B8">
      <xdr:nvSpPr>
        <xdr:cNvPr id="32" name="TextBox 31">
          <a:extLst>
            <a:ext uri="{FF2B5EF4-FFF2-40B4-BE49-F238E27FC236}">
              <a16:creationId xmlns:a16="http://schemas.microsoft.com/office/drawing/2014/main" id="{1E61AB67-53BC-EC53-C1F2-79B53B510713}"/>
            </a:ext>
          </a:extLst>
        </xdr:cNvPr>
        <xdr:cNvSpPr txBox="1"/>
      </xdr:nvSpPr>
      <xdr:spPr>
        <a:xfrm>
          <a:off x="457200" y="1419225"/>
          <a:ext cx="1009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03AA92-94A1-4D6D-9850-58E87EC7CB31}" type="TxLink">
            <a:rPr lang="en-US" sz="2000" b="1" i="0" u="none" strike="noStrike">
              <a:solidFill>
                <a:schemeClr val="tx2">
                  <a:lumMod val="50000"/>
                </a:schemeClr>
              </a:solidFill>
              <a:latin typeface="Calibri"/>
              <a:ea typeface="Calibri"/>
              <a:cs typeface="Calibri"/>
            </a:rPr>
            <a:pPr algn="ctr"/>
            <a:t>1470</a:t>
          </a:fld>
          <a:endParaRPr lang="en-US" sz="2000" b="1">
            <a:solidFill>
              <a:schemeClr val="tx2">
                <a:lumMod val="50000"/>
              </a:schemeClr>
            </a:solidFill>
          </a:endParaRPr>
        </a:p>
      </xdr:txBody>
    </xdr:sp>
    <xdr:clientData/>
  </xdr:twoCellAnchor>
  <xdr:twoCellAnchor>
    <xdr:from>
      <xdr:col>5</xdr:col>
      <xdr:colOff>609600</xdr:colOff>
      <xdr:row>5</xdr:row>
      <xdr:rowOff>85725</xdr:rowOff>
    </xdr:from>
    <xdr:to>
      <xdr:col>8</xdr:col>
      <xdr:colOff>323850</xdr:colOff>
      <xdr:row>7</xdr:row>
      <xdr:rowOff>28575</xdr:rowOff>
    </xdr:to>
    <xdr:sp macro="" textlink="">
      <xdr:nvSpPr>
        <xdr:cNvPr id="34" name="TextBox 33">
          <a:extLst>
            <a:ext uri="{FF2B5EF4-FFF2-40B4-BE49-F238E27FC236}">
              <a16:creationId xmlns:a16="http://schemas.microsoft.com/office/drawing/2014/main" id="{C1720A86-D95E-3420-6740-AE34F16F365A}"/>
            </a:ext>
          </a:extLst>
        </xdr:cNvPr>
        <xdr:cNvSpPr txBox="1"/>
      </xdr:nvSpPr>
      <xdr:spPr>
        <a:xfrm>
          <a:off x="3848100" y="10382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0000"/>
              </a:solidFill>
            </a:rPr>
            <a:t>ATTRITION</a:t>
          </a:r>
        </a:p>
      </xdr:txBody>
    </xdr:sp>
    <xdr:clientData/>
  </xdr:twoCellAnchor>
  <xdr:twoCellAnchor>
    <xdr:from>
      <xdr:col>6</xdr:col>
      <xdr:colOff>133350</xdr:colOff>
      <xdr:row>7</xdr:row>
      <xdr:rowOff>19050</xdr:rowOff>
    </xdr:from>
    <xdr:to>
      <xdr:col>7</xdr:col>
      <xdr:colOff>495300</xdr:colOff>
      <xdr:row>9</xdr:row>
      <xdr:rowOff>76200</xdr:rowOff>
    </xdr:to>
    <xdr:sp macro="" textlink="KPI!C8">
      <xdr:nvSpPr>
        <xdr:cNvPr id="35" name="TextBox 34">
          <a:extLst>
            <a:ext uri="{FF2B5EF4-FFF2-40B4-BE49-F238E27FC236}">
              <a16:creationId xmlns:a16="http://schemas.microsoft.com/office/drawing/2014/main" id="{05AF9AA7-7835-A150-0DE0-CE203BB781C2}"/>
            </a:ext>
          </a:extLst>
        </xdr:cNvPr>
        <xdr:cNvSpPr txBox="1"/>
      </xdr:nvSpPr>
      <xdr:spPr>
        <a:xfrm>
          <a:off x="4019550" y="1352550"/>
          <a:ext cx="1009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114AED-B5D1-48D9-A025-9EAE47F36F51}" type="TxLink">
            <a:rPr lang="en-US" sz="2000" b="1" i="0" u="none" strike="noStrike">
              <a:solidFill>
                <a:schemeClr val="tx2">
                  <a:lumMod val="50000"/>
                </a:schemeClr>
              </a:solidFill>
              <a:latin typeface="Calibri"/>
              <a:ea typeface="Calibri"/>
              <a:cs typeface="Calibri"/>
            </a:rPr>
            <a:t>237</a:t>
          </a:fld>
          <a:endParaRPr lang="en-US" sz="2000" b="1">
            <a:solidFill>
              <a:schemeClr val="tx2">
                <a:lumMod val="50000"/>
              </a:schemeClr>
            </a:solidFill>
          </a:endParaRPr>
        </a:p>
      </xdr:txBody>
    </xdr:sp>
    <xdr:clientData/>
  </xdr:twoCellAnchor>
  <xdr:twoCellAnchor>
    <xdr:from>
      <xdr:col>11</xdr:col>
      <xdr:colOff>104775</xdr:colOff>
      <xdr:row>5</xdr:row>
      <xdr:rowOff>47625</xdr:rowOff>
    </xdr:from>
    <xdr:to>
      <xdr:col>13</xdr:col>
      <xdr:colOff>466725</xdr:colOff>
      <xdr:row>6</xdr:row>
      <xdr:rowOff>180975</xdr:rowOff>
    </xdr:to>
    <xdr:sp macro="" textlink="">
      <xdr:nvSpPr>
        <xdr:cNvPr id="123" name="TextBox 122">
          <a:extLst>
            <a:ext uri="{FF2B5EF4-FFF2-40B4-BE49-F238E27FC236}">
              <a16:creationId xmlns:a16="http://schemas.microsoft.com/office/drawing/2014/main" id="{F9D4E1CE-C4B7-4C0F-BE00-E105B53369A2}"/>
            </a:ext>
          </a:extLst>
        </xdr:cNvPr>
        <xdr:cNvSpPr txBox="1"/>
      </xdr:nvSpPr>
      <xdr:spPr>
        <a:xfrm>
          <a:off x="7229475" y="10001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ACTIVE </a:t>
          </a:r>
          <a:r>
            <a:rPr lang="en-US" sz="1400" b="1">
              <a:solidFill>
                <a:srgbClr val="FF0000"/>
              </a:solidFill>
            </a:rPr>
            <a:t>EMPLOYEES</a:t>
          </a:r>
        </a:p>
      </xdr:txBody>
    </xdr:sp>
    <xdr:clientData/>
  </xdr:twoCellAnchor>
  <xdr:twoCellAnchor>
    <xdr:from>
      <xdr:col>11</xdr:col>
      <xdr:colOff>276225</xdr:colOff>
      <xdr:row>6</xdr:row>
      <xdr:rowOff>171450</xdr:rowOff>
    </xdr:from>
    <xdr:to>
      <xdr:col>12</xdr:col>
      <xdr:colOff>638175</xdr:colOff>
      <xdr:row>9</xdr:row>
      <xdr:rowOff>38100</xdr:rowOff>
    </xdr:to>
    <xdr:sp macro="" textlink="KPI!E8">
      <xdr:nvSpPr>
        <xdr:cNvPr id="124" name="TextBox 123">
          <a:extLst>
            <a:ext uri="{FF2B5EF4-FFF2-40B4-BE49-F238E27FC236}">
              <a16:creationId xmlns:a16="http://schemas.microsoft.com/office/drawing/2014/main" id="{52337844-B37D-4C6B-9D68-291FCA154F51}"/>
            </a:ext>
          </a:extLst>
        </xdr:cNvPr>
        <xdr:cNvSpPr txBox="1"/>
      </xdr:nvSpPr>
      <xdr:spPr>
        <a:xfrm>
          <a:off x="7400925" y="1314450"/>
          <a:ext cx="1009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6CDE7A-3C66-4FAF-9CA4-2D879E2D18B8}" type="TxLink">
            <a:rPr lang="en-US" sz="2000" b="1" i="0" u="none" strike="noStrike">
              <a:solidFill>
                <a:schemeClr val="tx2">
                  <a:lumMod val="50000"/>
                </a:schemeClr>
              </a:solidFill>
              <a:latin typeface="Calibri"/>
              <a:ea typeface="Calibri"/>
              <a:cs typeface="Calibri"/>
            </a:rPr>
            <a:t>1233</a:t>
          </a:fld>
          <a:endParaRPr lang="en-US" sz="2000" b="1" i="0" u="none" strike="noStrike">
            <a:solidFill>
              <a:schemeClr val="tx2">
                <a:lumMod val="50000"/>
              </a:schemeClr>
            </a:solidFill>
            <a:latin typeface="Calibri"/>
            <a:ea typeface="Calibri"/>
            <a:cs typeface="Calibri"/>
          </a:endParaRPr>
        </a:p>
      </xdr:txBody>
    </xdr:sp>
    <xdr:clientData/>
  </xdr:twoCellAnchor>
  <xdr:twoCellAnchor>
    <xdr:from>
      <xdr:col>16</xdr:col>
      <xdr:colOff>476250</xdr:colOff>
      <xdr:row>5</xdr:row>
      <xdr:rowOff>47625</xdr:rowOff>
    </xdr:from>
    <xdr:to>
      <xdr:col>19</xdr:col>
      <xdr:colOff>190500</xdr:colOff>
      <xdr:row>6</xdr:row>
      <xdr:rowOff>180975</xdr:rowOff>
    </xdr:to>
    <xdr:sp macro="" textlink="">
      <xdr:nvSpPr>
        <xdr:cNvPr id="125" name="TextBox 124">
          <a:extLst>
            <a:ext uri="{FF2B5EF4-FFF2-40B4-BE49-F238E27FC236}">
              <a16:creationId xmlns:a16="http://schemas.microsoft.com/office/drawing/2014/main" id="{5F9AA6EF-DEF8-49F9-8FC9-4016AC5BDDD2}"/>
            </a:ext>
          </a:extLst>
        </xdr:cNvPr>
        <xdr:cNvSpPr txBox="1"/>
      </xdr:nvSpPr>
      <xdr:spPr>
        <a:xfrm>
          <a:off x="10839450" y="100012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ATTRIRION</a:t>
          </a:r>
          <a:r>
            <a:rPr lang="en-US" sz="1400" b="1" baseline="0">
              <a:solidFill>
                <a:schemeClr val="accent1"/>
              </a:solidFill>
            </a:rPr>
            <a:t> </a:t>
          </a:r>
          <a:r>
            <a:rPr lang="en-US" sz="1400" b="1">
              <a:solidFill>
                <a:schemeClr val="accent1"/>
              </a:solidFill>
            </a:rPr>
            <a:t> </a:t>
          </a:r>
          <a:r>
            <a:rPr lang="en-US" sz="1400" b="1">
              <a:solidFill>
                <a:srgbClr val="FF0000"/>
              </a:solidFill>
            </a:rPr>
            <a:t>RATE</a:t>
          </a:r>
        </a:p>
      </xdr:txBody>
    </xdr:sp>
    <xdr:clientData/>
  </xdr:twoCellAnchor>
  <xdr:twoCellAnchor>
    <xdr:from>
      <xdr:col>17</xdr:col>
      <xdr:colOff>0</xdr:colOff>
      <xdr:row>6</xdr:row>
      <xdr:rowOff>171450</xdr:rowOff>
    </xdr:from>
    <xdr:to>
      <xdr:col>18</xdr:col>
      <xdr:colOff>361950</xdr:colOff>
      <xdr:row>9</xdr:row>
      <xdr:rowOff>38100</xdr:rowOff>
    </xdr:to>
    <xdr:sp macro="" textlink="KPI!F8">
      <xdr:nvSpPr>
        <xdr:cNvPr id="126" name="TextBox 125">
          <a:extLst>
            <a:ext uri="{FF2B5EF4-FFF2-40B4-BE49-F238E27FC236}">
              <a16:creationId xmlns:a16="http://schemas.microsoft.com/office/drawing/2014/main" id="{8D5A6727-EE27-4027-9AF9-CF2959BAE991}"/>
            </a:ext>
          </a:extLst>
        </xdr:cNvPr>
        <xdr:cNvSpPr txBox="1"/>
      </xdr:nvSpPr>
      <xdr:spPr>
        <a:xfrm>
          <a:off x="11010900" y="1314450"/>
          <a:ext cx="1009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04AD83-2119-4215-A039-06EA825A0D3F}" type="TxLink">
            <a:rPr lang="en-US" sz="2000" b="1" i="0" u="none" strike="noStrike">
              <a:solidFill>
                <a:srgbClr val="000000"/>
              </a:solidFill>
              <a:latin typeface="Calibri"/>
              <a:ea typeface="Calibri"/>
              <a:cs typeface="Calibri"/>
            </a:rPr>
            <a:t>16.12%</a:t>
          </a:fld>
          <a:endParaRPr lang="en-US" sz="2000" b="1">
            <a:solidFill>
              <a:schemeClr val="tx2">
                <a:lumMod val="50000"/>
              </a:schemeClr>
            </a:solidFill>
          </a:endParaRPr>
        </a:p>
      </xdr:txBody>
    </xdr:sp>
    <xdr:clientData/>
  </xdr:twoCellAnchor>
  <xdr:twoCellAnchor>
    <xdr:from>
      <xdr:col>22</xdr:col>
      <xdr:colOff>28575</xdr:colOff>
      <xdr:row>5</xdr:row>
      <xdr:rowOff>38100</xdr:rowOff>
    </xdr:from>
    <xdr:to>
      <xdr:col>24</xdr:col>
      <xdr:colOff>390525</xdr:colOff>
      <xdr:row>6</xdr:row>
      <xdr:rowOff>171450</xdr:rowOff>
    </xdr:to>
    <xdr:sp macro="" textlink="">
      <xdr:nvSpPr>
        <xdr:cNvPr id="127" name="TextBox 126">
          <a:extLst>
            <a:ext uri="{FF2B5EF4-FFF2-40B4-BE49-F238E27FC236}">
              <a16:creationId xmlns:a16="http://schemas.microsoft.com/office/drawing/2014/main" id="{1E360386-AC4D-4AFE-BACA-6FD5EBE53D38}"/>
            </a:ext>
          </a:extLst>
        </xdr:cNvPr>
        <xdr:cNvSpPr txBox="1"/>
      </xdr:nvSpPr>
      <xdr:spPr>
        <a:xfrm>
          <a:off x="14277975" y="990600"/>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AVERAGE </a:t>
          </a:r>
          <a:r>
            <a:rPr lang="en-US" sz="1400" b="1">
              <a:solidFill>
                <a:srgbClr val="FF0000"/>
              </a:solidFill>
            </a:rPr>
            <a:t>AGE</a:t>
          </a:r>
        </a:p>
      </xdr:txBody>
    </xdr:sp>
    <xdr:clientData/>
  </xdr:twoCellAnchor>
  <xdr:twoCellAnchor>
    <xdr:from>
      <xdr:col>22</xdr:col>
      <xdr:colOff>200025</xdr:colOff>
      <xdr:row>6</xdr:row>
      <xdr:rowOff>161925</xdr:rowOff>
    </xdr:from>
    <xdr:to>
      <xdr:col>23</xdr:col>
      <xdr:colOff>561975</xdr:colOff>
      <xdr:row>9</xdr:row>
      <xdr:rowOff>28575</xdr:rowOff>
    </xdr:to>
    <xdr:sp macro="" textlink="KPI!D8">
      <xdr:nvSpPr>
        <xdr:cNvPr id="128" name="TextBox 127">
          <a:extLst>
            <a:ext uri="{FF2B5EF4-FFF2-40B4-BE49-F238E27FC236}">
              <a16:creationId xmlns:a16="http://schemas.microsoft.com/office/drawing/2014/main" id="{135C4932-D1C5-4118-B8D0-A726BF9F4E36}"/>
            </a:ext>
          </a:extLst>
        </xdr:cNvPr>
        <xdr:cNvSpPr txBox="1"/>
      </xdr:nvSpPr>
      <xdr:spPr>
        <a:xfrm>
          <a:off x="14449425" y="1304925"/>
          <a:ext cx="1009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A54B38-61DE-488F-9284-383A4FC9458A}" type="TxLink">
            <a:rPr lang="en-US" sz="2000" b="1" i="0" u="none" strike="noStrike">
              <a:solidFill>
                <a:srgbClr val="000000"/>
              </a:solidFill>
              <a:latin typeface="Calibri"/>
              <a:ea typeface="Calibri"/>
              <a:cs typeface="Calibri"/>
            </a:rPr>
            <a:t>37</a:t>
          </a:fld>
          <a:endParaRPr lang="en-US" sz="2000" b="1">
            <a:solidFill>
              <a:schemeClr val="tx2">
                <a:lumMod val="50000"/>
              </a:schemeClr>
            </a:solidFill>
          </a:endParaRPr>
        </a:p>
      </xdr:txBody>
    </xdr:sp>
    <xdr:clientData/>
  </xdr:twoCellAnchor>
  <xdr:oneCellAnchor>
    <xdr:from>
      <xdr:col>3</xdr:col>
      <xdr:colOff>409575</xdr:colOff>
      <xdr:row>5</xdr:row>
      <xdr:rowOff>161925</xdr:rowOff>
    </xdr:from>
    <xdr:ext cx="619125" cy="647700"/>
    <xdr:pic>
      <xdr:nvPicPr>
        <xdr:cNvPr id="129" name="image4.png">
          <a:extLst>
            <a:ext uri="{FF2B5EF4-FFF2-40B4-BE49-F238E27FC236}">
              <a16:creationId xmlns:a16="http://schemas.microsoft.com/office/drawing/2014/main" id="{C7C000DB-F75F-421B-8700-948D7028D452}"/>
            </a:ext>
          </a:extLst>
        </xdr:cNvPr>
        <xdr:cNvPicPr preferRelativeResize="0"/>
      </xdr:nvPicPr>
      <xdr:blipFill>
        <a:blip xmlns:r="http://schemas.openxmlformats.org/officeDocument/2006/relationships" r:embed="rId1" cstate="print"/>
        <a:stretch>
          <a:fillRect/>
        </a:stretch>
      </xdr:blipFill>
      <xdr:spPr>
        <a:xfrm>
          <a:off x="2352675" y="1114425"/>
          <a:ext cx="619125" cy="647700"/>
        </a:xfrm>
        <a:prstGeom prst="rect">
          <a:avLst/>
        </a:prstGeom>
        <a:noFill/>
        <a:ln>
          <a:noFill/>
        </a:ln>
      </xdr:spPr>
    </xdr:pic>
    <xdr:clientData fLocksWithSheet="0"/>
  </xdr:oneCellAnchor>
  <xdr:oneCellAnchor>
    <xdr:from>
      <xdr:col>14</xdr:col>
      <xdr:colOff>333374</xdr:colOff>
      <xdr:row>5</xdr:row>
      <xdr:rowOff>114299</xdr:rowOff>
    </xdr:from>
    <xdr:ext cx="1000125" cy="676276"/>
    <xdr:pic>
      <xdr:nvPicPr>
        <xdr:cNvPr id="130" name="image5.png">
          <a:extLst>
            <a:ext uri="{FF2B5EF4-FFF2-40B4-BE49-F238E27FC236}">
              <a16:creationId xmlns:a16="http://schemas.microsoft.com/office/drawing/2014/main" id="{67D21186-250D-4E0F-B758-88823754AA2A}"/>
            </a:ext>
          </a:extLst>
        </xdr:cNvPr>
        <xdr:cNvPicPr preferRelativeResize="0"/>
      </xdr:nvPicPr>
      <xdr:blipFill>
        <a:blip xmlns:r="http://schemas.openxmlformats.org/officeDocument/2006/relationships" r:embed="rId2" cstate="print"/>
        <a:stretch>
          <a:fillRect/>
        </a:stretch>
      </xdr:blipFill>
      <xdr:spPr>
        <a:xfrm>
          <a:off x="9401174" y="1066799"/>
          <a:ext cx="1000125" cy="676276"/>
        </a:xfrm>
        <a:prstGeom prst="rect">
          <a:avLst/>
        </a:prstGeom>
        <a:noFill/>
        <a:ln>
          <a:noFill/>
        </a:ln>
      </xdr:spPr>
    </xdr:pic>
    <xdr:clientData fLocksWithSheet="0"/>
  </xdr:oneCellAnchor>
  <xdr:oneCellAnchor>
    <xdr:from>
      <xdr:col>20</xdr:col>
      <xdr:colOff>95250</xdr:colOff>
      <xdr:row>5</xdr:row>
      <xdr:rowOff>95250</xdr:rowOff>
    </xdr:from>
    <xdr:ext cx="723900" cy="723900"/>
    <xdr:pic>
      <xdr:nvPicPr>
        <xdr:cNvPr id="131" name="image2.png">
          <a:extLst>
            <a:ext uri="{FF2B5EF4-FFF2-40B4-BE49-F238E27FC236}">
              <a16:creationId xmlns:a16="http://schemas.microsoft.com/office/drawing/2014/main" id="{4C585488-62E5-4691-9DF4-0E1EAD04AC1F}"/>
            </a:ext>
          </a:extLst>
        </xdr:cNvPr>
        <xdr:cNvPicPr preferRelativeResize="0"/>
      </xdr:nvPicPr>
      <xdr:blipFill>
        <a:blip xmlns:r="http://schemas.openxmlformats.org/officeDocument/2006/relationships" r:embed="rId3" cstate="print"/>
        <a:stretch>
          <a:fillRect/>
        </a:stretch>
      </xdr:blipFill>
      <xdr:spPr>
        <a:xfrm>
          <a:off x="13049250" y="1047750"/>
          <a:ext cx="723900" cy="723900"/>
        </a:xfrm>
        <a:prstGeom prst="rect">
          <a:avLst/>
        </a:prstGeom>
        <a:noFill/>
        <a:ln>
          <a:noFill/>
        </a:ln>
      </xdr:spPr>
    </xdr:pic>
    <xdr:clientData fLocksWithSheet="0"/>
  </xdr:oneCellAnchor>
  <xdr:oneCellAnchor>
    <xdr:from>
      <xdr:col>25</xdr:col>
      <xdr:colOff>247650</xdr:colOff>
      <xdr:row>5</xdr:row>
      <xdr:rowOff>104774</xdr:rowOff>
    </xdr:from>
    <xdr:ext cx="704850" cy="657225"/>
    <xdr:pic>
      <xdr:nvPicPr>
        <xdr:cNvPr id="132" name="image6.png">
          <a:extLst>
            <a:ext uri="{FF2B5EF4-FFF2-40B4-BE49-F238E27FC236}">
              <a16:creationId xmlns:a16="http://schemas.microsoft.com/office/drawing/2014/main" id="{6FE2771E-333F-4368-AAA0-3175D002B575}"/>
            </a:ext>
          </a:extLst>
        </xdr:cNvPr>
        <xdr:cNvPicPr preferRelativeResize="0"/>
      </xdr:nvPicPr>
      <xdr:blipFill>
        <a:blip xmlns:r="http://schemas.openxmlformats.org/officeDocument/2006/relationships" r:embed="rId4" cstate="print"/>
        <a:stretch>
          <a:fillRect/>
        </a:stretch>
      </xdr:blipFill>
      <xdr:spPr>
        <a:xfrm>
          <a:off x="16440150" y="1057274"/>
          <a:ext cx="704850" cy="657225"/>
        </a:xfrm>
        <a:prstGeom prst="rect">
          <a:avLst/>
        </a:prstGeom>
        <a:noFill/>
        <a:ln>
          <a:noFill/>
        </a:ln>
      </xdr:spPr>
    </xdr:pic>
    <xdr:clientData fLocksWithSheet="0"/>
  </xdr:oneCellAnchor>
  <xdr:oneCellAnchor>
    <xdr:from>
      <xdr:col>8</xdr:col>
      <xdr:colOff>495299</xdr:colOff>
      <xdr:row>5</xdr:row>
      <xdr:rowOff>114299</xdr:rowOff>
    </xdr:from>
    <xdr:ext cx="1076325" cy="752475"/>
    <xdr:pic>
      <xdr:nvPicPr>
        <xdr:cNvPr id="133" name="image7.png">
          <a:extLst>
            <a:ext uri="{FF2B5EF4-FFF2-40B4-BE49-F238E27FC236}">
              <a16:creationId xmlns:a16="http://schemas.microsoft.com/office/drawing/2014/main" id="{6870DE2E-2BC3-4677-BF05-10A6C80C9FEF}"/>
            </a:ext>
          </a:extLst>
        </xdr:cNvPr>
        <xdr:cNvPicPr preferRelativeResize="0"/>
      </xdr:nvPicPr>
      <xdr:blipFill>
        <a:blip xmlns:r="http://schemas.openxmlformats.org/officeDocument/2006/relationships" r:embed="rId5" cstate="print"/>
        <a:stretch>
          <a:fillRect/>
        </a:stretch>
      </xdr:blipFill>
      <xdr:spPr>
        <a:xfrm>
          <a:off x="5676899" y="1066799"/>
          <a:ext cx="1076325" cy="752475"/>
        </a:xfrm>
        <a:prstGeom prst="rect">
          <a:avLst/>
        </a:prstGeom>
        <a:noFill/>
        <a:ln>
          <a:noFill/>
        </a:ln>
      </xdr:spPr>
    </xdr:pic>
    <xdr:clientData fLocksWithSheet="0"/>
  </xdr:oneCellAnchor>
  <xdr:twoCellAnchor>
    <xdr:from>
      <xdr:col>0</xdr:col>
      <xdr:colOff>304800</xdr:colOff>
      <xdr:row>1</xdr:row>
      <xdr:rowOff>0</xdr:rowOff>
    </xdr:from>
    <xdr:to>
      <xdr:col>7</xdr:col>
      <xdr:colOff>561975</xdr:colOff>
      <xdr:row>4</xdr:row>
      <xdr:rowOff>38100</xdr:rowOff>
    </xdr:to>
    <xdr:sp macro="" textlink="">
      <xdr:nvSpPr>
        <xdr:cNvPr id="134" name="TextBox 133">
          <a:extLst>
            <a:ext uri="{FF2B5EF4-FFF2-40B4-BE49-F238E27FC236}">
              <a16:creationId xmlns:a16="http://schemas.microsoft.com/office/drawing/2014/main" id="{B53AB991-4C1E-DF04-BB20-633AAA372B25}"/>
            </a:ext>
          </a:extLst>
        </xdr:cNvPr>
        <xdr:cNvSpPr txBox="1"/>
      </xdr:nvSpPr>
      <xdr:spPr>
        <a:xfrm>
          <a:off x="304800" y="190500"/>
          <a:ext cx="479107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2">
                  <a:lumMod val="50000"/>
                </a:schemeClr>
              </a:solidFill>
            </a:rPr>
            <a:t>HR ANALYITICS DASHBOARD</a:t>
          </a:r>
        </a:p>
      </xdr:txBody>
    </xdr:sp>
    <xdr:clientData/>
  </xdr:twoCellAnchor>
  <xdr:oneCellAnchor>
    <xdr:from>
      <xdr:col>8</xdr:col>
      <xdr:colOff>190500</xdr:colOff>
      <xdr:row>1</xdr:row>
      <xdr:rowOff>19050</xdr:rowOff>
    </xdr:from>
    <xdr:ext cx="542925" cy="523875"/>
    <xdr:pic>
      <xdr:nvPicPr>
        <xdr:cNvPr id="135" name="image1.png">
          <a:extLst>
            <a:ext uri="{FF2B5EF4-FFF2-40B4-BE49-F238E27FC236}">
              <a16:creationId xmlns:a16="http://schemas.microsoft.com/office/drawing/2014/main" id="{25F281C0-A892-4BC5-8B6D-42996CFBC678}"/>
            </a:ext>
          </a:extLst>
        </xdr:cNvPr>
        <xdr:cNvPicPr preferRelativeResize="0"/>
      </xdr:nvPicPr>
      <xdr:blipFill>
        <a:blip xmlns:r="http://schemas.openxmlformats.org/officeDocument/2006/relationships" r:embed="rId6" cstate="print"/>
        <a:stretch>
          <a:fillRect/>
        </a:stretch>
      </xdr:blipFill>
      <xdr:spPr>
        <a:xfrm>
          <a:off x="5372100" y="209550"/>
          <a:ext cx="542925" cy="523875"/>
        </a:xfrm>
        <a:prstGeom prst="rect">
          <a:avLst/>
        </a:prstGeom>
        <a:noFill/>
      </xdr:spPr>
    </xdr:pic>
    <xdr:clientData fLocksWithSheet="0"/>
  </xdr:oneCellAnchor>
  <xdr:oneCellAnchor>
    <xdr:from>
      <xdr:col>16</xdr:col>
      <xdr:colOff>171450</xdr:colOff>
      <xdr:row>0</xdr:row>
      <xdr:rowOff>142875</xdr:rowOff>
    </xdr:from>
    <xdr:ext cx="723900" cy="628650"/>
    <xdr:pic>
      <xdr:nvPicPr>
        <xdr:cNvPr id="136" name="image3.png">
          <a:extLst>
            <a:ext uri="{FF2B5EF4-FFF2-40B4-BE49-F238E27FC236}">
              <a16:creationId xmlns:a16="http://schemas.microsoft.com/office/drawing/2014/main" id="{4D445526-5478-4505-AFDB-5BF813493288}"/>
            </a:ext>
          </a:extLst>
        </xdr:cNvPr>
        <xdr:cNvPicPr preferRelativeResize="0"/>
      </xdr:nvPicPr>
      <xdr:blipFill>
        <a:blip xmlns:r="http://schemas.openxmlformats.org/officeDocument/2006/relationships" r:embed="rId7" cstate="print"/>
        <a:stretch>
          <a:fillRect/>
        </a:stretch>
      </xdr:blipFill>
      <xdr:spPr>
        <a:xfrm>
          <a:off x="10534650" y="142875"/>
          <a:ext cx="723900" cy="628650"/>
        </a:xfrm>
        <a:prstGeom prst="rect">
          <a:avLst/>
        </a:prstGeom>
        <a:noFill/>
      </xdr:spPr>
    </xdr:pic>
    <xdr:clientData fLocksWithSheet="0"/>
  </xdr:oneCellAnchor>
  <xdr:twoCellAnchor>
    <xdr:from>
      <xdr:col>17</xdr:col>
      <xdr:colOff>438150</xdr:colOff>
      <xdr:row>0</xdr:row>
      <xdr:rowOff>180975</xdr:rowOff>
    </xdr:from>
    <xdr:to>
      <xdr:col>22</xdr:col>
      <xdr:colOff>390525</xdr:colOff>
      <xdr:row>4</xdr:row>
      <xdr:rowOff>9525</xdr:rowOff>
    </xdr:to>
    <xdr:sp macro="" textlink="">
      <xdr:nvSpPr>
        <xdr:cNvPr id="137" name="TextBox 136">
          <a:extLst>
            <a:ext uri="{FF2B5EF4-FFF2-40B4-BE49-F238E27FC236}">
              <a16:creationId xmlns:a16="http://schemas.microsoft.com/office/drawing/2014/main" id="{ADEB17C7-3942-7913-31A5-6B89BC1BA979}"/>
            </a:ext>
          </a:extLst>
        </xdr:cNvPr>
        <xdr:cNvSpPr txBox="1"/>
      </xdr:nvSpPr>
      <xdr:spPr>
        <a:xfrm>
          <a:off x="11449050" y="180975"/>
          <a:ext cx="319087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2">
                  <a:lumMod val="50000"/>
                </a:schemeClr>
              </a:solidFill>
            </a:rPr>
            <a:t>JOB SATISFACTION RATING</a:t>
          </a:r>
        </a:p>
      </xdr:txBody>
    </xdr:sp>
    <xdr:clientData/>
  </xdr:twoCellAnchor>
  <xdr:twoCellAnchor>
    <xdr:from>
      <xdr:col>22</xdr:col>
      <xdr:colOff>371474</xdr:colOff>
      <xdr:row>0</xdr:row>
      <xdr:rowOff>133349</xdr:rowOff>
    </xdr:from>
    <xdr:to>
      <xdr:col>26</xdr:col>
      <xdr:colOff>409575</xdr:colOff>
      <xdr:row>4</xdr:row>
      <xdr:rowOff>95250</xdr:rowOff>
    </xdr:to>
    <xdr:graphicFrame macro="">
      <xdr:nvGraphicFramePr>
        <xdr:cNvPr id="138" name="Chart 137">
          <a:extLst>
            <a:ext uri="{FF2B5EF4-FFF2-40B4-BE49-F238E27FC236}">
              <a16:creationId xmlns:a16="http://schemas.microsoft.com/office/drawing/2014/main" id="{574735A1-EF61-4912-B6F9-09D2351A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142876</xdr:colOff>
      <xdr:row>11</xdr:row>
      <xdr:rowOff>133350</xdr:rowOff>
    </xdr:from>
    <xdr:to>
      <xdr:col>3</xdr:col>
      <xdr:colOff>28576</xdr:colOff>
      <xdr:row>23</xdr:row>
      <xdr:rowOff>123825</xdr:rowOff>
    </xdr:to>
    <xdr:graphicFrame macro="">
      <xdr:nvGraphicFramePr>
        <xdr:cNvPr id="143" name="Chart 142">
          <a:extLst>
            <a:ext uri="{FF2B5EF4-FFF2-40B4-BE49-F238E27FC236}">
              <a16:creationId xmlns:a16="http://schemas.microsoft.com/office/drawing/2014/main" id="{AB8D2C98-AE06-486B-BBCF-98645FBB5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19050</xdr:colOff>
      <xdr:row>12</xdr:row>
      <xdr:rowOff>19050</xdr:rowOff>
    </xdr:from>
    <xdr:to>
      <xdr:col>7</xdr:col>
      <xdr:colOff>552450</xdr:colOff>
      <xdr:row>23</xdr:row>
      <xdr:rowOff>123825</xdr:rowOff>
    </xdr:to>
    <xdr:graphicFrame macro="">
      <xdr:nvGraphicFramePr>
        <xdr:cNvPr id="144" name="Chart 143">
          <a:extLst>
            <a:ext uri="{FF2B5EF4-FFF2-40B4-BE49-F238E27FC236}">
              <a16:creationId xmlns:a16="http://schemas.microsoft.com/office/drawing/2014/main" id="{283DD727-66D5-4234-B7A2-6FF29BDC8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609601</xdr:colOff>
      <xdr:row>16</xdr:row>
      <xdr:rowOff>90488</xdr:rowOff>
    </xdr:from>
    <xdr:to>
      <xdr:col>3</xdr:col>
      <xdr:colOff>609601</xdr:colOff>
      <xdr:row>19</xdr:row>
      <xdr:rowOff>90488</xdr:rowOff>
    </xdr:to>
    <xdr:pic>
      <xdr:nvPicPr>
        <xdr:cNvPr id="147" name="Picture 146">
          <a:extLst>
            <a:ext uri="{FF2B5EF4-FFF2-40B4-BE49-F238E27FC236}">
              <a16:creationId xmlns:a16="http://schemas.microsoft.com/office/drawing/2014/main" id="{618E59C2-F940-E277-13E9-CA971D2C5746}"/>
            </a:ext>
          </a:extLst>
        </xdr:cNvPr>
        <xdr:cNvPicPr>
          <a:picLocks noChangeAspect="1"/>
        </xdr:cNvPicPr>
      </xdr:nvPicPr>
      <xdr:blipFill>
        <a:blip xmlns:r="http://schemas.openxmlformats.org/officeDocument/2006/relationships" r:embed="rId11"/>
        <a:stretch>
          <a:fillRect/>
        </a:stretch>
      </xdr:blipFill>
      <xdr:spPr>
        <a:xfrm>
          <a:off x="1905001" y="3138488"/>
          <a:ext cx="647700" cy="571500"/>
        </a:xfrm>
        <a:prstGeom prst="rect">
          <a:avLst/>
        </a:prstGeom>
      </xdr:spPr>
    </xdr:pic>
    <xdr:clientData/>
  </xdr:twoCellAnchor>
  <xdr:twoCellAnchor editAs="oneCell">
    <xdr:from>
      <xdr:col>4</xdr:col>
      <xdr:colOff>238126</xdr:colOff>
      <xdr:row>16</xdr:row>
      <xdr:rowOff>76201</xdr:rowOff>
    </xdr:from>
    <xdr:to>
      <xdr:col>5</xdr:col>
      <xdr:colOff>219076</xdr:colOff>
      <xdr:row>19</xdr:row>
      <xdr:rowOff>104775</xdr:rowOff>
    </xdr:to>
    <xdr:pic>
      <xdr:nvPicPr>
        <xdr:cNvPr id="148" name="Picture 147">
          <a:extLst>
            <a:ext uri="{FF2B5EF4-FFF2-40B4-BE49-F238E27FC236}">
              <a16:creationId xmlns:a16="http://schemas.microsoft.com/office/drawing/2014/main" id="{977C1327-8E6C-BD62-D690-6472BC826CAF}"/>
            </a:ext>
          </a:extLst>
        </xdr:cNvPr>
        <xdr:cNvPicPr>
          <a:picLocks noChangeAspect="1"/>
        </xdr:cNvPicPr>
      </xdr:nvPicPr>
      <xdr:blipFill>
        <a:blip xmlns:r="http://schemas.openxmlformats.org/officeDocument/2006/relationships" r:embed="rId12"/>
        <a:stretch>
          <a:fillRect/>
        </a:stretch>
      </xdr:blipFill>
      <xdr:spPr>
        <a:xfrm>
          <a:off x="2828926" y="3124201"/>
          <a:ext cx="628650" cy="600074"/>
        </a:xfrm>
        <a:prstGeom prst="rect">
          <a:avLst/>
        </a:prstGeom>
      </xdr:spPr>
    </xdr:pic>
    <xdr:clientData/>
  </xdr:twoCellAnchor>
  <xdr:twoCellAnchor>
    <xdr:from>
      <xdr:col>1</xdr:col>
      <xdr:colOff>133350</xdr:colOff>
      <xdr:row>16</xdr:row>
      <xdr:rowOff>95250</xdr:rowOff>
    </xdr:from>
    <xdr:to>
      <xdr:col>2</xdr:col>
      <xdr:colOff>95250</xdr:colOff>
      <xdr:row>19</xdr:row>
      <xdr:rowOff>47625</xdr:rowOff>
    </xdr:to>
    <xdr:sp macro="" textlink="Gender!$B$8">
      <xdr:nvSpPr>
        <xdr:cNvPr id="149" name="TextBox 148">
          <a:extLst>
            <a:ext uri="{FF2B5EF4-FFF2-40B4-BE49-F238E27FC236}">
              <a16:creationId xmlns:a16="http://schemas.microsoft.com/office/drawing/2014/main" id="{D71B149B-5222-9C37-F580-B91D94F11A68}"/>
            </a:ext>
          </a:extLst>
        </xdr:cNvPr>
        <xdr:cNvSpPr txBox="1"/>
      </xdr:nvSpPr>
      <xdr:spPr>
        <a:xfrm>
          <a:off x="781050" y="3143250"/>
          <a:ext cx="60960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11433E-82FE-4FF1-81B9-B268DB55E3F4}" type="TxLink">
            <a:rPr lang="en-US" sz="1600" b="1" i="0" u="none" strike="noStrike">
              <a:solidFill>
                <a:srgbClr val="000000"/>
              </a:solidFill>
              <a:latin typeface="Calibri"/>
              <a:ea typeface="Calibri"/>
              <a:cs typeface="Calibri"/>
            </a:rPr>
            <a:pPr algn="ctr"/>
            <a:t>588</a:t>
          </a:fld>
          <a:endParaRPr lang="en-US" sz="1600" b="1"/>
        </a:p>
      </xdr:txBody>
    </xdr:sp>
    <xdr:clientData/>
  </xdr:twoCellAnchor>
  <xdr:twoCellAnchor>
    <xdr:from>
      <xdr:col>0</xdr:col>
      <xdr:colOff>485775</xdr:colOff>
      <xdr:row>11</xdr:row>
      <xdr:rowOff>9525</xdr:rowOff>
    </xdr:from>
    <xdr:to>
      <xdr:col>7</xdr:col>
      <xdr:colOff>314325</xdr:colOff>
      <xdr:row>12</xdr:row>
      <xdr:rowOff>66675</xdr:rowOff>
    </xdr:to>
    <xdr:sp macro="" textlink="">
      <xdr:nvSpPr>
        <xdr:cNvPr id="150" name="TextBox 149">
          <a:extLst>
            <a:ext uri="{FF2B5EF4-FFF2-40B4-BE49-F238E27FC236}">
              <a16:creationId xmlns:a16="http://schemas.microsoft.com/office/drawing/2014/main" id="{7A1B7745-1943-5341-6555-13FDC3D10865}"/>
            </a:ext>
          </a:extLst>
        </xdr:cNvPr>
        <xdr:cNvSpPr txBox="1"/>
      </xdr:nvSpPr>
      <xdr:spPr>
        <a:xfrm>
          <a:off x="485775" y="2105025"/>
          <a:ext cx="43624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2">
                  <a:lumMod val="50000"/>
                </a:schemeClr>
              </a:solidFill>
            </a:rPr>
            <a:t>Total Employees by Gender</a:t>
          </a:r>
        </a:p>
      </xdr:txBody>
    </xdr:sp>
    <xdr:clientData/>
  </xdr:twoCellAnchor>
  <xdr:twoCellAnchor editAs="oneCell">
    <xdr:from>
      <xdr:col>24</xdr:col>
      <xdr:colOff>342900</xdr:colOff>
      <xdr:row>33</xdr:row>
      <xdr:rowOff>38101</xdr:rowOff>
    </xdr:from>
    <xdr:to>
      <xdr:col>26</xdr:col>
      <xdr:colOff>676275</xdr:colOff>
      <xdr:row>36</xdr:row>
      <xdr:rowOff>66675</xdr:rowOff>
    </xdr:to>
    <mc:AlternateContent xmlns:mc="http://schemas.openxmlformats.org/markup-compatibility/2006">
      <mc:Choice xmlns:a14="http://schemas.microsoft.com/office/drawing/2010/main" Requires="a14">
        <xdr:graphicFrame macro="">
          <xdr:nvGraphicFramePr>
            <xdr:cNvPr id="151" name="Gender 1">
              <a:extLst>
                <a:ext uri="{FF2B5EF4-FFF2-40B4-BE49-F238E27FC236}">
                  <a16:creationId xmlns:a16="http://schemas.microsoft.com/office/drawing/2014/main" id="{EEB98A23-06C6-4017-9F2C-4E1743FFFB8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5887700" y="6324601"/>
              <a:ext cx="1628775" cy="6000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419099</xdr:colOff>
      <xdr:row>12</xdr:row>
      <xdr:rowOff>123825</xdr:rowOff>
    </xdr:from>
    <xdr:to>
      <xdr:col>17</xdr:col>
      <xdr:colOff>504824</xdr:colOff>
      <xdr:row>24</xdr:row>
      <xdr:rowOff>9525</xdr:rowOff>
    </xdr:to>
    <xdr:graphicFrame macro="">
      <xdr:nvGraphicFramePr>
        <xdr:cNvPr id="152" name="Chart 151">
          <a:extLst>
            <a:ext uri="{FF2B5EF4-FFF2-40B4-BE49-F238E27FC236}">
              <a16:creationId xmlns:a16="http://schemas.microsoft.com/office/drawing/2014/main" id="{959BEFE7-715F-4AE2-9221-7016CD08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219074</xdr:colOff>
      <xdr:row>10</xdr:row>
      <xdr:rowOff>171450</xdr:rowOff>
    </xdr:from>
    <xdr:to>
      <xdr:col>17</xdr:col>
      <xdr:colOff>95249</xdr:colOff>
      <xdr:row>12</xdr:row>
      <xdr:rowOff>38100</xdr:rowOff>
    </xdr:to>
    <xdr:sp macro="" textlink="">
      <xdr:nvSpPr>
        <xdr:cNvPr id="240" name="TextBox 239">
          <a:extLst>
            <a:ext uri="{FF2B5EF4-FFF2-40B4-BE49-F238E27FC236}">
              <a16:creationId xmlns:a16="http://schemas.microsoft.com/office/drawing/2014/main" id="{E97428E1-41BC-950F-4CEE-E10F6C0EA23E}"/>
            </a:ext>
          </a:extLst>
        </xdr:cNvPr>
        <xdr:cNvSpPr txBox="1"/>
      </xdr:nvSpPr>
      <xdr:spPr>
        <a:xfrm>
          <a:off x="6696074" y="2076450"/>
          <a:ext cx="4410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Education Wise</a:t>
          </a:r>
          <a:r>
            <a:rPr lang="en-US" sz="1600" b="1" baseline="0"/>
            <a:t> Attrition</a:t>
          </a:r>
          <a:endParaRPr lang="en-US" sz="1600" b="1"/>
        </a:p>
      </xdr:txBody>
    </xdr:sp>
    <xdr:clientData/>
  </xdr:twoCellAnchor>
  <xdr:twoCellAnchor>
    <xdr:from>
      <xdr:col>18</xdr:col>
      <xdr:colOff>228600</xdr:colOff>
      <xdr:row>12</xdr:row>
      <xdr:rowOff>142875</xdr:rowOff>
    </xdr:from>
    <xdr:to>
      <xdr:col>26</xdr:col>
      <xdr:colOff>819149</xdr:colOff>
      <xdr:row>24</xdr:row>
      <xdr:rowOff>28575</xdr:rowOff>
    </xdr:to>
    <mc:AlternateContent xmlns:mc="http://schemas.openxmlformats.org/markup-compatibility/2006">
      <mc:Choice xmlns:cx1="http://schemas.microsoft.com/office/drawing/2015/9/8/chartex" Requires="cx1">
        <xdr:graphicFrame macro="">
          <xdr:nvGraphicFramePr>
            <xdr:cNvPr id="241" name="Chart 240">
              <a:extLst>
                <a:ext uri="{FF2B5EF4-FFF2-40B4-BE49-F238E27FC236}">
                  <a16:creationId xmlns:a16="http://schemas.microsoft.com/office/drawing/2014/main" id="{A9CC8579-E684-44C3-B11E-0F0CD51140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887200" y="2428875"/>
              <a:ext cx="5772149" cy="2171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590550</xdr:colOff>
      <xdr:row>10</xdr:row>
      <xdr:rowOff>123825</xdr:rowOff>
    </xdr:from>
    <xdr:to>
      <xdr:col>26</xdr:col>
      <xdr:colOff>38100</xdr:colOff>
      <xdr:row>12</xdr:row>
      <xdr:rowOff>19050</xdr:rowOff>
    </xdr:to>
    <xdr:sp macro="" textlink="">
      <xdr:nvSpPr>
        <xdr:cNvPr id="242" name="TextBox 241">
          <a:extLst>
            <a:ext uri="{FF2B5EF4-FFF2-40B4-BE49-F238E27FC236}">
              <a16:creationId xmlns:a16="http://schemas.microsoft.com/office/drawing/2014/main" id="{BCD05A1F-FF9B-9D14-1139-66894F89480A}"/>
            </a:ext>
          </a:extLst>
        </xdr:cNvPr>
        <xdr:cNvSpPr txBox="1"/>
      </xdr:nvSpPr>
      <xdr:spPr>
        <a:xfrm>
          <a:off x="12249150" y="2028825"/>
          <a:ext cx="46291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solidFill>
            </a:rPr>
            <a:t>Attrition by Job Role</a:t>
          </a:r>
        </a:p>
      </xdr:txBody>
    </xdr:sp>
    <xdr:clientData/>
  </xdr:twoCellAnchor>
  <xdr:twoCellAnchor>
    <xdr:from>
      <xdr:col>0</xdr:col>
      <xdr:colOff>314324</xdr:colOff>
      <xdr:row>26</xdr:row>
      <xdr:rowOff>180975</xdr:rowOff>
    </xdr:from>
    <xdr:to>
      <xdr:col>7</xdr:col>
      <xdr:colOff>609599</xdr:colOff>
      <xdr:row>38</xdr:row>
      <xdr:rowOff>9525</xdr:rowOff>
    </xdr:to>
    <xdr:graphicFrame macro="">
      <xdr:nvGraphicFramePr>
        <xdr:cNvPr id="243" name="Chart 242">
          <a:extLst>
            <a:ext uri="{FF2B5EF4-FFF2-40B4-BE49-F238E27FC236}">
              <a16:creationId xmlns:a16="http://schemas.microsoft.com/office/drawing/2014/main" id="{B4E4124E-B3B1-4104-B9C7-F4B5416711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47625</xdr:colOff>
      <xdr:row>25</xdr:row>
      <xdr:rowOff>66675</xdr:rowOff>
    </xdr:from>
    <xdr:to>
      <xdr:col>6</xdr:col>
      <xdr:colOff>609600</xdr:colOff>
      <xdr:row>26</xdr:row>
      <xdr:rowOff>95250</xdr:rowOff>
    </xdr:to>
    <xdr:sp macro="" textlink="">
      <xdr:nvSpPr>
        <xdr:cNvPr id="245" name="TextBox 244">
          <a:extLst>
            <a:ext uri="{FF2B5EF4-FFF2-40B4-BE49-F238E27FC236}">
              <a16:creationId xmlns:a16="http://schemas.microsoft.com/office/drawing/2014/main" id="{E40CA5E4-84D4-71F1-6F1E-CE7E37BD9F7F}"/>
            </a:ext>
          </a:extLst>
        </xdr:cNvPr>
        <xdr:cNvSpPr txBox="1"/>
      </xdr:nvSpPr>
      <xdr:spPr>
        <a:xfrm>
          <a:off x="695325" y="4829175"/>
          <a:ext cx="38004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Department Wise Attrition</a:t>
          </a:r>
        </a:p>
      </xdr:txBody>
    </xdr:sp>
    <xdr:clientData/>
  </xdr:twoCellAnchor>
  <xdr:twoCellAnchor>
    <xdr:from>
      <xdr:col>8</xdr:col>
      <xdr:colOff>228600</xdr:colOff>
      <xdr:row>26</xdr:row>
      <xdr:rowOff>171450</xdr:rowOff>
    </xdr:from>
    <xdr:to>
      <xdr:col>15</xdr:col>
      <xdr:colOff>314325</xdr:colOff>
      <xdr:row>38</xdr:row>
      <xdr:rowOff>19050</xdr:rowOff>
    </xdr:to>
    <xdr:graphicFrame macro="">
      <xdr:nvGraphicFramePr>
        <xdr:cNvPr id="246" name="Chart 245">
          <a:extLst>
            <a:ext uri="{FF2B5EF4-FFF2-40B4-BE49-F238E27FC236}">
              <a16:creationId xmlns:a16="http://schemas.microsoft.com/office/drawing/2014/main" id="{75C438FC-FC85-4B29-85C0-782F2144A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104775</xdr:colOff>
      <xdr:row>25</xdr:row>
      <xdr:rowOff>66675</xdr:rowOff>
    </xdr:from>
    <xdr:to>
      <xdr:col>14</xdr:col>
      <xdr:colOff>257175</xdr:colOff>
      <xdr:row>26</xdr:row>
      <xdr:rowOff>85725</xdr:rowOff>
    </xdr:to>
    <xdr:sp macro="" textlink="">
      <xdr:nvSpPr>
        <xdr:cNvPr id="247" name="TextBox 246">
          <a:extLst>
            <a:ext uri="{FF2B5EF4-FFF2-40B4-BE49-F238E27FC236}">
              <a16:creationId xmlns:a16="http://schemas.microsoft.com/office/drawing/2014/main" id="{82453C5C-80B3-336F-F12A-4378580BEDD0}"/>
            </a:ext>
          </a:extLst>
        </xdr:cNvPr>
        <xdr:cNvSpPr txBox="1"/>
      </xdr:nvSpPr>
      <xdr:spPr>
        <a:xfrm>
          <a:off x="5934075" y="4829175"/>
          <a:ext cx="33909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02060"/>
              </a:solidFill>
            </a:rPr>
            <a:t>Age Group</a:t>
          </a:r>
          <a:r>
            <a:rPr lang="en-US" sz="1600" b="1" baseline="0">
              <a:solidFill>
                <a:srgbClr val="002060"/>
              </a:solidFill>
            </a:rPr>
            <a:t> Wise Attriction</a:t>
          </a:r>
          <a:endParaRPr lang="en-US" sz="1600" b="1">
            <a:solidFill>
              <a:srgbClr val="002060"/>
            </a:solidFill>
          </a:endParaRPr>
        </a:p>
      </xdr:txBody>
    </xdr:sp>
    <xdr:clientData/>
  </xdr:twoCellAnchor>
  <xdr:twoCellAnchor>
    <xdr:from>
      <xdr:col>15</xdr:col>
      <xdr:colOff>542925</xdr:colOff>
      <xdr:row>26</xdr:row>
      <xdr:rowOff>152400</xdr:rowOff>
    </xdr:from>
    <xdr:to>
      <xdr:col>21</xdr:col>
      <xdr:colOff>314325</xdr:colOff>
      <xdr:row>38</xdr:row>
      <xdr:rowOff>28575</xdr:rowOff>
    </xdr:to>
    <mc:AlternateContent xmlns:mc="http://schemas.openxmlformats.org/markup-compatibility/2006">
      <mc:Choice xmlns:cx2="http://schemas.microsoft.com/office/drawing/2015/10/21/chartex" Requires="cx2">
        <xdr:graphicFrame macro="">
          <xdr:nvGraphicFramePr>
            <xdr:cNvPr id="249" name="Chart 248">
              <a:extLst>
                <a:ext uri="{FF2B5EF4-FFF2-40B4-BE49-F238E27FC236}">
                  <a16:creationId xmlns:a16="http://schemas.microsoft.com/office/drawing/2014/main" id="{FA4D48ED-D9A5-4C96-9176-561D02E8E5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258425" y="5105400"/>
              <a:ext cx="3657600" cy="2162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381000</xdr:colOff>
      <xdr:row>25</xdr:row>
      <xdr:rowOff>19050</xdr:rowOff>
    </xdr:from>
    <xdr:to>
      <xdr:col>20</xdr:col>
      <xdr:colOff>400050</xdr:colOff>
      <xdr:row>26</xdr:row>
      <xdr:rowOff>85725</xdr:rowOff>
    </xdr:to>
    <xdr:sp macro="" textlink="">
      <xdr:nvSpPr>
        <xdr:cNvPr id="252" name="TextBox 251">
          <a:extLst>
            <a:ext uri="{FF2B5EF4-FFF2-40B4-BE49-F238E27FC236}">
              <a16:creationId xmlns:a16="http://schemas.microsoft.com/office/drawing/2014/main" id="{EFBD5C46-EC79-07DC-1CD1-80B06CAB03F0}"/>
            </a:ext>
          </a:extLst>
        </xdr:cNvPr>
        <xdr:cNvSpPr txBox="1"/>
      </xdr:nvSpPr>
      <xdr:spPr>
        <a:xfrm>
          <a:off x="10744200" y="4781550"/>
          <a:ext cx="26098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Attrition by Marritual Status</a:t>
          </a:r>
        </a:p>
      </xdr:txBody>
    </xdr:sp>
    <xdr:clientData/>
  </xdr:twoCellAnchor>
  <xdr:twoCellAnchor editAs="oneCell">
    <xdr:from>
      <xdr:col>21</xdr:col>
      <xdr:colOff>552450</xdr:colOff>
      <xdr:row>26</xdr:row>
      <xdr:rowOff>161925</xdr:rowOff>
    </xdr:from>
    <xdr:to>
      <xdr:col>24</xdr:col>
      <xdr:colOff>266700</xdr:colOff>
      <xdr:row>35</xdr:row>
      <xdr:rowOff>152400</xdr:rowOff>
    </xdr:to>
    <mc:AlternateContent xmlns:mc="http://schemas.openxmlformats.org/markup-compatibility/2006">
      <mc:Choice xmlns:a14="http://schemas.microsoft.com/office/drawing/2010/main" Requires="a14">
        <xdr:graphicFrame macro="">
          <xdr:nvGraphicFramePr>
            <xdr:cNvPr id="253" name="Education 1">
              <a:extLst>
                <a:ext uri="{FF2B5EF4-FFF2-40B4-BE49-F238E27FC236}">
                  <a16:creationId xmlns:a16="http://schemas.microsoft.com/office/drawing/2014/main" id="{BFCDCCD3-2918-4D3C-9CB4-9A68ADE1AC5F}"/>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dr:sp macro="" textlink="">
          <xdr:nvSpPr>
            <xdr:cNvPr id="0" name=""/>
            <xdr:cNvSpPr>
              <a:spLocks noTextEdit="1"/>
            </xdr:cNvSpPr>
          </xdr:nvSpPr>
          <xdr:spPr>
            <a:xfrm>
              <a:off x="14154150" y="5114925"/>
              <a:ext cx="165735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314325</xdr:colOff>
      <xdr:row>26</xdr:row>
      <xdr:rowOff>142876</xdr:rowOff>
    </xdr:from>
    <xdr:to>
      <xdr:col>26</xdr:col>
      <xdr:colOff>676275</xdr:colOff>
      <xdr:row>33</xdr:row>
      <xdr:rowOff>0</xdr:rowOff>
    </xdr:to>
    <mc:AlternateContent xmlns:mc="http://schemas.openxmlformats.org/markup-compatibility/2006">
      <mc:Choice xmlns:a14="http://schemas.microsoft.com/office/drawing/2010/main" Requires="a14">
        <xdr:graphicFrame macro="">
          <xdr:nvGraphicFramePr>
            <xdr:cNvPr id="254" name="Department 1">
              <a:extLst>
                <a:ext uri="{FF2B5EF4-FFF2-40B4-BE49-F238E27FC236}">
                  <a16:creationId xmlns:a16="http://schemas.microsoft.com/office/drawing/2014/main" id="{1EAF4D73-6EEA-4072-98D8-EB3BD61EB72B}"/>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859125" y="5095876"/>
              <a:ext cx="1657350"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123825</xdr:colOff>
      <xdr:row>25</xdr:row>
      <xdr:rowOff>57150</xdr:rowOff>
    </xdr:from>
    <xdr:to>
      <xdr:col>25</xdr:col>
      <xdr:colOff>533400</xdr:colOff>
      <xdr:row>26</xdr:row>
      <xdr:rowOff>76200</xdr:rowOff>
    </xdr:to>
    <xdr:sp macro="" textlink="">
      <xdr:nvSpPr>
        <xdr:cNvPr id="255" name="TextBox 254">
          <a:extLst>
            <a:ext uri="{FF2B5EF4-FFF2-40B4-BE49-F238E27FC236}">
              <a16:creationId xmlns:a16="http://schemas.microsoft.com/office/drawing/2014/main" id="{A7D8CA7A-029F-F020-6167-59D45C137605}"/>
            </a:ext>
          </a:extLst>
        </xdr:cNvPr>
        <xdr:cNvSpPr txBox="1"/>
      </xdr:nvSpPr>
      <xdr:spPr>
        <a:xfrm>
          <a:off x="14373225" y="4819650"/>
          <a:ext cx="23526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02060"/>
              </a:solidFill>
            </a:rPr>
            <a:t>Filter </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0.39691</cdr:x>
      <cdr:y>0.31579</cdr:y>
    </cdr:from>
    <cdr:to>
      <cdr:x>0.50515</cdr:x>
      <cdr:y>0.57895</cdr:y>
    </cdr:to>
    <cdr:sp macro="" textlink="">
      <cdr:nvSpPr>
        <cdr:cNvPr id="2" name="TextBox 1">
          <a:extLst xmlns:a="http://schemas.openxmlformats.org/drawingml/2006/main">
            <a:ext uri="{FF2B5EF4-FFF2-40B4-BE49-F238E27FC236}">
              <a16:creationId xmlns:a16="http://schemas.microsoft.com/office/drawing/2014/main" id="{B25C5D13-DAE0-EC6D-BAF2-4903CE28EA83}"/>
            </a:ext>
          </a:extLst>
        </cdr:cNvPr>
        <cdr:cNvSpPr txBox="1"/>
      </cdr:nvSpPr>
      <cdr:spPr>
        <a:xfrm xmlns:a="http://schemas.openxmlformats.org/drawingml/2006/main">
          <a:off x="733426" y="228601"/>
          <a:ext cx="200025" cy="190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0.37629</cdr:x>
      <cdr:y>0.31579</cdr:y>
    </cdr:from>
    <cdr:to>
      <cdr:x>0.53093</cdr:x>
      <cdr:y>0.57895</cdr:y>
    </cdr:to>
    <cdr:sp macro="" textlink="Rating!$B$6">
      <cdr:nvSpPr>
        <cdr:cNvPr id="3" name="TextBox 2">
          <a:extLst xmlns:a="http://schemas.openxmlformats.org/drawingml/2006/main">
            <a:ext uri="{FF2B5EF4-FFF2-40B4-BE49-F238E27FC236}">
              <a16:creationId xmlns:a16="http://schemas.microsoft.com/office/drawing/2014/main" id="{3DB6D242-B60D-3A57-9D22-C3CA7A2756E7}"/>
            </a:ext>
          </a:extLst>
        </cdr:cNvPr>
        <cdr:cNvSpPr txBox="1"/>
      </cdr:nvSpPr>
      <cdr:spPr>
        <a:xfrm xmlns:a="http://schemas.openxmlformats.org/drawingml/2006/main">
          <a:off x="695326" y="228601"/>
          <a:ext cx="285750" cy="19050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lstStyle xmlns:a="http://schemas.openxmlformats.org/drawingml/2006/main"/>
        <a:p xmlns:a="http://schemas.openxmlformats.org/drawingml/2006/main">
          <a:pPr algn="ctr"/>
          <a:fld id="{E3BAFB7B-342D-4A51-88EC-419B0E4D54C4}" type="TxLink">
            <a:rPr lang="en-US" sz="1100" b="1" i="0" u="none" strike="noStrike">
              <a:solidFill>
                <a:srgbClr val="000000"/>
              </a:solidFill>
              <a:latin typeface="Calibri"/>
              <a:ea typeface="Calibri"/>
              <a:cs typeface="Calibri"/>
            </a:rPr>
            <a:pPr algn="ctr"/>
            <a:t>2.6</a:t>
          </a:fld>
          <a:endParaRPr lang="en-US" sz="1100" b="1"/>
        </a:p>
      </cdr:txBody>
    </cdr:sp>
  </cdr:relSizeAnchor>
</c:userShapes>
</file>

<file path=xl/drawings/drawing6.xml><?xml version="1.0" encoding="utf-8"?>
<c:userShapes xmlns:c="http://schemas.openxmlformats.org/drawingml/2006/chart">
  <cdr:relSizeAnchor xmlns:cdr="http://schemas.openxmlformats.org/drawingml/2006/chartDrawing">
    <cdr:from>
      <cdr:x>0.38194</cdr:x>
      <cdr:y>0.31313</cdr:y>
    </cdr:from>
    <cdr:to>
      <cdr:x>0.71528</cdr:x>
      <cdr:y>0.55123</cdr:y>
    </cdr:to>
    <cdr:sp macro="" textlink="Gender!$B$9">
      <cdr:nvSpPr>
        <cdr:cNvPr id="2" name="TextBox 148">
          <a:extLst xmlns:a="http://schemas.openxmlformats.org/drawingml/2006/main">
            <a:ext uri="{FF2B5EF4-FFF2-40B4-BE49-F238E27FC236}">
              <a16:creationId xmlns:a16="http://schemas.microsoft.com/office/drawing/2014/main" id="{D71B149B-5222-9C37-F580-B91D94F11A68}"/>
            </a:ext>
          </a:extLst>
        </cdr:cNvPr>
        <cdr:cNvSpPr txBox="1"/>
      </cdr:nvSpPr>
      <cdr:spPr>
        <a:xfrm xmlns:a="http://schemas.openxmlformats.org/drawingml/2006/main">
          <a:off x="698500" y="688975"/>
          <a:ext cx="609600" cy="5238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6DA53B64-86C3-406E-9773-41FC60A623AC}" type="TxLink">
            <a:rPr lang="en-US" sz="1600" b="1" i="0" u="none" strike="noStrike">
              <a:solidFill>
                <a:schemeClr val="tx2">
                  <a:lumMod val="50000"/>
                </a:schemeClr>
              </a:solidFill>
              <a:latin typeface="Calibri"/>
              <a:ea typeface="Calibri"/>
              <a:cs typeface="Calibri"/>
            </a:rPr>
            <a:t>882</a:t>
          </a:fld>
          <a:endParaRPr lang="en-US" sz="1600" b="1">
            <a:solidFill>
              <a:schemeClr val="tx2">
                <a:lumMod val="50000"/>
              </a:schemeClr>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87037041" backgroundQuery="1" createdVersion="8" refreshedVersion="8" minRefreshableVersion="3" recordCount="0" supportSubquery="1" supportAdvancedDrill="1" xr:uid="{96A5DB98-7279-40AE-9F27-C96B97071C27}">
  <cacheSource type="external" connectionId="1"/>
  <cacheFields count="3">
    <cacheField name="[data].[Marital Status].[Marital Status]" caption="Marital Status" numFmtId="0" hierarchy="10" level="1">
      <sharedItems count="3">
        <s v="Divorced"/>
        <s v="Married"/>
        <s v="Single"/>
      </sharedItems>
    </cacheField>
    <cacheField name="[Measures].[Count of Attrition]" caption="Count of Attrition" numFmtId="0" hierarchy="47" level="32767"/>
    <cacheField name="[data].[Education].[Education]" caption="Education" numFmtId="0" hierarchy="23" level="1">
      <sharedItems containsSemiMixedTypes="0" containsNonDate="0" containsString="0"/>
    </cacheField>
  </cacheFields>
  <cacheHierarchies count="57">
    <cacheHierarchy uniqueName="[data].[Attrition]" caption="Attrition" attribute="1" defaultMemberUniqueName="[data].[Attrition].[All]" allUniqueName="[data].[Attrition].[All]" dimensionUniqueName="[data]" displayFolder="" count="2" memberValueDatatype="130" unbalanced="0"/>
    <cacheHierarchy uniqueName="[data].[Business Travel]" caption="Business Travel" attribute="1" defaultMemberUniqueName="[data].[Business Travel].[All]" allUniqueName="[data].[Business Travel].[All]" dimensionUniqueName="[data]" displayFolder="" count="2" memberValueDatatype="130" unbalanced="0"/>
    <cacheHierarchy uniqueName="[data].[CF_age band]" caption="CF_age band" attribute="1" defaultMemberUniqueName="[data].[CF_age band].[All]" allUniqueName="[data].[CF_age band].[All]" dimensionUniqueName="[data]" displayFolder="" count="2" memberValueDatatype="130" unbalanced="0"/>
    <cacheHierarchy uniqueName="[data].[CF_attrition label]" caption="CF_attrition label" attribute="1" defaultMemberUniqueName="[data].[CF_attrition label].[All]" allUniqueName="[data].[CF_attrition label].[All]" dimensionUniqueName="[data]" displayFolder="" count="2"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2" memberValueDatatype="130" unbalanced="0"/>
    <cacheHierarchy uniqueName="[data].[emp no]" caption="emp no" attribute="1" defaultMemberUniqueName="[data].[emp no].[All]" allUniqueName="[data].[emp no].[All]" dimensionUniqueName="[data]" displayFolder="" count="2" memberValueDatatype="130" unbalanced="0"/>
    <cacheHierarchy uniqueName="[data].[Employee Number]" caption="Employee Number" attribute="1" defaultMemberUniqueName="[data].[Employee Number].[All]" allUniqueName="[data].[Employee Number].[All]" dimensionUniqueName="[data]" displayFolder="" count="2"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2" memberValueDatatype="130" unbalanced="0"/>
    <cacheHierarchy uniqueName="[data].[Marital Status]" caption="Marital Status" attribute="1" defaultMemberUniqueName="[data].[Marital Status].[All]" allUniqueName="[data].[Marital Status].[All]" dimensionUniqueName="[data]" displayFolder="" count="2" memberValueDatatype="130" unbalanced="0">
      <fieldsUsage count="2">
        <fieldUsage x="-1"/>
        <fieldUsage x="0"/>
      </fieldsUsage>
    </cacheHierarchy>
    <cacheHierarchy uniqueName="[data].[Over Time]" caption="Over Time" attribute="1" defaultMemberUniqueName="[data].[Over Time].[All]" allUniqueName="[data].[Over Time].[All]" dimensionUniqueName="[data]" displayFolder="" count="2" memberValueDatatype="130" unbalanced="0"/>
    <cacheHierarchy uniqueName="[data].[Over18]" caption="Over18" attribute="1" defaultMemberUniqueName="[data].[Over18].[All]" allUniqueName="[data].[Over18].[All]" dimensionUniqueName="[data]" displayFolder="" count="2" memberValueDatatype="130" unbalanced="0"/>
    <cacheHierarchy uniqueName="[data].[Training Times Last Year]" caption="Training Times Last Year" attribute="1" defaultMemberUniqueName="[data].[Training Times Last Year].[All]" allUniqueName="[data].[Training Times Last Year].[All]" dimensionUniqueName="[data]" displayFolder="" count="2" memberValueDatatype="20" unbalanced="0"/>
    <cacheHierarchy uniqueName="[data].[-2]" caption="-2" attribute="1" defaultMemberUniqueName="[data].[-2].[All]" allUniqueName="[data].[-2].[All]" dimensionUniqueName="[data]" displayFolder="" count="2" memberValueDatatype="20" unbalanced="0"/>
    <cacheHierarchy uniqueName="[data].[0]" caption="0" attribute="1" defaultMemberUniqueName="[data].[0].[All]" allUniqueName="[data].[0].[All]" dimensionUniqueName="[data]" displayFolder="" count="2" memberValueDatatype="20" unbalanced="0"/>
    <cacheHierarchy uniqueName="[data].[Age]" caption="Age" attribute="1" defaultMemberUniqueName="[data].[Age].[All]" allUniqueName="[data].[Age].[All]" dimensionUniqueName="[data]" displayFolder="" count="2" memberValueDatatype="20" unbalanced="0"/>
    <cacheHierarchy uniqueName="[data].[CF_attrition count]" caption="CF_attrition count" attribute="1" defaultMemberUniqueName="[data].[CF_attrition count].[All]" allUniqueName="[data].[CF_attrition count].[All]" dimensionUniqueName="[data]" displayFolder="" count="2" memberValueDatatype="20" unbalanced="0"/>
    <cacheHierarchy uniqueName="[data].[CF_attrition counts]" caption="CF_attrition counts" attribute="1" defaultMemberUniqueName="[data].[CF_attrition counts].[All]" allUniqueName="[data].[CF_attrition counts].[All]" dimensionUniqueName="[data]" displayFolder="" count="2" memberValueDatatype="20" unbalanced="0"/>
    <cacheHierarchy uniqueName="[data].[CF_attrition rate]" caption="CF_attrition rate" attribute="1" defaultMemberUniqueName="[data].[CF_attrition rate].[All]" allUniqueName="[data].[CF_attrition rate].[All]" dimensionUniqueName="[data]" displayFolder="" count="2" memberValueDatatype="20" unbalanced="0"/>
    <cacheHierarchy uniqueName="[data].[CF_current Employee]" caption="CF_current Employee" attribute="1" defaultMemberUniqueName="[data].[CF_current Employee].[All]" allUniqueName="[data].[CF_current Employee].[All]" dimensionUniqueName="[data]" displayFolder="" count="2" memberValueDatatype="20" unbalanced="0"/>
    <cacheHierarchy uniqueName="[data].[Daily Rate]" caption="Daily Rate" attribute="1" defaultMemberUniqueName="[data].[Daily Rate].[All]" allUniqueName="[data].[Daily Rate].[All]" dimensionUniqueName="[data]" displayFolder="" count="2" memberValueDatatype="20" unbalanced="0"/>
    <cacheHierarchy uniqueName="[data].[Distance From Home]" caption="Distance From Home" attribute="1" defaultMemberUniqueName="[data].[Distance From Home].[All]" allUniqueName="[data].[Distance From Home].[All]" dimensionUniqueName="[data]" displayFolder="" count="2"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2"/>
      </fieldsUsage>
    </cacheHierarchy>
    <cacheHierarchy uniqueName="[data].[Employee Count]" caption="Employee Count" attribute="1" defaultMemberUniqueName="[data].[Employee Count].[All]" allUniqueName="[data].[Employee Count].[All]" dimensionUniqueName="[data]" displayFolder="" count="2" memberValueDatatype="20" unbalanced="0"/>
    <cacheHierarchy uniqueName="[data].[Environment Satisfaction]" caption="Environment Satisfaction" attribute="1" defaultMemberUniqueName="[data].[Environment Satisfaction].[All]" allUniqueName="[data].[Environment Satisfaction].[All]" dimensionUniqueName="[data]" displayFolder="" count="2" memberValueDatatype="20" unbalanced="0"/>
    <cacheHierarchy uniqueName="[data].[Hourly Rate]" caption="Hourly Rate" attribute="1" defaultMemberUniqueName="[data].[Hourly Rate].[All]" allUniqueName="[data].[Hourly Rate].[All]" dimensionUniqueName="[data]" displayFolder="" count="2" memberValueDatatype="20" unbalanced="0"/>
    <cacheHierarchy uniqueName="[data].[Job Involvement]" caption="Job Involvement" attribute="1" defaultMemberUniqueName="[data].[Job Involvement].[All]" allUniqueName="[data].[Job Involvement].[All]" dimensionUniqueName="[data]" displayFolder="" count="2" memberValueDatatype="20" unbalanced="0"/>
    <cacheHierarchy uniqueName="[data].[Job Level]" caption="Job Level" attribute="1" defaultMemberUniqueName="[data].[Job Level].[All]" allUniqueName="[data].[Job Level].[All]" dimensionUniqueName="[data]" displayFolder="" count="2" memberValueDatatype="20" unbalanced="0"/>
    <cacheHierarchy uniqueName="[data].[Job Satisfaction]" caption="Job Satisfaction" attribute="1" defaultMemberUniqueName="[data].[Job Satisfaction].[All]" allUniqueName="[data].[Job Satisfaction].[All]" dimensionUniqueName="[data]" displayFolder="" count="2" memberValueDatatype="20" unbalanced="0"/>
    <cacheHierarchy uniqueName="[data].[Monthly Income]" caption="Monthly Income" attribute="1" defaultMemberUniqueName="[data].[Monthly Income].[All]" allUniqueName="[data].[Monthly Income].[All]" dimensionUniqueName="[data]" displayFolder="" count="2" memberValueDatatype="20" unbalanced="0"/>
    <cacheHierarchy uniqueName="[data].[Monthly Rate]" caption="Monthly Rate" attribute="1" defaultMemberUniqueName="[data].[Monthly Rate].[All]" allUniqueName="[data].[Monthly Rate].[All]" dimensionUniqueName="[data]" displayFolder="" count="2" memberValueDatatype="20" unbalanced="0"/>
    <cacheHierarchy uniqueName="[data].[Num Companies Worked]" caption="Num Companies Worked" attribute="1" defaultMemberUniqueName="[data].[Num Companies Worked].[All]" allUniqueName="[data].[Num Companies Worked].[All]" dimensionUniqueName="[data]" displayFolder="" count="2" memberValueDatatype="20" unbalanced="0"/>
    <cacheHierarchy uniqueName="[data].[Percent Salary Hike]" caption="Percent Salary Hike" attribute="1" defaultMemberUniqueName="[data].[Percent Salary Hike].[All]" allUniqueName="[data].[Percent Salary Hike].[All]" dimensionUniqueName="[data]" displayFolder="" count="2" memberValueDatatype="20" unbalanced="0"/>
    <cacheHierarchy uniqueName="[data].[Performance Rating]" caption="Performance Rating" attribute="1" defaultMemberUniqueName="[data].[Performance Rating].[All]" allUniqueName="[data].[Performance Rating].[All]" dimensionUniqueName="[data]" displayFolder="" count="2" memberValueDatatype="20" unbalanced="0"/>
    <cacheHierarchy uniqueName="[data].[Relationship Satisfaction]" caption="Relationship Satisfaction" attribute="1" defaultMemberUniqueName="[data].[Relationship Satisfaction].[All]" allUniqueName="[data].[Relationship Satisfaction].[All]" dimensionUniqueName="[data]" displayFolder="" count="2" memberValueDatatype="20" unbalanced="0"/>
    <cacheHierarchy uniqueName="[data].[Standard Hours]" caption="Standard Hours" attribute="1" defaultMemberUniqueName="[data].[Standard Hours].[All]" allUniqueName="[data].[Standard Hours].[All]" dimensionUniqueName="[data]" displayFolder="" count="2" memberValueDatatype="20" unbalanced="0"/>
    <cacheHierarchy uniqueName="[data].[Stock Option Level]" caption="Stock Option Level" attribute="1" defaultMemberUniqueName="[data].[Stock Option Level].[All]" allUniqueName="[data].[Stock Option Level].[All]" dimensionUniqueName="[data]" displayFolder="" count="2" memberValueDatatype="20" unbalanced="0"/>
    <cacheHierarchy uniqueName="[data].[Total Working Years]" caption="Total Working Years" attribute="1" defaultMemberUniqueName="[data].[Total Working Years].[All]" allUniqueName="[data].[Total Working Years].[All]" dimensionUniqueName="[data]" displayFolder="" count="2" memberValueDatatype="20" unbalanced="0"/>
    <cacheHierarchy uniqueName="[data].[Work Life Balance]" caption="Work Life Balance" attribute="1" defaultMemberUniqueName="[data].[Work Life Balance].[All]" allUniqueName="[data].[Work Life Balance].[All]" dimensionUniqueName="[data]" displayFolder="" count="2" memberValueDatatype="20" unbalanced="0"/>
    <cacheHierarchy uniqueName="[data].[Years At Company]" caption="Years At Company" attribute="1" defaultMemberUniqueName="[data].[Years At Company].[All]" allUniqueName="[data].[Years At Company].[All]" dimensionUniqueName="[data]" displayFolder="" count="2" memberValueDatatype="20" unbalanced="0"/>
    <cacheHierarchy uniqueName="[data].[Years In Current Role]" caption="Years In Current Role" attribute="1" defaultMemberUniqueName="[data].[Years In Current Role].[All]" allUniqueName="[data].[Years In Current Role].[All]" dimensionUniqueName="[data]" displayFolder="" count="2"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2" memberValueDatatype="20" unbalanced="0"/>
    <cacheHierarchy uniqueName="[data].[Years With Curr Manager]" caption="Years With Curr Manager" attribute="1" defaultMemberUniqueName="[data].[Years With Curr Manager].[All]" allUniqueName="[data].[Years With Curr Manager].[All]" dimensionUniqueName="[data]" displayFolder="" count="2"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87615741" backgroundQuery="1" createdVersion="8" refreshedVersion="8" minRefreshableVersion="3" recordCount="0" supportSubquery="1" supportAdvancedDrill="1" xr:uid="{DC2A59EA-6B7B-4564-8F2E-4B74E3D44961}">
  <cacheSource type="external" connectionId="1"/>
  <cacheFields count="3">
    <cacheField name="[data].[Gender].[Gender]" caption="Gender" numFmtId="0" hierarchy="8" level="1">
      <sharedItems count="2">
        <s v="Female"/>
        <s v="Male"/>
      </sharedItems>
    </cacheField>
    <cacheField name="[Measures].[Count of Employee Count]" caption="Count of Employee Count" numFmtId="0" hierarchy="55" level="32767"/>
    <cacheField name="[data].[Education].[Education]" caption="Education" numFmtId="0" hierarchy="23" level="1">
      <sharedItems containsSemiMixedTypes="0" containsNonDate="0" containsString="0"/>
    </cacheField>
  </cacheFields>
  <cacheHierarchies count="57">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0" memberValueDatatype="130" unbalanced="0"/>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fieldsUsage count="2">
        <fieldUsage x="-1"/>
        <fieldUsage x="0"/>
      </fieldsUsage>
    </cacheHierarchy>
    <cacheHierarchy uniqueName="[data].[Job Role]" caption="Job Role" attribute="1" defaultMemberUniqueName="[data].[Job Role].[All]" allUniqueName="[data].[Job Role].[All]" dimensionUniqueName="[data]" displayFolder="" count="0" memberValueDatatype="130" unbalanced="0"/>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2"/>
      </fieldsUsage>
    </cacheHierarchy>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hidden="1">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88194442" backgroundQuery="1" createdVersion="8" refreshedVersion="8" minRefreshableVersion="3" recordCount="0" supportSubquery="1" supportAdvancedDrill="1" xr:uid="{F154863F-E4A9-4F1C-AADD-1E65C0C72792}">
  <cacheSource type="external" connectionId="1"/>
  <cacheFields count="4">
    <cacheField name="[Measures].[Count of Attrition]" caption="Count of Attrition" numFmtId="0" hierarchy="47" level="32767"/>
    <cacheField name="[Measures].[Sum of CF_attrition count]" caption="Sum of CF_attrition count" numFmtId="0" hierarchy="49" level="32767"/>
    <cacheField name="[Measures].[Average of Age]" caption="Average of Age" numFmtId="0" hierarchy="51" level="32767"/>
    <cacheField name="[data].[Education].[Education]" caption="Education" numFmtId="0" hierarchy="23" level="1">
      <sharedItems containsSemiMixedTypes="0" containsNonDate="0" containsString="0"/>
    </cacheField>
  </cacheFields>
  <cacheHierarchies count="57">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0" memberValueDatatype="130" unbalanced="0"/>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0" memberValueDatatype="130" unbalanced="0"/>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3"/>
      </fieldsUsage>
    </cacheHierarchy>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89004627" backgroundQuery="1" createdVersion="8" refreshedVersion="8" minRefreshableVersion="3" recordCount="0" supportSubquery="1" supportAdvancedDrill="1" xr:uid="{E1E8CA52-567A-40FD-9273-F24A36F1CFD7}">
  <cacheSource type="external" connectionId="1"/>
  <cacheFields count="2">
    <cacheField name="[data].[Education].[Education]" caption="Education" numFmtId="0" hierarchy="23" level="1">
      <sharedItems count="5">
        <s v="Associates Degree"/>
        <s v="Bachelor's Degree"/>
        <s v="Doctoral Degree"/>
        <s v="High School"/>
        <s v="Master's Degree"/>
      </sharedItems>
    </cacheField>
    <cacheField name="[Measures].[Sum of CF_attrition count]" caption="Sum of CF_attrition count" numFmtId="0" hierarchy="49" level="32767"/>
  </cacheFields>
  <cacheHierarchies count="57">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0" memberValueDatatype="130" unbalanced="0"/>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0" memberValueDatatype="130" unbalanced="0"/>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0"/>
      </fieldsUsage>
    </cacheHierarchy>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hidden="1">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89583335" backgroundQuery="1" createdVersion="8" refreshedVersion="8" minRefreshableVersion="3" recordCount="0" supportSubquery="1" supportAdvancedDrill="1" xr:uid="{E7DBE768-33DA-489D-9E4A-1BE347A119E2}">
  <cacheSource type="external" connectionId="1"/>
  <cacheFields count="3">
    <cacheField name="[data].[Job Role].[Job Role]" caption="Job Role" numFmtId="0" hierarchy="9" level="1">
      <sharedItems count="9">
        <s v="Healthcare Representative"/>
        <s v="Human Resources"/>
        <s v="Laboratory Technician"/>
        <s v="Manager"/>
        <s v="Manufacturing Director"/>
        <s v="Research Director"/>
        <s v="Research Scientist"/>
        <s v="Sales Executive"/>
        <s v="Sales Representative"/>
      </sharedItems>
    </cacheField>
    <cacheField name="[Measures].[Sum of CF_attrition count]" caption="Sum of CF_attrition count" numFmtId="0" hierarchy="49" level="32767"/>
    <cacheField name="[data].[Education].[Education]" caption="Education" numFmtId="0" hierarchy="23" level="1">
      <sharedItems containsSemiMixedTypes="0" containsNonDate="0" containsString="0"/>
    </cacheField>
  </cacheFields>
  <cacheHierarchies count="57">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0" memberValueDatatype="130" unbalanced="0"/>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2" memberValueDatatype="130" unbalanced="0">
      <fieldsUsage count="2">
        <fieldUsage x="-1"/>
        <fieldUsage x="0"/>
      </fieldsUsage>
    </cacheHierarchy>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2"/>
      </fieldsUsage>
    </cacheHierarchy>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hidden="1">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90277781" backgroundQuery="1" createdVersion="8" refreshedVersion="8" minRefreshableVersion="3" recordCount="0" supportSubquery="1" supportAdvancedDrill="1" xr:uid="{738E85F2-3EB3-4111-BD34-203AF87029F3}">
  <cacheSource type="external" connectionId="1"/>
  <cacheFields count="3">
    <cacheField name="[data].[Department].[Department]" caption="Department" numFmtId="0" hierarchy="4" level="1">
      <sharedItems count="3">
        <s v="HR"/>
        <s v="R&amp;D"/>
        <s v="Sales"/>
      </sharedItems>
    </cacheField>
    <cacheField name="[Measures].[Sum of CF_attrition count]" caption="Sum of CF_attrition count" numFmtId="0" hierarchy="49" level="32767"/>
    <cacheField name="[data].[Education].[Education]" caption="Education" numFmtId="0" hierarchy="23" level="1">
      <sharedItems containsSemiMixedTypes="0" containsNonDate="0" containsString="0"/>
    </cacheField>
  </cacheFields>
  <cacheHierarchies count="57">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0" memberValueDatatype="130" unbalanced="0"/>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fieldsUsage count="2">
        <fieldUsage x="-1"/>
        <fieldUsage x="0"/>
      </fieldsUsage>
    </cacheHierarchy>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0" memberValueDatatype="130" unbalanced="0"/>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2"/>
      </fieldsUsage>
    </cacheHierarchy>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hidden="1">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90972221" backgroundQuery="1" createdVersion="8" refreshedVersion="8" minRefreshableVersion="3" recordCount="0" supportSubquery="1" supportAdvancedDrill="1" xr:uid="{A19197E7-3DA5-4DF2-9CAD-9E2477920C95}">
  <cacheSource type="external" connectionId="1"/>
  <cacheFields count="3">
    <cacheField name="[data].[CF_age band].[CF_age band]" caption="CF_age band" numFmtId="0" hierarchy="2" level="1">
      <sharedItems count="5">
        <s v="25 - 34"/>
        <s v="35 - 44"/>
        <s v="45 - 54"/>
        <s v="Over 55"/>
        <s v="Under 25"/>
      </sharedItems>
    </cacheField>
    <cacheField name="[Measures].[Sum of CF_attrition count]" caption="Sum of CF_attrition count" numFmtId="0" hierarchy="49" level="32767"/>
    <cacheField name="[data].[Education].[Education]" caption="Education" numFmtId="0" hierarchy="23" level="1">
      <sharedItems containsSemiMixedTypes="0" containsNonDate="0" containsString="0"/>
    </cacheField>
  </cacheFields>
  <cacheHierarchies count="57">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2" memberValueDatatype="130" unbalanced="0">
      <fieldsUsage count="2">
        <fieldUsage x="-1"/>
        <fieldUsage x="0"/>
      </fieldsUsage>
    </cacheHierarchy>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0" memberValueDatatype="130" unbalanced="0"/>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2"/>
      </fieldsUsage>
    </cacheHierarchy>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hidden="1">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826191319444" backgroundQuery="1" createdVersion="8" refreshedVersion="8" minRefreshableVersion="3" recordCount="0" supportSubquery="1" supportAdvancedDrill="1" xr:uid="{B2D54801-FDBD-4D97-A62B-55A506C99195}">
  <cacheSource type="external" connectionId="1"/>
  <cacheFields count="2">
    <cacheField name="[Measures].[Average of Job Satisfaction]" caption="Average of Job Satisfaction" numFmtId="0" hierarchy="53" level="32767"/>
    <cacheField name="[data].[Education].[Education]" caption="Education" numFmtId="0" hierarchy="23" level="1">
      <sharedItems containsSemiMixedTypes="0" containsNonDate="0" containsString="0"/>
    </cacheField>
  </cacheFields>
  <cacheHierarchies count="57">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0" memberValueDatatype="130" unbalanced="0"/>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0" memberValueDatatype="130" unbalanced="0"/>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fieldsUsage count="2">
        <fieldUsage x="-1"/>
        <fieldUsage x="1"/>
      </fieldsUsage>
    </cacheHierarchy>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hidden="1">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data" count="0" hidden="1">
      <extLst>
        <ext xmlns:x15="http://schemas.microsoft.com/office/spreadsheetml/2010/11/main" uri="{B97F6D7D-B522-45F9-BDA1-12C45D357490}">
          <x15:cacheHierarchy aggregatedColumn="1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26.735551736114" backgroundQuery="1" createdVersion="3" refreshedVersion="8" minRefreshableVersion="3" recordCount="0" supportSubquery="1" supportAdvancedDrill="1" xr:uid="{1985DCD0-69DA-4065-A323-B0B96FCA5DCC}">
  <cacheSource type="external" connectionId="1">
    <extLst>
      <ext xmlns:x14="http://schemas.microsoft.com/office/spreadsheetml/2009/9/main" uri="{F057638F-6D5F-4e77-A914-E7F072B9BCA8}">
        <x14:sourceConnection name="ThisWorkbookDataModel"/>
      </ext>
    </extLst>
  </cacheSource>
  <cacheFields count="0"/>
  <cacheHierarchies count="56">
    <cacheHierarchy uniqueName="[data].[Attrition]" caption="Attrition" attribute="1" defaultMemberUniqueName="[data].[Attrition].[All]" allUniqueName="[data].[Attrition].[All]" dimensionUniqueName="[data]" displayFolder="" count="0" memberValueDatatype="130" unbalanced="0"/>
    <cacheHierarchy uniqueName="[data].[Business Travel]" caption="Business Travel" attribute="1" defaultMemberUniqueName="[data].[Business Travel].[All]" allUniqueName="[data].[Business Travel].[All]" dimensionUniqueName="[data]" displayFolder="" count="0" memberValueDatatype="130" unbalanced="0"/>
    <cacheHierarchy uniqueName="[data].[CF_age band]" caption="CF_age band" attribute="1" defaultMemberUniqueName="[data].[CF_age band].[All]" allUniqueName="[data].[CF_age band].[All]" dimensionUniqueName="[data]" displayFolder="" count="0" memberValueDatatype="130" unbalanced="0"/>
    <cacheHierarchy uniqueName="[data].[CF_attrition label]" caption="CF_attrition label" attribute="1" defaultMemberUniqueName="[data].[CF_attrition label].[All]" allUniqueName="[data].[CF_attrition label].[All]" dimensionUniqueName="[data]" displayFolder="" count="0" memberValueDatatype="130" unbalanced="0"/>
    <cacheHierarchy uniqueName="[data].[Department]" caption="Department" attribute="1" defaultMemberUniqueName="[data].[Department].[All]" allUniqueName="[data].[Department].[All]" dimensionUniqueName="[data]" displayFolder="" count="2" memberValueDatatype="130" unbalanced="0"/>
    <cacheHierarchy uniqueName="[data].[Education Field]" caption="Education Field" attribute="1" defaultMemberUniqueName="[data].[Education Field].[All]" allUniqueName="[data].[Education Field].[All]" dimensionUniqueName="[data]" displayFolder="" count="0" memberValueDatatype="130" unbalanced="0"/>
    <cacheHierarchy uniqueName="[data].[emp no]" caption="emp no" attribute="1" defaultMemberUniqueName="[data].[emp no].[All]" allUniqueName="[data].[emp no].[All]" dimensionUniqueName="[data]" displayFolder="" count="0" memberValueDatatype="130" unbalanced="0"/>
    <cacheHierarchy uniqueName="[data].[Employee Number]" caption="Employee Number" attribute="1" defaultMemberUniqueName="[data].[Employee Number].[All]" allUniqueName="[data].[Employee Number].[All]" dimensionUniqueName="[data]" displayFolder="" count="0" memberValueDatatype="20" unbalanced="0"/>
    <cacheHierarchy uniqueName="[data].[Gender]" caption="Gender" attribute="1" defaultMemberUniqueName="[data].[Gender].[All]" allUniqueName="[data].[Gender].[All]" dimensionUniqueName="[data]" displayFolder="" count="2" memberValueDatatype="130" unbalanced="0"/>
    <cacheHierarchy uniqueName="[data].[Job Role]" caption="Job Role" attribute="1" defaultMemberUniqueName="[data].[Job Role].[All]" allUniqueName="[data].[Job Role].[All]" dimensionUniqueName="[data]" displayFolder="" count="0" memberValueDatatype="130" unbalanced="0"/>
    <cacheHierarchy uniqueName="[data].[Marital Status]" caption="Marital Status" attribute="1" defaultMemberUniqueName="[data].[Marital Status].[All]" allUniqueName="[data].[Marital Status].[All]" dimensionUniqueName="[data]" displayFolder="" count="0" memberValueDatatype="130" unbalanced="0"/>
    <cacheHierarchy uniqueName="[data].[Over Time]" caption="Over Time" attribute="1" defaultMemberUniqueName="[data].[Over Time].[All]" allUniqueName="[data].[Over Time].[All]" dimensionUniqueName="[data]" displayFolder="" count="0" memberValueDatatype="130" unbalanced="0"/>
    <cacheHierarchy uniqueName="[data].[Over18]" caption="Over18" attribute="1" defaultMemberUniqueName="[data].[Over18].[All]" allUniqueName="[data].[Over18].[All]" dimensionUniqueName="[data]" displayFolder="" count="0" memberValueDatatype="130" unbalanced="0"/>
    <cacheHierarchy uniqueName="[data].[Training Times Last Year]" caption="Training Times Last Year" attribute="1" defaultMemberUniqueName="[data].[Training Times Last Year].[All]" allUniqueName="[data].[Training Times Last Year].[All]" dimensionUniqueName="[data]" displayFolder="" count="0" memberValueDatatype="20" unbalanced="0"/>
    <cacheHierarchy uniqueName="[data].[-2]" caption="-2" attribute="1" defaultMemberUniqueName="[data].[-2].[All]" allUniqueName="[data].[-2].[All]" dimensionUniqueName="[data]" displayFolder="" count="0" memberValueDatatype="20" unbalanced="0"/>
    <cacheHierarchy uniqueName="[data].[0]" caption="0" attribute="1" defaultMemberUniqueName="[data].[0].[All]" allUniqueName="[data].[0].[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_attrition count]" caption="CF_attrition count" attribute="1" defaultMemberUniqueName="[data].[CF_attrition count].[All]" allUniqueName="[data].[CF_attrition count].[All]" dimensionUniqueName="[data]" displayFolder="" count="0" memberValueDatatype="20" unbalanced="0"/>
    <cacheHierarchy uniqueName="[data].[CF_attrition counts]" caption="CF_attrition counts" attribute="1" defaultMemberUniqueName="[data].[CF_attrition counts].[All]" allUniqueName="[data].[CF_attrition counts].[All]" dimensionUniqueName="[data]" displayFolder="" count="0" memberValueDatatype="20" unbalanced="0"/>
    <cacheHierarchy uniqueName="[data].[CF_attrition rate]" caption="CF_attrition rate" attribute="1" defaultMemberUniqueName="[data].[CF_attrition rate].[All]" allUniqueName="[data].[CF_attrition rate].[All]" dimensionUniqueName="[data]" displayFolder="" count="0" memberValueDatatype="20" unbalanced="0"/>
    <cacheHierarchy uniqueName="[data].[CF_current Employee]" caption="CF_current Employee" attribute="1" defaultMemberUniqueName="[data].[CF_current Employee].[All]" allUniqueName="[data].[CF_current Employee].[All]" dimensionUniqueName="[data]" displayFolder="" count="0" memberValueDatatype="20" unbalanced="0"/>
    <cacheHierarchy uniqueName="[data].[Daily Rate]" caption="Daily Rate" attribute="1" defaultMemberUniqueName="[data].[Daily Rate].[All]" allUniqueName="[data].[Daily Rate].[All]" dimensionUniqueName="[data]" displayFolder="" count="0" memberValueDatatype="20" unbalanced="0"/>
    <cacheHierarchy uniqueName="[data].[Distance From Home]" caption="Distance From Home" attribute="1" defaultMemberUniqueName="[data].[Distance From Home].[All]" allUniqueName="[data].[Distance From Home].[All]" dimensionUniqueName="[data]" displayFolder="" count="0" memberValueDatatype="20" unbalanced="0"/>
    <cacheHierarchy uniqueName="[data].[Education]" caption="Education" attribute="1" defaultMemberUniqueName="[data].[Education].[All]" allUniqueName="[data].[Education].[All]" dimensionUniqueName="[data]" displayFolder="" count="2" memberValueDatatype="130" unbalanced="0"/>
    <cacheHierarchy uniqueName="[data].[Employee Count]" caption="Employee Count" attribute="1" defaultMemberUniqueName="[data].[Employee Count].[All]" allUniqueName="[data].[Employee Count].[All]" dimensionUniqueName="[data]" displayFolder="" count="0" memberValueDatatype="20" unbalanced="0"/>
    <cacheHierarchy uniqueName="[data].[Environment Satisfaction]" caption="Environment Satisfaction" attribute="1" defaultMemberUniqueName="[data].[Environment Satisfaction].[All]" allUniqueName="[data].[Environment Satisfaction].[All]" dimensionUniqueName="[data]" displayFolder="" count="0" memberValueDatatype="20" unbalanced="0"/>
    <cacheHierarchy uniqueName="[data].[Hourly Rate]" caption="Hourly Rate" attribute="1" defaultMemberUniqueName="[data].[Hourly Rate].[All]" allUniqueName="[data].[Hourly Rate].[All]" dimensionUniqueName="[data]" displayFolder="" count="0" memberValueDatatype="20" unbalanced="0"/>
    <cacheHierarchy uniqueName="[data].[Job Involvement]" caption="Job Involvement" attribute="1" defaultMemberUniqueName="[data].[Job Involvement].[All]" allUniqueName="[data].[Job Involvement].[All]" dimensionUniqueName="[data]" displayFolder="" count="0" memberValueDatatype="20" unbalanced="0"/>
    <cacheHierarchy uniqueName="[data].[Job Level]" caption="Job Level" attribute="1" defaultMemberUniqueName="[data].[Job Level].[All]" allUniqueName="[data].[Job Level].[All]" dimensionUniqueName="[data]" displayFolder="" count="0" memberValueDatatype="20" unbalanced="0"/>
    <cacheHierarchy uniqueName="[data].[Job Satisfaction]" caption="Job Satisfaction" attribute="1" defaultMemberUniqueName="[data].[Job Satisfaction].[All]" allUniqueName="[data].[Job Satisfaction].[All]" dimensionUniqueName="[data]" displayFolder="" count="0" memberValueDatatype="20" unbalanced="0"/>
    <cacheHierarchy uniqueName="[data].[Monthly Income]" caption="Monthly Income" attribute="1" defaultMemberUniqueName="[data].[Monthly Income].[All]" allUniqueName="[data].[Monthly Income].[All]" dimensionUniqueName="[data]" displayFolder="" count="0" memberValueDatatype="20" unbalanced="0"/>
    <cacheHierarchy uniqueName="[data].[Monthly Rate]" caption="Monthly Rate" attribute="1" defaultMemberUniqueName="[data].[Monthly Rate].[All]" allUniqueName="[data].[Monthly Rate].[All]" dimensionUniqueName="[data]" displayFolder="" count="0" memberValueDatatype="20" unbalanced="0"/>
    <cacheHierarchy uniqueName="[data].[Num Companies Worked]" caption="Num Companies Worked" attribute="1" defaultMemberUniqueName="[data].[Num Companies Worked].[All]" allUniqueName="[data].[Num Companies Worked].[All]" dimensionUniqueName="[data]" displayFolder="" count="0" memberValueDatatype="20" unbalanced="0"/>
    <cacheHierarchy uniqueName="[data].[Percent Salary Hike]" caption="Percent Salary Hike" attribute="1" defaultMemberUniqueName="[data].[Percent Salary Hike].[All]" allUniqueName="[data].[Percent Salary Hike].[All]" dimensionUniqueName="[data]" displayFolder="" count="0" memberValueDatatype="20" unbalanced="0"/>
    <cacheHierarchy uniqueName="[data].[Performance Rating]" caption="Performance Rating" attribute="1" defaultMemberUniqueName="[data].[Performance Rating].[All]" allUniqueName="[data].[Performance Rating].[All]" dimensionUniqueName="[data]" displayFolder="" count="0" memberValueDatatype="20" unbalanced="0"/>
    <cacheHierarchy uniqueName="[data].[Relationship Satisfaction]" caption="Relationship Satisfaction" attribute="1" defaultMemberUniqueName="[data].[Relationship Satisfaction].[All]" allUniqueName="[data].[Relationship Satisfaction].[All]" dimensionUniqueName="[data]" displayFolder="" count="0" memberValueDatatype="20" unbalanced="0"/>
    <cacheHierarchy uniqueName="[data].[Standard Hours]" caption="Standard Hours" attribute="1" defaultMemberUniqueName="[data].[Standard Hours].[All]" allUniqueName="[data].[Standard Hours].[All]" dimensionUniqueName="[data]" displayFolder="" count="0" memberValueDatatype="20" unbalanced="0"/>
    <cacheHierarchy uniqueName="[data].[Stock Option Level]" caption="Stock Option Level" attribute="1" defaultMemberUniqueName="[data].[Stock Option Level].[All]" allUniqueName="[data].[Stock Option Level].[All]" dimensionUniqueName="[data]" displayFolder="" count="0" memberValueDatatype="20" unbalanced="0"/>
    <cacheHierarchy uniqueName="[data].[Total Working Years]" caption="Total Working Years" attribute="1" defaultMemberUniqueName="[data].[Total Working Years].[All]" allUniqueName="[data].[Total Working Years].[All]" dimensionUniqueName="[data]" displayFolder="" count="0" memberValueDatatype="20" unbalanced="0"/>
    <cacheHierarchy uniqueName="[data].[Work Life Balance]" caption="Work Life Balance" attribute="1" defaultMemberUniqueName="[data].[Work Life Balance].[All]" allUniqueName="[data].[Work Life Balance].[All]" dimensionUniqueName="[data]" displayFolder="" count="0" memberValueDatatype="20" unbalanced="0"/>
    <cacheHierarchy uniqueName="[data].[Years At Company]" caption="Years At Company" attribute="1" defaultMemberUniqueName="[data].[Years At Company].[All]" allUniqueName="[data].[Years At Company].[All]" dimensionUniqueName="[data]" displayFolder="" count="0" memberValueDatatype="20" unbalanced="0"/>
    <cacheHierarchy uniqueName="[data].[Years In Current Role]" caption="Years In Current Role" attribute="1" defaultMemberUniqueName="[data].[Years In Current Role].[All]" allUniqueName="[data].[Years In Current Role].[All]" dimensionUniqueName="[data]" displayFolder="" count="0" memberValueDatatype="20" unbalanced="0"/>
    <cacheHierarchy uniqueName="[data].[Years Since Last Promotion]" caption="Years Since Last Promotion" attribute="1" defaultMemberUniqueName="[data].[Years Since Last Promotion].[All]" allUniqueName="[data].[Years Since Last Promotion].[All]" dimensionUniqueName="[data]" displayFolder="" count="0" memberValueDatatype="20" unbalanced="0"/>
    <cacheHierarchy uniqueName="[data].[Years With Curr Manager]" caption="Years With Curr Manager" attribute="1" defaultMemberUniqueName="[data].[Years With Curr Manager].[All]" allUniqueName="[data].[Years With Curr Manager].[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emp no]" caption="Count of emp no" measure="1" displayFolder="" measureGroup="data" count="0" hidden="1">
      <extLst>
        <ext xmlns:x15="http://schemas.microsoft.com/office/spreadsheetml/2010/11/main" uri="{B97F6D7D-B522-45F9-BDA1-12C45D357490}">
          <x15:cacheHierarchy aggregatedColumn="6"/>
        </ext>
      </extLst>
    </cacheHierarchy>
    <cacheHierarchy uniqueName="[Measures].[Count of Attrition]" caption="Count of Attrition" measure="1" displayFolder="" measureGroup="data" count="0" hidden="1">
      <extLst>
        <ext xmlns:x15="http://schemas.microsoft.com/office/spreadsheetml/2010/11/main" uri="{B97F6D7D-B522-45F9-BDA1-12C45D357490}">
          <x15:cacheHierarchy aggregatedColumn="0"/>
        </ext>
      </extLst>
    </cacheHierarchy>
    <cacheHierarchy uniqueName="[Measures].[Count of CF_attrition label]" caption="Count of CF_attrition label" measure="1" displayFolder="" measureGroup="data" count="0" hidden="1">
      <extLst>
        <ext xmlns:x15="http://schemas.microsoft.com/office/spreadsheetml/2010/11/main" uri="{B97F6D7D-B522-45F9-BDA1-12C45D357490}">
          <x15:cacheHierarchy aggregatedColumn="3"/>
        </ext>
      </extLst>
    </cacheHierarchy>
    <cacheHierarchy uniqueName="[Measures].[Sum of CF_attrition count]" caption="Sum of CF_attrition count" measure="1" displayFolder="" measureGroup="data"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data"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data" count="0" hidden="1">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data" count="0" hidden="1">
      <extLst>
        <ext xmlns:x15="http://schemas.microsoft.com/office/spreadsheetml/2010/11/main" uri="{B97F6D7D-B522-45F9-BDA1-12C45D357490}">
          <x15:cacheHierarchy aggregatedColumn="29"/>
        </ext>
      </extLst>
    </cacheHierarchy>
    <cacheHierarchy uniqueName="[Measures].[Sum of Employee Count]" caption="Sum of Employee Count" measure="1" displayFolder="" measureGroup="data"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3308629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907CEB-978B-4B41-ACA0-45E2572D5A99}" name="KPI" cacheId="13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D5"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Count of Attrition" fld="0" subtotal="count" baseField="0" baseItem="0"/>
    <dataField name="Sum of CF_attrition count" fld="1" baseField="0" baseItem="0"/>
    <dataField name="Average of Age" fld="2" subtotal="average" baseField="0" baseItem="1" numFmtId="169"/>
  </dataFields>
  <formats count="4">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2"/>
          </reference>
        </references>
      </pivotArea>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2"/>
          </reference>
        </references>
      </pivotArea>
    </format>
  </format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0172A9-2E22-4751-933B-97EC78C86CBF}" name="Rating" cacheId="13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Job Satisfaction" fld="0" subtotal="average" baseField="0" baseItem="0" numFmtId="169"/>
  </dataFields>
  <formats count="1">
    <format dxfId="0">
      <pivotArea outline="0" collapsedLevelsAreSubtotals="1" fieldPosition="0"/>
    </format>
  </format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Job Satisfaction"/>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BDA125-C1A0-41F1-8EF3-8D588337BE7A}" name="PivotTable3" cacheId="13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Employee Count" fld="1" subtotal="count" baseField="0" baseItem="0"/>
  </dataField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 Count"/>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518013-98E7-4B73-A9C1-0C51A76CD7C4}" name="PivotTable8" cacheId="13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9:B8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Attrition" fld="1" subtotal="count" baseField="0" baseItem="0"/>
  </dataField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4C934D-CB43-42AB-8570-FADB1687958A}" name="PivotTable7" cacheId="13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0:B66" firstHeaderRow="1"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1"/>
    </i>
    <i>
      <x v="4"/>
    </i>
    <i>
      <x v="2"/>
    </i>
    <i>
      <x v="3"/>
    </i>
    <i t="grand">
      <x/>
    </i>
  </rowItems>
  <colItems count="1">
    <i/>
  </colItems>
  <dataFields count="1">
    <dataField name="Sum of CF_attrition c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512AE0-4967-433C-B2E0-419D00958E9C}" name="PivotTable6" cacheId="1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tt">
  <location ref="A44:B4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CF_attrition count" fld="1" showDataAs="percentOfCo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B181B7-339F-4CA4-B2DE-A069DBB16883}" name="PivotTable5" cacheId="13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B36"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CF_attrition count" fld="1" baseField="0" baseItem="0"/>
  </dataField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BC53AB-D6FA-4D85-8630-D7CE4A195514}" name="PivotTable4" cacheId="13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9" firstHeaderRow="1" firstDataRow="1" firstDataCol="1"/>
  <pivotFields count="2">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3"/>
    </i>
    <i>
      <x/>
    </i>
    <i>
      <x v="4"/>
    </i>
    <i>
      <x v="1"/>
    </i>
    <i t="grand">
      <x/>
    </i>
  </rowItems>
  <colItems count="1">
    <i/>
  </colItems>
  <dataFields count="1">
    <dataField name="Sum of CF_attrition c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18D1094-60E0-4AEC-907F-E940AD79B434}" sourceName="[data].[Gender]">
  <pivotTables>
    <pivotTable tabId="5" name="PivotTable3"/>
    <pivotTable tabId="2" name="KPI"/>
    <pivotTable tabId="6" name="PivotTable4"/>
    <pivotTable tabId="6" name="PivotTable5"/>
    <pivotTable tabId="6" name="PivotTable6"/>
    <pivotTable tabId="6" name="PivotTable7"/>
    <pivotTable tabId="6" name="PivotTable8"/>
    <pivotTable tabId="4" name="Rating"/>
  </pivotTables>
  <data>
    <olap pivotCacheId="330862964">
      <levels count="2">
        <level uniqueName="[data].[Gender].[(All)]" sourceCaption="(All)" count="0"/>
        <level uniqueName="[data].[Gender].[Gender]" sourceCaption="Gender" count="2">
          <ranges>
            <range startItem="0">
              <i n="[data].[Gender].&amp;[Female]" c="Female"/>
              <i n="[data].[Gender].&amp;[Male]" c="Male"/>
            </range>
          </ranges>
        </level>
      </levels>
      <selections count="1">
        <selection n="[data].[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E500EBD3-B477-4C6F-966A-61ABC18A9C25}" sourceName="[data].[Department]">
  <pivotTables>
    <pivotTable tabId="6" name="PivotTable8"/>
    <pivotTable tabId="5" name="PivotTable3"/>
    <pivotTable tabId="2" name="KPI"/>
    <pivotTable tabId="6" name="PivotTable4"/>
    <pivotTable tabId="6" name="PivotTable5"/>
    <pivotTable tabId="6" name="PivotTable6"/>
    <pivotTable tabId="6" name="PivotTable7"/>
    <pivotTable tabId="4" name="Rating"/>
  </pivotTables>
  <data>
    <olap pivotCacheId="330862964">
      <levels count="2">
        <level uniqueName="[data].[Department].[(All)]" sourceCaption="(All)" count="0"/>
        <level uniqueName="[data].[Department].[Department]" sourceCaption="Department" count="3">
          <ranges>
            <range startItem="0">
              <i n="[data].[Department].&amp;[HR]" c="HR"/>
              <i n="[data].[Department].&amp;[R&amp;D]" c="R&amp;D"/>
              <i n="[data].[Department].&amp;[Sales]" c="Sales"/>
            </range>
          </ranges>
        </level>
      </levels>
      <selections count="1">
        <selection n="[data].[Depart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69D0192E-228A-4D4B-968C-D5C1D67C9BB6}" sourceName="[data].[Education]">
  <pivotTables>
    <pivotTable tabId="6" name="PivotTable8"/>
    <pivotTable tabId="5" name="PivotTable3"/>
    <pivotTable tabId="2" name="KPI"/>
    <pivotTable tabId="6" name="PivotTable4"/>
    <pivotTable tabId="6" name="PivotTable5"/>
    <pivotTable tabId="6" name="PivotTable6"/>
    <pivotTable tabId="6" name="PivotTable7"/>
    <pivotTable tabId="4" name="Rating"/>
  </pivotTables>
  <data>
    <olap pivotCacheId="330862964">
      <levels count="2">
        <level uniqueName="[data].[Education].[(All)]" sourceCaption="(All)" count="0"/>
        <level uniqueName="[data].[Education].[Education]" sourceCaption="Education" count="5">
          <ranges>
            <range startItem="0">
              <i n="[data].[Education].&amp;[Associates Degree]" c="Associates Degree"/>
              <i n="[data].[Education].&amp;[Bachelor's Degree]" c="Bachelor's Degree"/>
              <i n="[data].[Education].&amp;[Doctoral Degree]" c="Doctoral Degree"/>
              <i n="[data].[Education].&amp;[High School]" c="High School"/>
              <i n="[data].[Education].&amp;[Master's Degree]" c="Master's Degree"/>
            </range>
          </ranges>
        </level>
      </levels>
      <selections count="1">
        <selection n="[data].[Edu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B074401-CF38-45D7-AC29-CFBE5E4663B0}" cache="Slicer_Gender" caption="Gende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4D4299E4-DE0A-402D-A843-1DE06C2851E7}" cache="Slicer_Department" caption="Department" level="1" rowHeight="241300"/>
  <slicer name="Education" xr10:uid="{9981CC05-CC49-4990-AA9A-701B77B86E0C}" cache="Slicer_Education" caption="Education"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BC3AE6E-6B15-4E0F-BCAC-31AE102B06CE}" cache="Slicer_Gender" caption="Gender" columnCount="2" level="1" style="SlicerStyleLight4" rowHeight="241300"/>
  <slicer name="Department 1" xr10:uid="{52E5FEF1-0148-4D22-AAAD-A119084A6E7A}" cache="Slicer_Department" caption="Department" level="1" style="SlicerStyleDark2" rowHeight="241300"/>
  <slicer name="Education 1" xr10:uid="{ADA404C6-D851-42B4-8604-D33E80134AC9}" cache="Slicer_Education" caption="Education" level="1"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9DF1EA-CE7A-4726-9D36-9AD948806C67}" name="Data" displayName="Data" ref="A1:AR1471">
  <tableColumns count="44">
    <tableColumn id="1" xr3:uid="{D1A17C48-C89C-420E-BE4E-D72F78CED47C}" name="Attrition"/>
    <tableColumn id="2" xr3:uid="{AFB0EC5B-DE3F-45C0-B832-AA9353D4A84C}" name="Business Travel"/>
    <tableColumn id="3" xr3:uid="{F81FC47F-A43C-4447-9E31-AEF92C47AF09}" name="CF_age band"/>
    <tableColumn id="4" xr3:uid="{18777583-2C17-4639-821E-534816358AEB}" name="CF_attrition label"/>
    <tableColumn id="5" xr3:uid="{1D054112-FA5D-4D67-9526-D4E44D52EC14}" name="Department"/>
    <tableColumn id="6" xr3:uid="{D283A3E0-075A-4AAC-A4D3-D616C216D4CE}" name="Education Field"/>
    <tableColumn id="7" xr3:uid="{4A1BE38E-AF74-4DFD-9325-5E85719C57DC}" name="emp no"/>
    <tableColumn id="8" xr3:uid="{F3944C49-7AD8-45BD-997E-D04A6B8F14F3}" name="Employee Number"/>
    <tableColumn id="9" xr3:uid="{006A4D19-A664-4093-B69E-630BA2520B32}" name="Gender"/>
    <tableColumn id="10" xr3:uid="{E2904956-B103-499A-962E-4D0094923306}" name="Job Role"/>
    <tableColumn id="11" xr3:uid="{F40EF9C3-938F-4906-80AC-3C0776540ECA}" name="Marital Status"/>
    <tableColumn id="12" xr3:uid="{8FB01105-499E-42CD-A7E2-68DA6DFBD090}" name="Over Time"/>
    <tableColumn id="13" xr3:uid="{356A9A6A-267E-4298-AE31-66CCACFAC1C5}" name="Over18"/>
    <tableColumn id="14" xr3:uid="{FE3F0AF6-6415-465D-A73F-B5EE050A0362}" name="Training Times Last Year"/>
    <tableColumn id="15" xr3:uid="{22B8D6E1-1542-405D-BFCA-88A082472048}" name="-2"/>
    <tableColumn id="16" xr3:uid="{FD991C9C-F6DF-47E3-8B26-AD02607763E0}" name="0"/>
    <tableColumn id="17" xr3:uid="{282F12A8-8768-4097-B0F2-91A3C6E78B9A}" name="Age"/>
    <tableColumn id="18" xr3:uid="{6D823254-AF4C-44F6-B8EA-03D94024F50B}" name="CF_attrition count"/>
    <tableColumn id="19" xr3:uid="{B14CFAA4-E552-423D-AD35-95857B6C5A74}" name="CF_attrition counts"/>
    <tableColumn id="20" xr3:uid="{B97F826E-A470-4405-B4D5-2E889DAFE534}" name="CF_attrition rate"/>
    <tableColumn id="21" xr3:uid="{4416AF42-E4E4-42AD-81DF-BA39B0A1D6C9}" name="CF_current Employee"/>
    <tableColumn id="22" xr3:uid="{63A668A5-007B-45ED-93AD-2A2D35C5FD1F}" name="Daily Rate"/>
    <tableColumn id="23" xr3:uid="{8A278A20-A689-407E-88A0-ED6C17D4CD81}" name="Distance From Home"/>
    <tableColumn id="24" xr3:uid="{3CB122AE-8199-43C6-914B-26E4C44F6434}" name="Education"/>
    <tableColumn id="25" xr3:uid="{0D29949B-EE51-467B-8CA6-5A43B16E9DFA}" name="Employee Count"/>
    <tableColumn id="26" xr3:uid="{96469467-C210-410C-AB09-81FCF2F80165}" name="Environment Satisfaction"/>
    <tableColumn id="27" xr3:uid="{3A3E3DCC-19F1-4172-A39C-E184442642D5}" name="Hourly Rate"/>
    <tableColumn id="28" xr3:uid="{6E738468-4054-419F-81EA-51E2F159722F}" name="Job Involvement"/>
    <tableColumn id="29" xr3:uid="{9D9E9661-4F27-4EEB-AD72-2FC73067D764}" name="Job Level"/>
    <tableColumn id="30" xr3:uid="{69ACC318-B066-4636-9449-3DF0A0EC9A12}" name="Job Satisfaction"/>
    <tableColumn id="31" xr3:uid="{43B9065B-C64A-4D2C-9999-000351C608DD}" name="Monthly Income"/>
    <tableColumn id="32" xr3:uid="{7B6FF368-9706-4B6F-B9CF-31EAF0058991}" name="Monthly Rate"/>
    <tableColumn id="33" xr3:uid="{1A969497-CEF2-4C6E-8FC2-F8106F2BC27F}" name="Num Companies Worked"/>
    <tableColumn id="34" xr3:uid="{664ED188-E1BB-438A-AF7F-F1A7A251D6F0}" name="Percent Salary Hike"/>
    <tableColumn id="35" xr3:uid="{3FA1A360-9946-429E-B570-DC19670E1727}" name="Performance Rating"/>
    <tableColumn id="36" xr3:uid="{E24F7274-4306-46B9-AEA9-9EB556C5A38E}" name="Relationship Satisfaction"/>
    <tableColumn id="37" xr3:uid="{E5958D5C-7640-42E4-8027-E9B34293674F}" name="Standard Hours"/>
    <tableColumn id="38" xr3:uid="{829A3B69-0007-4C61-A92D-59C643C5B842}" name="Stock Option Level"/>
    <tableColumn id="39" xr3:uid="{7B556696-1B1E-4F39-BD89-A8A456E8B744}" name="Total Working Years"/>
    <tableColumn id="40" xr3:uid="{8AC43DBA-B2E2-4ABD-A3E3-2ED03D133229}" name="Work Life Balance"/>
    <tableColumn id="41" xr3:uid="{55B8621E-7094-4AA4-8DB0-2864FD54AEE3}" name="Years At Company"/>
    <tableColumn id="42" xr3:uid="{01A62D16-C013-47C6-A232-D3955C8E3C7C}" name="Years In Current Role"/>
    <tableColumn id="43" xr3:uid="{A127E9D1-EFB1-44FC-9A37-B73482B2A593}" name="Years Since Last Promotion"/>
    <tableColumn id="44" xr3:uid="{2A31999C-4E9B-42E3-AD9C-865828205F7F}" name="Years With Curr Manager"/>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7" Type="http://schemas.microsoft.com/office/2007/relationships/slicer" Target="../slicers/slicer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3.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35580-2D96-425B-ABB4-4B28ADC887F5}">
  <sheetPr>
    <tabColor rgb="FFC00000"/>
  </sheetPr>
  <dimension ref="A1:AR1471"/>
  <sheetViews>
    <sheetView topLeftCell="A2" workbookViewId="0">
      <selection activeCell="B11" sqref="B11"/>
    </sheetView>
  </sheetViews>
  <sheetFormatPr defaultColWidth="12.85546875" defaultRowHeight="15" x14ac:dyDescent="0.25"/>
  <cols>
    <col min="1" max="1" width="11.140625" customWidth="1"/>
    <col min="2" max="2" width="17.7109375" customWidth="1"/>
    <col min="3" max="3" width="15.28515625" customWidth="1"/>
    <col min="4" max="4" width="20" customWidth="1"/>
    <col min="5" max="5" width="14.5703125" customWidth="1"/>
    <col min="6" max="6" width="17.7109375" customWidth="1"/>
    <col min="7" max="7" width="10.28515625" customWidth="1"/>
    <col min="8" max="8" width="20.7109375" customWidth="1"/>
    <col min="9" max="9" width="9.7109375" customWidth="1"/>
    <col min="10" max="10" width="26.7109375" customWidth="1"/>
    <col min="11" max="11" width="16.5703125" customWidth="1"/>
    <col min="13" max="13" width="9.7109375" customWidth="1"/>
    <col min="14" max="14" width="26" customWidth="1"/>
    <col min="15" max="17" width="9.7109375" customWidth="1"/>
    <col min="18" max="18" width="20.42578125" customWidth="1"/>
    <col min="19" max="19" width="21.28515625" customWidth="1"/>
    <col min="20" max="20" width="18.85546875" customWidth="1"/>
    <col min="21" max="21" width="23.42578125" customWidth="1"/>
    <col min="22" max="22" width="12.7109375" customWidth="1"/>
    <col min="23" max="23" width="23" customWidth="1"/>
    <col min="24" max="24" width="18.28515625" customWidth="1"/>
    <col min="25" max="25" width="18.85546875" customWidth="1"/>
    <col min="26" max="26" width="26.85546875" customWidth="1"/>
    <col min="27" max="27" width="14.28515625" customWidth="1"/>
    <col min="28" max="28" width="18.85546875" customWidth="1"/>
    <col min="29" max="29" width="11.7109375" customWidth="1"/>
    <col min="30" max="30" width="17.85546875" customWidth="1"/>
    <col min="31" max="31" width="18.7109375" customWidth="1"/>
    <col min="32" max="32" width="16" customWidth="1"/>
    <col min="33" max="33" width="26.85546875" customWidth="1"/>
    <col min="34" max="34" width="21.42578125" customWidth="1"/>
    <col min="35" max="35" width="21.85546875" customWidth="1"/>
    <col min="36" max="36" width="26.7109375" customWidth="1"/>
    <col min="37" max="37" width="17.85546875" customWidth="1"/>
    <col min="38" max="38" width="20.85546875" customWidth="1"/>
    <col min="39" max="39" width="22.28515625" customWidth="1"/>
    <col min="40" max="40" width="20" customWidth="1"/>
    <col min="41" max="41" width="20.42578125" customWidth="1"/>
    <col min="42" max="42" width="23.28515625" customWidth="1"/>
    <col min="43" max="43" width="28.85546875" customWidth="1"/>
    <col min="44" max="44" width="27" customWidth="1"/>
  </cols>
  <sheetData>
    <row r="1" spans="1:44"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75"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75"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75"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75"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75"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75"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75"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75"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75"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75"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75"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75"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75"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75"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75"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75"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75"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75"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75"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75"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75"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75"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75"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75"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75"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75"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75"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75"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75"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75"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75"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75"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75"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75"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75"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75"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75"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75"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75"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75"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75"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75"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75"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75"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75"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75"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75"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75"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75"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75"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75"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75"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75"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75"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75"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75"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75"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75"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75"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75"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75"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75"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75"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75"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75"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75"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75"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75"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75"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75"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75"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75"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75"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75"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75"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75"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75"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75"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75"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75"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75"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75"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75"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75"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75"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75"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75"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75"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75"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75"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75"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75"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75"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75"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75"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75"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75"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75"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75"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75"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75"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75"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75"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75"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75"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75"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75"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75"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75"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75"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75"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75"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75"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75"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75"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75"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75"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75"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75"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75"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75"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75"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75"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75"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75"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75"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75"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75"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75"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75"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75"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75"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75"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75"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75"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75"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75"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75"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75"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75"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75"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75"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75"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75"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75"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75"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75"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75"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75"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75"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75"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75"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75"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75"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75"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75"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75"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75"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75"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75"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75"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75"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75"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75"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75"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75"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75"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75"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75"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75"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75"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75"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75"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75"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75"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75"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75"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75"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75"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75"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75"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75"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75"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75"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75"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75"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75"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75"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75"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75"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75"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75"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75"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75"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75"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75"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75"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75"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75"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75"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75"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75"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75"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75"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75"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75"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75"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75"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75"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75"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75"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75"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75"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75"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75"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75"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75"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75"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75"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75"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75"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75"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75"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75"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75"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75"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75"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75"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75"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75"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75"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75"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75"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75"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75"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75"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75"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75"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75"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75"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75"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75"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75"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75"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75"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75"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75"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75"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75"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75"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75"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75"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75"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75"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75"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75"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75"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75"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75"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75"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75"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75"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75"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75"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75"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75"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75"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75"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75"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75"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75"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75"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75"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75"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75"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75"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75"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75"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75"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75"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75"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75"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75"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75"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75"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75"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75"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75"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75"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75"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75"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75"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75"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75"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75"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75"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75"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75"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75"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75"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75"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75"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75"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75"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75"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75"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75"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75"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75"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75"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75"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75"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75"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75"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75"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75"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75"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75"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75"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75"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75"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75"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75"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75"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75"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75"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75"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75"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75"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75"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75"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75"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75"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75"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75"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75"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75"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75"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75"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75"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75"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75"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75"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75"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75"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75"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75"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75"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75"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75"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75"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75"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75"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75"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75"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75"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75"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75"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75"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75"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75"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75"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75"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75"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75"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75"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75"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75"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75"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75"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75"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75"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75"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75"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75"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75"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75"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75"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75"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75"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75"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75"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75"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75"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75"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75"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75"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75"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75"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75"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75"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75"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75"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75"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75"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75"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75"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75"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75"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75"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75"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75"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75"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75"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75"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75"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75"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75"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75"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75"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75"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75"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75"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75"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75"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75"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75"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75"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75"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75"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75"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75"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75"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75"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75"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75"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75"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75"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75"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75"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75"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75"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75"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75"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75"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75"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75"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75"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75"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75"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75"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75"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75"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75"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75"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75"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75"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75"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75"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75"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75"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75"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75"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75"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75"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75"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75"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75"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75"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75"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75"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75"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75"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75"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75"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75"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75"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75"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75"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75"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75"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75"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75"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75"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75"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75"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75"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75"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75"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75"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75"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75"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75"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75"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75"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75"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75"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75"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75"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75"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75"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75"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75"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75"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75"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75"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75"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75"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75"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75"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75"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75"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75"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75"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75"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75"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75"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75"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75"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75"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75"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75"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75"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75"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75"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75"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75"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75"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75"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75"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75"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75"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75"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75"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75"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75"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75"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75"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75"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75"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75"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75"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75"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75"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75"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75"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75"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75"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75"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75"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75"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75"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75"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75"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75"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75"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75"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75"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75"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75"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75"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75"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75"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75"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75"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75"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75"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75"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75"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75"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75"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75"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75"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75"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75"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75"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75"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75"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75"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75"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75"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75"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75"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75"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75"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75"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75"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75"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75"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75"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75"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75"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75"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75"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75"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75"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75"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75"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75"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75"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75"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75"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75"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75"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75"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75"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75"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75"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75"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75"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75"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75"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75"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75"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75"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75"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75"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75"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75"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75"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75"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75"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75"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75"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75"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75"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75"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75"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75"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75"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75"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75"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75"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75"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75"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75"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75"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75"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75"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75"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75"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75"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75"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75"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75"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75"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75"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75"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75"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75"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75"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75"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75"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75"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75"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75"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75"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75"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75"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75"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75"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75"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75"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75"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75"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75"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75"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75"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75"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75"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75"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75"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75"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75"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75"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75"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75"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75"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75"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75"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75"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75"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75"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75"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75"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75"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75"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75"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75"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75"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75"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75"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75"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75"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75"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75"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75"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75"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75"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75"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75"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75"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75"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75"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75"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75"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75"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75"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75"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75"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75"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75"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75"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75"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75"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75"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75"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75"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75"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75"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75"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75"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75"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75"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75"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75"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75"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75"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75"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75"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75"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75"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75"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75"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75"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75"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75"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75"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75"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75"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75"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75"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75"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75"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75"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75"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75"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75"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75"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75"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75"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75"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75"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75"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75"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75"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75"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75"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75"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75"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75"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75"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75"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75"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75"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75"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75"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75"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75"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75"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75"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75"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75"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75"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75"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75"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75"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75"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75"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75"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75"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75"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75"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75"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75"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75"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75"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75"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75"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75"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75"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75"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75"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75"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75"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75"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75"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75"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75"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75"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75"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75"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75"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75"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75"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75"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75"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75"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75"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75"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75"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75"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75"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75"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75"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75"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75"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75"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75"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75"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75"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75"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75"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75"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75"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75"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75"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75"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75"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75"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75"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75"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75"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75"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75"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75"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75"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75"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75"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75"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75"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75"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75"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75"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75"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75"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75"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75"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75"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75"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75"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75"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75"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75"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75"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75"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75"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75"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75"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75"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75"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75"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75"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75"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75"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75"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75"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75"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75"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75"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75"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75"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75"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75"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75"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75"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75"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75"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75"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75"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75"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75"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75"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75"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75"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75"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75"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75"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75"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75"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75"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75"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75"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75"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75"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75"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75"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75"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75"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75"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75"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75"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75"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75"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75"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75"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75"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75"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75"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75"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75"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75"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75"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75"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75"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75"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75"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75"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75"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75"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75"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75"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75"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75"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75"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75"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75"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75"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75"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75"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75"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75"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75"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75"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75"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75"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75"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75"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75"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75"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75"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75"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75"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75"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75"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75"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75"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75"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75"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75"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75"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75"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75"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75"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75"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75"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75"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75"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75"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75"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75"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75"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75"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75"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75"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75"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75"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75"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75"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75"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75"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75"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75"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75"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75"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75"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75"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75"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75"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75"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75"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75"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75"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75"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75"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75"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75"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75"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75"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75"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75"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75"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75"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75"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75"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75"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75"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75"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75"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75"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75"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75"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75"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75"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75"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75"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75"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75"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75"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75"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75"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75"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75"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75"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75"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75"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75"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75"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75"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75"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75"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75"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75"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75"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75"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75"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75"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75"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75"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75"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75"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75"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75"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75"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75"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75"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75"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75"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75"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75"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75"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75"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75"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75"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75"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75"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75"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75"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75"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75"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75"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75"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75"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75"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75"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75"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75"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75"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75"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75"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75"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75"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75"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75"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75"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75"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75"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75"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75"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75"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75"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75"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75"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75"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75"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75"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75"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75"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75"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75"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75"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75"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75"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75"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75"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75"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75"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75"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75"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75"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75"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75"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75"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75"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75"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75"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75"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75"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75"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75"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75"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75"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75"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75"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75"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75"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75"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75"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75"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75"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75"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75"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75"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75"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75"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75"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75"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75"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75"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75"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75"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75"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75"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75"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75"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75"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75"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75"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75"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75"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75"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75"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75"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75"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75"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75"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75"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75"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75"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75"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75"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75"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75"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75"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75"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75"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75"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75"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75"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75"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75"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75"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75"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75"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75"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75"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75"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75"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75"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75"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75"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75"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75"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75"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75"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75"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75"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75"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75"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75"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75"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75"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75"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75"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75"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75"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75"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75"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75"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75"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75"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75"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75"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75"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75"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75"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75"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75"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75"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75"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75"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75"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75"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75"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75"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75"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75"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75"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75"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75"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75"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75"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75"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75"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75"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75"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75"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75"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75"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75"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75"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75"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75"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75"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75"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75"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75"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75"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75"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75"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75"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75"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75"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75"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75"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75"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75"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75"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75"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75"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75"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75"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75"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75"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75"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75"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75"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75"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75"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75"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75"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75"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75"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75"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75"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75"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75"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75"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75"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75"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75"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75"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75"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75"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75"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75"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75"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75"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75"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75"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75"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75"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75"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75"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75"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75"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75"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75"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75"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75"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75"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75"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75"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75"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75"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75"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75"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75"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75"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75"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75"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75"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75"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75"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75"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75"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75"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75"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75"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75"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75"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75"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75"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75"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75"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75"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75"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75"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75"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75"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75"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75"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75"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75"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75"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75"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75"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75"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75"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75"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75"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75"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75"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75"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75"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75"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75"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75"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75"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75"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75"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75"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75"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75"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75"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75"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75"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75"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75"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75"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75"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75"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75"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75"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75"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75"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75"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75"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75"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75"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75"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75"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75"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75"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75"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75"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75"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75"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75"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75"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75"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75"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75"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75"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75"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75"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75"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75"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75"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75"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75"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75"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75"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75"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75"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75"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75"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75"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75"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75"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75"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75"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75"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75"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75"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75"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75"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75"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75"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75"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75"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75"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75"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75"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75"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75"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75"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75"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75"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75"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75"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75"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75"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75"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75"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75"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75"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75"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75"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75"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75"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75"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75"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75"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75"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75"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75"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75"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75"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75"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75"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75"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75"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75"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75"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75"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75"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75"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75"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75"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75"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75"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75"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75"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75"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75"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75"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75"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75"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75"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75"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75"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75"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75"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75"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75"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75"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75"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75"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75"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75"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75"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75"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75"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75"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75"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75"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75"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75"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75"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75"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75"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75"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75"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75"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75"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75"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75"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75"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75"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75"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75"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75"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75"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75"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75"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75"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75"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75"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75"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75"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75"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75"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75"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75"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75"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75"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75"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75"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75"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BCD0A-5FF7-42B4-AEB7-CFB2A3D92448}">
  <sheetPr>
    <tabColor rgb="FFFFC000"/>
  </sheetPr>
  <dimension ref="B4:F8"/>
  <sheetViews>
    <sheetView workbookViewId="0">
      <selection activeCell="E9" sqref="E9"/>
    </sheetView>
  </sheetViews>
  <sheetFormatPr defaultRowHeight="15" x14ac:dyDescent="0.25"/>
  <cols>
    <col min="2" max="2" width="16.7109375" bestFit="1" customWidth="1"/>
    <col min="3" max="3" width="23.85546875" bestFit="1" customWidth="1"/>
    <col min="4" max="4" width="14.5703125" bestFit="1" customWidth="1"/>
    <col min="5" max="5" width="23.85546875" bestFit="1" customWidth="1"/>
    <col min="6" max="6" width="22.140625" customWidth="1"/>
  </cols>
  <sheetData>
    <row r="4" spans="2:6" x14ac:dyDescent="0.25">
      <c r="B4" t="s">
        <v>1554</v>
      </c>
      <c r="C4" t="s">
        <v>1555</v>
      </c>
      <c r="D4" t="s">
        <v>1556</v>
      </c>
    </row>
    <row r="5" spans="2:6" x14ac:dyDescent="0.25">
      <c r="B5" s="2">
        <v>1470</v>
      </c>
      <c r="C5" s="2">
        <v>237</v>
      </c>
      <c r="D5" s="3">
        <v>36.923809523809524</v>
      </c>
    </row>
    <row r="7" spans="2:6" s="5" customFormat="1" x14ac:dyDescent="0.25">
      <c r="B7" s="5" t="s">
        <v>1557</v>
      </c>
      <c r="C7" s="5" t="s">
        <v>1558</v>
      </c>
      <c r="D7" s="5" t="s">
        <v>1559</v>
      </c>
      <c r="E7" s="5" t="s">
        <v>1560</v>
      </c>
      <c r="F7" s="5" t="s">
        <v>1561</v>
      </c>
    </row>
    <row r="8" spans="2:6" x14ac:dyDescent="0.25">
      <c r="B8">
        <f>GETPIVOTDATA("[Measures].[Count of Attrition]",$B$4)</f>
        <v>1470</v>
      </c>
      <c r="C8">
        <f>GETPIVOTDATA("[Measures].[Sum of CF_attrition count]",$B$4)</f>
        <v>237</v>
      </c>
      <c r="D8" s="7">
        <f>GETPIVOTDATA("[Measures].[Average of Age]",$B$4)</f>
        <v>36.923809523809524</v>
      </c>
      <c r="E8">
        <f>B8-C8</f>
        <v>1233</v>
      </c>
      <c r="F8" s="6">
        <f>C8/B8</f>
        <v>0.16122448979591836</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1631E-1956-4240-8300-A9AF420CB897}">
  <sheetPr>
    <tabColor rgb="FF92D050"/>
  </sheetPr>
  <dimension ref="A3:C7"/>
  <sheetViews>
    <sheetView workbookViewId="0">
      <selection activeCell="M5" sqref="M5"/>
    </sheetView>
  </sheetViews>
  <sheetFormatPr defaultRowHeight="15" x14ac:dyDescent="0.25"/>
  <cols>
    <col min="1" max="1" width="25.140625" bestFit="1" customWidth="1"/>
  </cols>
  <sheetData>
    <row r="3" spans="1:3" x14ac:dyDescent="0.25">
      <c r="A3" t="s">
        <v>1562</v>
      </c>
    </row>
    <row r="4" spans="1:3" x14ac:dyDescent="0.25">
      <c r="A4" s="4">
        <v>2.6265306122448981</v>
      </c>
    </row>
    <row r="6" spans="1:3" x14ac:dyDescent="0.25">
      <c r="A6" t="s">
        <v>1563</v>
      </c>
      <c r="B6" s="4">
        <f>GETPIVOTDATA("[Measures].[Average of Job Satisfaction]",$A$3)</f>
        <v>2.6265306122448981</v>
      </c>
      <c r="C6" s="8">
        <f>B6/4</f>
        <v>0.65663265306122454</v>
      </c>
    </row>
    <row r="7" spans="1:3" x14ac:dyDescent="0.25">
      <c r="A7" t="s">
        <v>1564</v>
      </c>
      <c r="B7" s="4">
        <f>4-B6</f>
        <v>1.3734693877551019</v>
      </c>
      <c r="C7" s="8">
        <f>B7/4</f>
        <v>0.34336734693877546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B462A-9489-491C-AFE3-5D13A545DB24}">
  <sheetPr>
    <tabColor rgb="FF00B050"/>
  </sheetPr>
  <dimension ref="A3:C9"/>
  <sheetViews>
    <sheetView workbookViewId="0">
      <selection activeCell="B21" sqref="B21"/>
    </sheetView>
  </sheetViews>
  <sheetFormatPr defaultRowHeight="15" x14ac:dyDescent="0.25"/>
  <cols>
    <col min="1" max="1" width="13.140625" bestFit="1" customWidth="1"/>
    <col min="2" max="2" width="24" bestFit="1" customWidth="1"/>
  </cols>
  <sheetData>
    <row r="3" spans="1:3" x14ac:dyDescent="0.25">
      <c r="A3" s="9" t="s">
        <v>1565</v>
      </c>
      <c r="B3" t="s">
        <v>1567</v>
      </c>
    </row>
    <row r="4" spans="1:3" x14ac:dyDescent="0.25">
      <c r="A4" s="10" t="s">
        <v>51</v>
      </c>
      <c r="B4" s="2">
        <v>588</v>
      </c>
    </row>
    <row r="5" spans="1:3" x14ac:dyDescent="0.25">
      <c r="A5" s="10" t="s">
        <v>62</v>
      </c>
      <c r="B5" s="2">
        <v>882</v>
      </c>
    </row>
    <row r="6" spans="1:3" x14ac:dyDescent="0.25">
      <c r="A6" s="10" t="s">
        <v>1566</v>
      </c>
      <c r="B6" s="2">
        <v>1470</v>
      </c>
    </row>
    <row r="8" spans="1:3" x14ac:dyDescent="0.25">
      <c r="A8" s="10" t="s">
        <v>51</v>
      </c>
      <c r="B8">
        <f>IFERROR(GETPIVOTDATA("[Measures].[Count of Employee Count]",$A$3,"[data].[Gender]","[data].[Gender].&amp;[Female]"),0)</f>
        <v>588</v>
      </c>
      <c r="C8" s="8">
        <f>B8/GETPIVOTDATA("[Measures].[Count of Employee Count]",$A$3)</f>
        <v>0.4</v>
      </c>
    </row>
    <row r="9" spans="1:3" x14ac:dyDescent="0.25">
      <c r="A9" s="10" t="s">
        <v>62</v>
      </c>
      <c r="B9">
        <f>IFERROR(GETPIVOTDATA("[Measures].[Count of Employee Count]",$A$3,"[data].[Gender]","[data].[Gender].&amp;[Male]"),0)</f>
        <v>882</v>
      </c>
      <c r="C9" s="8">
        <f>B9/GETPIVOTDATA("[Measures].[Count of Employee Count]",$A$3)</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6A5A3-0146-4F02-AFB5-CF42BE18A465}">
  <sheetPr>
    <tabColor rgb="FF00B0F0"/>
  </sheetPr>
  <dimension ref="A3:E83"/>
  <sheetViews>
    <sheetView topLeftCell="A67" workbookViewId="0">
      <selection activeCell="B81" sqref="B81"/>
    </sheetView>
  </sheetViews>
  <sheetFormatPr defaultRowHeight="15" x14ac:dyDescent="0.25"/>
  <cols>
    <col min="1" max="1" width="13.140625" bestFit="1" customWidth="1"/>
    <col min="2" max="2" width="23.85546875" bestFit="1" customWidth="1"/>
    <col min="3" max="3" width="24.7109375" bestFit="1" customWidth="1"/>
    <col min="4" max="4" width="28.5703125" customWidth="1"/>
    <col min="5" max="5" width="15.28515625" customWidth="1"/>
  </cols>
  <sheetData>
    <row r="3" spans="1:2" x14ac:dyDescent="0.25">
      <c r="A3" s="9" t="s">
        <v>1565</v>
      </c>
      <c r="B3" t="s">
        <v>1555</v>
      </c>
    </row>
    <row r="4" spans="1:2" x14ac:dyDescent="0.25">
      <c r="A4" s="10" t="s">
        <v>134</v>
      </c>
      <c r="B4" s="2">
        <v>5</v>
      </c>
    </row>
    <row r="5" spans="1:2" x14ac:dyDescent="0.25">
      <c r="A5" s="10" t="s">
        <v>65</v>
      </c>
      <c r="B5" s="2">
        <v>31</v>
      </c>
    </row>
    <row r="6" spans="1:2" x14ac:dyDescent="0.25">
      <c r="A6" s="10" t="s">
        <v>55</v>
      </c>
      <c r="B6" s="2">
        <v>44</v>
      </c>
    </row>
    <row r="7" spans="1:2" x14ac:dyDescent="0.25">
      <c r="A7" s="10" t="s">
        <v>71</v>
      </c>
      <c r="B7" s="2">
        <v>58</v>
      </c>
    </row>
    <row r="8" spans="1:2" x14ac:dyDescent="0.25">
      <c r="A8" s="10" t="s">
        <v>77</v>
      </c>
      <c r="B8" s="2">
        <v>99</v>
      </c>
    </row>
    <row r="9" spans="1:2" x14ac:dyDescent="0.25">
      <c r="A9" s="10" t="s">
        <v>1566</v>
      </c>
      <c r="B9" s="2">
        <v>237</v>
      </c>
    </row>
    <row r="26" spans="1:5" x14ac:dyDescent="0.25">
      <c r="A26" s="9" t="s">
        <v>1565</v>
      </c>
      <c r="B26" t="s">
        <v>1555</v>
      </c>
      <c r="D26" s="5" t="s">
        <v>9</v>
      </c>
      <c r="E26" s="5" t="s">
        <v>0</v>
      </c>
    </row>
    <row r="27" spans="1:5" x14ac:dyDescent="0.25">
      <c r="A27" s="10" t="s">
        <v>83</v>
      </c>
      <c r="B27" s="2">
        <v>9</v>
      </c>
      <c r="D27" t="str">
        <f>A27</f>
        <v>Healthcare Representative</v>
      </c>
      <c r="E27">
        <f>GETPIVOTDATA("[Measures].[Sum of CF_attrition count]",$A$26,"[data].[Job Role]","[data].[Job Role].&amp;[Healthcare Representative]")</f>
        <v>9</v>
      </c>
    </row>
    <row r="28" spans="1:5" x14ac:dyDescent="0.25">
      <c r="A28" s="10" t="s">
        <v>163</v>
      </c>
      <c r="B28" s="2">
        <v>12</v>
      </c>
      <c r="D28" t="str">
        <f t="shared" ref="D28:D35" si="0">A28</f>
        <v>Human Resources</v>
      </c>
      <c r="E28">
        <f>GETPIVOTDATA("[Measures].[Sum of CF_attrition count]",$A$26,"[data].[Job Role]","[data].[Job Role].&amp;[Human Resources]")</f>
        <v>12</v>
      </c>
    </row>
    <row r="29" spans="1:5" x14ac:dyDescent="0.25">
      <c r="A29" s="10" t="s">
        <v>68</v>
      </c>
      <c r="B29" s="2">
        <v>62</v>
      </c>
      <c r="D29" t="str">
        <f t="shared" si="0"/>
        <v>Laboratory Technician</v>
      </c>
      <c r="E29">
        <f>GETPIVOTDATA("[Measures].[Sum of CF_attrition count]",$A$26,"[data].[Job Role]","[data].[Job Role].&amp;[Laboratory Technician]")</f>
        <v>62</v>
      </c>
    </row>
    <row r="30" spans="1:5" x14ac:dyDescent="0.25">
      <c r="A30" s="10" t="s">
        <v>95</v>
      </c>
      <c r="B30" s="2">
        <v>5</v>
      </c>
      <c r="D30" t="str">
        <f t="shared" si="0"/>
        <v>Manager</v>
      </c>
      <c r="E30">
        <f>GETPIVOTDATA("[Measures].[Sum of CF_attrition count]",$A$26,"[data].[Job Role]","[data].[Job Role].&amp;[Manager]")</f>
        <v>5</v>
      </c>
    </row>
    <row r="31" spans="1:5" x14ac:dyDescent="0.25">
      <c r="A31" s="10" t="s">
        <v>81</v>
      </c>
      <c r="B31" s="2">
        <v>10</v>
      </c>
      <c r="D31" t="str">
        <f t="shared" si="0"/>
        <v>Manufacturing Director</v>
      </c>
      <c r="E31">
        <f>GETPIVOTDATA("[Measures].[Sum of CF_attrition count]",$A$26,"[data].[Job Role]","[data].[Job Role].&amp;[Manufacturing Director]")</f>
        <v>10</v>
      </c>
    </row>
    <row r="32" spans="1:5" x14ac:dyDescent="0.25">
      <c r="A32" s="10" t="s">
        <v>101</v>
      </c>
      <c r="B32" s="2">
        <v>2</v>
      </c>
      <c r="D32" t="str">
        <f t="shared" si="0"/>
        <v>Research Director</v>
      </c>
      <c r="E32">
        <f>GETPIVOTDATA("[Measures].[Sum of CF_attrition count]",$A$26,"[data].[Job Role]","[data].[Job Role].&amp;[Research Director]")</f>
        <v>2</v>
      </c>
    </row>
    <row r="33" spans="1:5" x14ac:dyDescent="0.25">
      <c r="A33" s="10" t="s">
        <v>63</v>
      </c>
      <c r="B33" s="2">
        <v>47</v>
      </c>
      <c r="D33" t="str">
        <f t="shared" si="0"/>
        <v>Research Scientist</v>
      </c>
      <c r="E33">
        <f>GETPIVOTDATA("[Measures].[Sum of CF_attrition count]",$A$26,"[data].[Job Role]","[data].[Job Role].&amp;[Research Scientist]")</f>
        <v>47</v>
      </c>
    </row>
    <row r="34" spans="1:5" x14ac:dyDescent="0.25">
      <c r="A34" s="10" t="s">
        <v>52</v>
      </c>
      <c r="B34" s="2">
        <v>57</v>
      </c>
      <c r="D34" t="str">
        <f t="shared" si="0"/>
        <v>Sales Executive</v>
      </c>
      <c r="E34">
        <f>GETPIVOTDATA("[Measures].[Sum of CF_attrition count]",$A$26,"[data].[Job Role]","[data].[Job Role].&amp;[Sales Executive]")</f>
        <v>57</v>
      </c>
    </row>
    <row r="35" spans="1:5" x14ac:dyDescent="0.25">
      <c r="A35" s="10" t="s">
        <v>99</v>
      </c>
      <c r="B35" s="2">
        <v>33</v>
      </c>
      <c r="D35" t="str">
        <f t="shared" si="0"/>
        <v>Sales Representative</v>
      </c>
      <c r="E35">
        <f>GETPIVOTDATA("[Measures].[Sum of CF_attrition count]",$A$26,"[data].[Job Role]","[data].[Job Role].&amp;[Sales Representative]")</f>
        <v>33</v>
      </c>
    </row>
    <row r="36" spans="1:5" x14ac:dyDescent="0.25">
      <c r="A36" s="10" t="s">
        <v>1566</v>
      </c>
      <c r="B36" s="2">
        <v>237</v>
      </c>
    </row>
    <row r="44" spans="1:5" x14ac:dyDescent="0.25">
      <c r="A44" s="9" t="s">
        <v>1568</v>
      </c>
      <c r="B44" t="s">
        <v>1555</v>
      </c>
    </row>
    <row r="45" spans="1:5" x14ac:dyDescent="0.25">
      <c r="A45" s="10" t="s">
        <v>161</v>
      </c>
      <c r="B45" s="11">
        <v>5.0632911392405063E-2</v>
      </c>
    </row>
    <row r="46" spans="1:5" x14ac:dyDescent="0.25">
      <c r="A46" s="10" t="s">
        <v>60</v>
      </c>
      <c r="B46" s="11">
        <v>0.56118143459915615</v>
      </c>
    </row>
    <row r="47" spans="1:5" x14ac:dyDescent="0.25">
      <c r="A47" s="10" t="s">
        <v>48</v>
      </c>
      <c r="B47" s="11">
        <v>0.3881856540084388</v>
      </c>
    </row>
    <row r="48" spans="1:5" x14ac:dyDescent="0.25">
      <c r="A48" s="10" t="s">
        <v>1566</v>
      </c>
      <c r="B48" s="11">
        <v>1</v>
      </c>
    </row>
    <row r="60" spans="1:2" x14ac:dyDescent="0.25">
      <c r="A60" s="9" t="s">
        <v>1565</v>
      </c>
      <c r="B60" t="s">
        <v>1555</v>
      </c>
    </row>
    <row r="61" spans="1:2" x14ac:dyDescent="0.25">
      <c r="A61" s="10" t="s">
        <v>69</v>
      </c>
      <c r="B61" s="2">
        <v>112</v>
      </c>
    </row>
    <row r="62" spans="1:2" x14ac:dyDescent="0.25">
      <c r="A62" s="10" t="s">
        <v>46</v>
      </c>
      <c r="B62" s="2">
        <v>51</v>
      </c>
    </row>
    <row r="63" spans="1:2" x14ac:dyDescent="0.25">
      <c r="A63" s="10" t="s">
        <v>92</v>
      </c>
      <c r="B63" s="2">
        <v>38</v>
      </c>
    </row>
    <row r="64" spans="1:2" x14ac:dyDescent="0.25">
      <c r="A64" s="10" t="s">
        <v>58</v>
      </c>
      <c r="B64" s="2">
        <v>25</v>
      </c>
    </row>
    <row r="65" spans="1:5" x14ac:dyDescent="0.25">
      <c r="A65" s="10" t="s">
        <v>75</v>
      </c>
      <c r="B65" s="2">
        <v>11</v>
      </c>
    </row>
    <row r="66" spans="1:5" x14ac:dyDescent="0.25">
      <c r="A66" s="10" t="s">
        <v>1566</v>
      </c>
      <c r="B66" s="2">
        <v>237</v>
      </c>
    </row>
    <row r="79" spans="1:5" x14ac:dyDescent="0.25">
      <c r="A79" s="9" t="s">
        <v>1565</v>
      </c>
      <c r="B79" t="s">
        <v>1554</v>
      </c>
      <c r="D79" s="5" t="s">
        <v>1569</v>
      </c>
      <c r="E79" s="5" t="s">
        <v>0</v>
      </c>
    </row>
    <row r="80" spans="1:5" x14ac:dyDescent="0.25">
      <c r="A80" s="10" t="s">
        <v>79</v>
      </c>
      <c r="B80" s="2">
        <v>327</v>
      </c>
      <c r="D80" t="str">
        <f>A80</f>
        <v>Divorced</v>
      </c>
      <c r="E80">
        <f>GETPIVOTDATA("[Measures].[Count of Attrition]",$A$79,"[data].[Marital Status]","[data].[Marital Status].&amp;[Divorced]")</f>
        <v>327</v>
      </c>
    </row>
    <row r="81" spans="1:5" x14ac:dyDescent="0.25">
      <c r="A81" s="10" t="s">
        <v>64</v>
      </c>
      <c r="B81" s="2">
        <v>673</v>
      </c>
      <c r="D81" t="str">
        <f>A81</f>
        <v>Married</v>
      </c>
      <c r="E81">
        <f>GETPIVOTDATA("[Measures].[Count of Attrition]",$A$79,"[data].[Marital Status]","[data].[Marital Status].&amp;[Single]")</f>
        <v>470</v>
      </c>
    </row>
    <row r="82" spans="1:5" x14ac:dyDescent="0.25">
      <c r="A82" s="10" t="s">
        <v>53</v>
      </c>
      <c r="B82" s="2">
        <v>470</v>
      </c>
      <c r="D82" t="str">
        <f>A82</f>
        <v>Single</v>
      </c>
      <c r="E82">
        <f>GETPIVOTDATA("[Measures].[Count of Attrition]",$A$79,"[data].[Marital Status]","[data].[Marital Status].&amp;[Married]")</f>
        <v>673</v>
      </c>
    </row>
    <row r="83" spans="1:5" x14ac:dyDescent="0.25">
      <c r="A83" s="10" t="s">
        <v>1566</v>
      </c>
      <c r="B83" s="2">
        <v>1470</v>
      </c>
    </row>
  </sheetData>
  <sortState xmlns:xlrd2="http://schemas.microsoft.com/office/spreadsheetml/2017/richdata2" ref="D80:E82">
    <sortCondition ref="E80:E82"/>
  </sortState>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D52BE-06C5-4E0D-9F27-4532B96F2290}">
  <sheetPr>
    <tabColor rgb="FF002060"/>
  </sheetPr>
  <dimension ref="A1:A20"/>
  <sheetViews>
    <sheetView showGridLines="0" showRowColHeaders="0" tabSelected="1" workbookViewId="0">
      <selection activeCell="T43" sqref="T43"/>
    </sheetView>
  </sheetViews>
  <sheetFormatPr defaultColWidth="12.85546875" defaultRowHeight="15" x14ac:dyDescent="0.25"/>
  <cols>
    <col min="1" max="26" width="9.7109375" customWidth="1"/>
  </cols>
  <sheetData>
    <row r="1" customFormat="1" x14ac:dyDescent="0.25"/>
    <row r="2" customFormat="1" x14ac:dyDescent="0.25"/>
    <row r="3" customFormat="1" x14ac:dyDescent="0.25"/>
    <row r="4" customFormat="1" x14ac:dyDescent="0.25"/>
    <row r="5" customFormat="1" x14ac:dyDescent="0.25"/>
    <row r="6" customFormat="1" x14ac:dyDescent="0.25"/>
    <row r="7" customFormat="1" x14ac:dyDescent="0.25"/>
    <row r="8" customFormat="1" x14ac:dyDescent="0.25"/>
    <row r="9" customFormat="1" x14ac:dyDescent="0.25"/>
    <row r="10" customFormat="1" x14ac:dyDescent="0.25"/>
    <row r="11" customFormat="1" x14ac:dyDescent="0.25"/>
    <row r="12" customFormat="1" x14ac:dyDescent="0.25"/>
    <row r="13" customFormat="1" x14ac:dyDescent="0.25"/>
    <row r="14" customFormat="1" x14ac:dyDescent="0.25"/>
    <row r="15" customFormat="1" x14ac:dyDescent="0.25"/>
    <row r="16" customFormat="1" x14ac:dyDescent="0.25"/>
    <row r="17" customFormat="1" x14ac:dyDescent="0.25"/>
    <row r="18" customFormat="1" x14ac:dyDescent="0.25"/>
    <row r="19" customFormat="1" x14ac:dyDescent="0.25"/>
    <row r="20"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KPI</vt:lpstr>
      <vt:lpstr>Rating</vt:lpstr>
      <vt:lpstr>Gender</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2024-11-30T10:32:43Z</dcterms:created>
  <dcterms:modified xsi:type="dcterms:W3CDTF">2024-11-30T16:52:29Z</dcterms:modified>
</cp:coreProperties>
</file>