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4671573A-E790-4374-A62B-82024F9C6A81}" xr6:coauthVersionLast="47" xr6:coauthVersionMax="47" xr10:uidLastSave="{00000000-0000-0000-0000-000000000000}"/>
  <bookViews>
    <workbookView xWindow="-120" yWindow="-120" windowWidth="20640" windowHeight="11160" activeTab="5" xr2:uid="{890F1D0B-5041-49DA-8437-A8E250778821}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8" i="6" l="1"/>
  <c r="C168" i="6"/>
  <c r="D167" i="6"/>
  <c r="C167" i="6"/>
  <c r="D166" i="6"/>
  <c r="C166" i="6"/>
  <c r="D165" i="6"/>
  <c r="C165" i="6"/>
  <c r="D164" i="6"/>
  <c r="C164" i="6"/>
  <c r="L103" i="6"/>
  <c r="L96" i="6"/>
  <c r="L89" i="6"/>
  <c r="M85" i="6"/>
  <c r="L84" i="6"/>
  <c r="M83" i="6"/>
  <c r="M80" i="6"/>
  <c r="L76" i="6"/>
  <c r="M75" i="6"/>
  <c r="L74" i="6"/>
  <c r="M74" i="6"/>
  <c r="M73" i="6"/>
  <c r="M70" i="6"/>
  <c r="L68" i="6"/>
  <c r="M63" i="6"/>
  <c r="L56" i="6"/>
  <c r="L55" i="6"/>
  <c r="L52" i="6"/>
  <c r="L48" i="6"/>
  <c r="L47" i="6"/>
  <c r="L45" i="6"/>
  <c r="L44" i="6"/>
  <c r="L43" i="6"/>
  <c r="L42" i="6"/>
  <c r="L40" i="6"/>
  <c r="L39" i="6"/>
  <c r="L38" i="6"/>
  <c r="L32" i="6"/>
  <c r="L30" i="6"/>
  <c r="M28" i="6"/>
  <c r="L15" i="6"/>
  <c r="L14" i="6"/>
  <c r="L13" i="6"/>
  <c r="G73" i="6"/>
  <c r="L73" i="6" s="1"/>
  <c r="M120" i="6"/>
  <c r="L159" i="5"/>
  <c r="L158" i="5"/>
  <c r="L157" i="5"/>
  <c r="L152" i="5"/>
  <c r="L150" i="5"/>
  <c r="L148" i="5"/>
  <c r="L145" i="5"/>
  <c r="L142" i="5"/>
  <c r="L139" i="5"/>
  <c r="G138" i="5"/>
  <c r="D168" i="5"/>
  <c r="E168" i="5" s="1"/>
  <c r="F168" i="5" s="1"/>
  <c r="D167" i="5"/>
  <c r="D166" i="5"/>
  <c r="D165" i="5"/>
  <c r="C168" i="5"/>
  <c r="C167" i="5"/>
  <c r="C166" i="5"/>
  <c r="C165" i="5"/>
  <c r="C164" i="5"/>
  <c r="E167" i="6"/>
  <c r="F167" i="6" s="1"/>
  <c r="E166" i="6"/>
  <c r="F166" i="6" s="1"/>
  <c r="L153" i="6"/>
  <c r="L152" i="6"/>
  <c r="L151" i="6"/>
  <c r="L150" i="6"/>
  <c r="M143" i="6"/>
  <c r="L142" i="6"/>
  <c r="L139" i="6"/>
  <c r="L136" i="6"/>
  <c r="M135" i="6"/>
  <c r="L132" i="6"/>
  <c r="L130" i="6"/>
  <c r="M128" i="6"/>
  <c r="L125" i="6"/>
  <c r="E167" i="5"/>
  <c r="F167" i="5" s="1"/>
  <c r="E166" i="5"/>
  <c r="F166" i="5" s="1"/>
  <c r="E165" i="5"/>
  <c r="F165" i="5" s="1"/>
  <c r="E164" i="3"/>
  <c r="E164" i="4"/>
  <c r="E164" i="5"/>
  <c r="F164" i="5" s="1"/>
  <c r="L133" i="5"/>
  <c r="L132" i="5"/>
  <c r="L131" i="5"/>
  <c r="L130" i="5"/>
  <c r="M128" i="5"/>
  <c r="L125" i="5"/>
  <c r="L116" i="5"/>
  <c r="L115" i="5"/>
  <c r="L113" i="5"/>
  <c r="L112" i="5"/>
  <c r="L109" i="5"/>
  <c r="M108" i="5"/>
  <c r="L105" i="5"/>
  <c r="L99" i="5"/>
  <c r="L96" i="5"/>
  <c r="L95" i="5"/>
  <c r="L93" i="5"/>
  <c r="L92" i="5"/>
  <c r="L84" i="5"/>
  <c r="M83" i="5"/>
  <c r="L83" i="5"/>
  <c r="L78" i="5"/>
  <c r="L26" i="5"/>
  <c r="L15" i="5"/>
  <c r="M73" i="5"/>
  <c r="L72" i="5"/>
  <c r="L70" i="5"/>
  <c r="L66" i="5"/>
  <c r="M63" i="5"/>
  <c r="L62" i="5"/>
  <c r="L55" i="5"/>
  <c r="L52" i="5"/>
  <c r="L47" i="5"/>
  <c r="L46" i="5"/>
  <c r="L45" i="5"/>
  <c r="L44" i="5"/>
  <c r="L42" i="5"/>
  <c r="L41" i="5"/>
  <c r="L40" i="5"/>
  <c r="L38" i="5"/>
  <c r="L32" i="5"/>
  <c r="L30" i="5"/>
  <c r="L29" i="5"/>
  <c r="M28" i="5"/>
  <c r="L17" i="5"/>
  <c r="L14" i="5"/>
  <c r="D164" i="4"/>
  <c r="C164" i="4"/>
  <c r="M60" i="4"/>
  <c r="M70" i="4"/>
  <c r="L95" i="4"/>
  <c r="L100" i="4"/>
  <c r="L105" i="4"/>
  <c r="L115" i="4"/>
  <c r="M120" i="4"/>
  <c r="L125" i="4"/>
  <c r="L130" i="4"/>
  <c r="M140" i="4"/>
  <c r="L145" i="4"/>
  <c r="L150" i="4"/>
  <c r="M132" i="4"/>
  <c r="M45" i="4"/>
  <c r="L40" i="4"/>
  <c r="L30" i="4"/>
  <c r="L15" i="4"/>
  <c r="L17" i="4"/>
  <c r="L18" i="4"/>
  <c r="L24" i="4"/>
  <c r="K25" i="4"/>
  <c r="M28" i="4"/>
  <c r="L29" i="4"/>
  <c r="L39" i="4"/>
  <c r="L42" i="4"/>
  <c r="L52" i="4"/>
  <c r="L58" i="4"/>
  <c r="L61" i="4"/>
  <c r="L63" i="4"/>
  <c r="L66" i="4"/>
  <c r="L72" i="4"/>
  <c r="M73" i="4"/>
  <c r="L77" i="4"/>
  <c r="L81" i="4"/>
  <c r="M83" i="4"/>
  <c r="L87" i="4"/>
  <c r="L106" i="4"/>
  <c r="M108" i="4"/>
  <c r="L112" i="4"/>
  <c r="L132" i="4"/>
  <c r="L136" i="4"/>
  <c r="L142" i="4"/>
  <c r="L146" i="4"/>
  <c r="L151" i="4"/>
  <c r="L152" i="4"/>
  <c r="L154" i="4"/>
  <c r="C166" i="4"/>
  <c r="E166" i="4" s="1"/>
  <c r="F166" i="4" s="1"/>
  <c r="D166" i="4"/>
  <c r="D165" i="4"/>
  <c r="C165" i="4"/>
  <c r="M32" i="4"/>
  <c r="I34" i="4"/>
  <c r="M34" i="4" s="1"/>
  <c r="E168" i="4"/>
  <c r="E168" i="3"/>
  <c r="E167" i="4"/>
  <c r="E165" i="4"/>
  <c r="F165" i="4" s="1"/>
  <c r="E166" i="3"/>
  <c r="D168" i="4"/>
  <c r="F164" i="3"/>
  <c r="C164" i="3"/>
  <c r="D164" i="3"/>
  <c r="D167" i="4"/>
  <c r="C168" i="4"/>
  <c r="C167" i="4"/>
  <c r="K159" i="6"/>
  <c r="L159" i="6" s="1"/>
  <c r="I159" i="6"/>
  <c r="M159" i="6" s="1"/>
  <c r="G159" i="6"/>
  <c r="M158" i="6"/>
  <c r="L158" i="6"/>
  <c r="K158" i="6"/>
  <c r="I158" i="6"/>
  <c r="G158" i="6"/>
  <c r="K157" i="6"/>
  <c r="L157" i="6" s="1"/>
  <c r="I157" i="6"/>
  <c r="M157" i="6" s="1"/>
  <c r="G157" i="6"/>
  <c r="K156" i="6"/>
  <c r="I156" i="6"/>
  <c r="M156" i="6" s="1"/>
  <c r="G156" i="6"/>
  <c r="L156" i="6" s="1"/>
  <c r="L155" i="6"/>
  <c r="K155" i="6"/>
  <c r="M155" i="6" s="1"/>
  <c r="I155" i="6"/>
  <c r="G155" i="6"/>
  <c r="M154" i="6"/>
  <c r="K154" i="6"/>
  <c r="L154" i="6" s="1"/>
  <c r="G154" i="6"/>
  <c r="K153" i="6"/>
  <c r="I153" i="6"/>
  <c r="M153" i="6" s="1"/>
  <c r="K152" i="6"/>
  <c r="I152" i="6"/>
  <c r="M152" i="6" s="1"/>
  <c r="K151" i="6"/>
  <c r="I151" i="6"/>
  <c r="M151" i="6" s="1"/>
  <c r="K150" i="6"/>
  <c r="I150" i="6"/>
  <c r="M150" i="6" s="1"/>
  <c r="K149" i="6"/>
  <c r="I149" i="6"/>
  <c r="M149" i="6" s="1"/>
  <c r="G149" i="6"/>
  <c r="L149" i="6" s="1"/>
  <c r="K148" i="6"/>
  <c r="L148" i="6" s="1"/>
  <c r="M148" i="6"/>
  <c r="G148" i="6"/>
  <c r="K147" i="6"/>
  <c r="M147" i="6"/>
  <c r="G147" i="6"/>
  <c r="L147" i="6" s="1"/>
  <c r="K146" i="6"/>
  <c r="L146" i="6" s="1"/>
  <c r="M146" i="6"/>
  <c r="G146" i="6"/>
  <c r="K145" i="6"/>
  <c r="L145" i="6" s="1"/>
  <c r="M145" i="6"/>
  <c r="G145" i="6"/>
  <c r="K144" i="6"/>
  <c r="M144" i="6"/>
  <c r="G144" i="6"/>
  <c r="L144" i="6" s="1"/>
  <c r="K143" i="6"/>
  <c r="G143" i="6"/>
  <c r="L143" i="6" s="1"/>
  <c r="K142" i="6"/>
  <c r="I142" i="6"/>
  <c r="M142" i="6" s="1"/>
  <c r="K141" i="6"/>
  <c r="M141" i="6"/>
  <c r="G141" i="6"/>
  <c r="L141" i="6" s="1"/>
  <c r="K140" i="6"/>
  <c r="M140" i="6" s="1"/>
  <c r="I140" i="6"/>
  <c r="L140" i="6"/>
  <c r="K139" i="6"/>
  <c r="I139" i="6"/>
  <c r="M139" i="6" s="1"/>
  <c r="M138" i="6"/>
  <c r="K138" i="6"/>
  <c r="L138" i="6" s="1"/>
  <c r="G138" i="6"/>
  <c r="K137" i="6"/>
  <c r="M137" i="6"/>
  <c r="G137" i="6"/>
  <c r="L137" i="6" s="1"/>
  <c r="K136" i="6"/>
  <c r="I136" i="6"/>
  <c r="M136" i="6" s="1"/>
  <c r="K135" i="6"/>
  <c r="G135" i="6"/>
  <c r="L135" i="6" s="1"/>
  <c r="K134" i="6"/>
  <c r="M134" i="6"/>
  <c r="G134" i="6"/>
  <c r="L134" i="6" s="1"/>
  <c r="K133" i="6"/>
  <c r="L133" i="6" s="1"/>
  <c r="M133" i="6"/>
  <c r="G133" i="6"/>
  <c r="K132" i="6"/>
  <c r="I132" i="6"/>
  <c r="M132" i="6" s="1"/>
  <c r="K131" i="6"/>
  <c r="L131" i="6" s="1"/>
  <c r="M131" i="6"/>
  <c r="G131" i="6"/>
  <c r="K130" i="6"/>
  <c r="I130" i="6"/>
  <c r="M130" i="6" s="1"/>
  <c r="K129" i="6"/>
  <c r="L129" i="6" s="1"/>
  <c r="M129" i="6"/>
  <c r="G129" i="6"/>
  <c r="K128" i="6"/>
  <c r="G128" i="6"/>
  <c r="L128" i="6" s="1"/>
  <c r="L127" i="6"/>
  <c r="K127" i="6"/>
  <c r="M127" i="6"/>
  <c r="G127" i="6"/>
  <c r="M126" i="6"/>
  <c r="K126" i="6"/>
  <c r="G126" i="6"/>
  <c r="L126" i="6" s="1"/>
  <c r="K125" i="6"/>
  <c r="I125" i="6"/>
  <c r="M125" i="6" s="1"/>
  <c r="K124" i="6"/>
  <c r="I124" i="6"/>
  <c r="M124" i="6" s="1"/>
  <c r="L124" i="6"/>
  <c r="K123" i="6"/>
  <c r="L123" i="6" s="1"/>
  <c r="M123" i="6"/>
  <c r="G123" i="6"/>
  <c r="M122" i="6"/>
  <c r="K122" i="6"/>
  <c r="I122" i="6"/>
  <c r="L122" i="6"/>
  <c r="K121" i="6"/>
  <c r="I121" i="6"/>
  <c r="M121" i="6" s="1"/>
  <c r="L121" i="6"/>
  <c r="K120" i="6"/>
  <c r="G120" i="6"/>
  <c r="L120" i="6" s="1"/>
  <c r="M119" i="6"/>
  <c r="L119" i="6"/>
  <c r="K119" i="6"/>
  <c r="I119" i="6"/>
  <c r="G119" i="6"/>
  <c r="M118" i="6"/>
  <c r="L118" i="6"/>
  <c r="K118" i="6"/>
  <c r="I118" i="6"/>
  <c r="G118" i="6"/>
  <c r="K117" i="6"/>
  <c r="I117" i="6"/>
  <c r="M117" i="6" s="1"/>
  <c r="G117" i="6"/>
  <c r="L117" i="6" s="1"/>
  <c r="K116" i="6"/>
  <c r="L116" i="6" s="1"/>
  <c r="I116" i="6"/>
  <c r="M116" i="6" s="1"/>
  <c r="G116" i="6"/>
  <c r="M115" i="6"/>
  <c r="L115" i="6"/>
  <c r="K115" i="6"/>
  <c r="I115" i="6"/>
  <c r="G115" i="6"/>
  <c r="K114" i="6"/>
  <c r="I114" i="6"/>
  <c r="M114" i="6" s="1"/>
  <c r="G114" i="6"/>
  <c r="L114" i="6" s="1"/>
  <c r="K113" i="6"/>
  <c r="L113" i="6" s="1"/>
  <c r="I113" i="6"/>
  <c r="M113" i="6" s="1"/>
  <c r="G113" i="6"/>
  <c r="L112" i="6"/>
  <c r="K112" i="6"/>
  <c r="I112" i="6"/>
  <c r="M112" i="6" s="1"/>
  <c r="G112" i="6"/>
  <c r="M111" i="6"/>
  <c r="K111" i="6"/>
  <c r="I111" i="6"/>
  <c r="G111" i="6"/>
  <c r="L111" i="6" s="1"/>
  <c r="M110" i="6"/>
  <c r="K110" i="6"/>
  <c r="I110" i="6"/>
  <c r="G110" i="6"/>
  <c r="L110" i="6" s="1"/>
  <c r="K109" i="6"/>
  <c r="L109" i="6" s="1"/>
  <c r="I109" i="6"/>
  <c r="M109" i="6" s="1"/>
  <c r="G109" i="6"/>
  <c r="L108" i="6"/>
  <c r="K108" i="6"/>
  <c r="M108" i="6" s="1"/>
  <c r="I108" i="6"/>
  <c r="G108" i="6"/>
  <c r="M107" i="6"/>
  <c r="K107" i="6"/>
  <c r="I107" i="6"/>
  <c r="G107" i="6"/>
  <c r="L107" i="6" s="1"/>
  <c r="L106" i="6"/>
  <c r="K106" i="6"/>
  <c r="I106" i="6"/>
  <c r="M106" i="6" s="1"/>
  <c r="G106" i="6"/>
  <c r="K105" i="6"/>
  <c r="L105" i="6" s="1"/>
  <c r="I105" i="6"/>
  <c r="M105" i="6" s="1"/>
  <c r="G105" i="6"/>
  <c r="K104" i="6"/>
  <c r="I104" i="6"/>
  <c r="M104" i="6" s="1"/>
  <c r="G104" i="6"/>
  <c r="L104" i="6" s="1"/>
  <c r="M103" i="6"/>
  <c r="K103" i="6"/>
  <c r="I103" i="6"/>
  <c r="K102" i="6"/>
  <c r="I102" i="6"/>
  <c r="M102" i="6" s="1"/>
  <c r="L102" i="6"/>
  <c r="K101" i="6"/>
  <c r="M101" i="6"/>
  <c r="G101" i="6"/>
  <c r="L101" i="6" s="1"/>
  <c r="K100" i="6"/>
  <c r="M100" i="6" s="1"/>
  <c r="I100" i="6"/>
  <c r="L100" i="6"/>
  <c r="M99" i="6"/>
  <c r="K99" i="6"/>
  <c r="L99" i="6" s="1"/>
  <c r="G99" i="6"/>
  <c r="L98" i="6"/>
  <c r="K98" i="6"/>
  <c r="I98" i="6"/>
  <c r="M98" i="6" s="1"/>
  <c r="G98" i="6"/>
  <c r="K97" i="6"/>
  <c r="I97" i="6"/>
  <c r="M97" i="6" s="1"/>
  <c r="L97" i="6"/>
  <c r="K96" i="6"/>
  <c r="I96" i="6"/>
  <c r="M96" i="6" s="1"/>
  <c r="L95" i="6"/>
  <c r="K95" i="6"/>
  <c r="M95" i="6"/>
  <c r="G95" i="6"/>
  <c r="K94" i="6"/>
  <c r="M94" i="6"/>
  <c r="G94" i="6"/>
  <c r="L94" i="6" s="1"/>
  <c r="K93" i="6"/>
  <c r="L93" i="6" s="1"/>
  <c r="I93" i="6"/>
  <c r="M93" i="6" s="1"/>
  <c r="G93" i="6"/>
  <c r="L92" i="6"/>
  <c r="K92" i="6"/>
  <c r="M92" i="6"/>
  <c r="G92" i="6"/>
  <c r="K91" i="6"/>
  <c r="M91" i="6"/>
  <c r="G91" i="6"/>
  <c r="L91" i="6" s="1"/>
  <c r="M90" i="6"/>
  <c r="K90" i="6"/>
  <c r="I90" i="6"/>
  <c r="L90" i="6"/>
  <c r="K89" i="6"/>
  <c r="I89" i="6"/>
  <c r="M89" i="6" s="1"/>
  <c r="K88" i="6"/>
  <c r="L88" i="6" s="1"/>
  <c r="I88" i="6"/>
  <c r="M88" i="6" s="1"/>
  <c r="G88" i="6"/>
  <c r="L87" i="6"/>
  <c r="K87" i="6"/>
  <c r="M87" i="6"/>
  <c r="G87" i="6"/>
  <c r="K86" i="6"/>
  <c r="M86" i="6"/>
  <c r="G86" i="6"/>
  <c r="L86" i="6" s="1"/>
  <c r="K85" i="6"/>
  <c r="G85" i="6"/>
  <c r="L85" i="6" s="1"/>
  <c r="K84" i="6"/>
  <c r="I84" i="6"/>
  <c r="M84" i="6" s="1"/>
  <c r="K83" i="6"/>
  <c r="G83" i="6"/>
  <c r="L83" i="6" s="1"/>
  <c r="K82" i="6"/>
  <c r="I82" i="6"/>
  <c r="M82" i="6" s="1"/>
  <c r="L82" i="6"/>
  <c r="K81" i="6"/>
  <c r="L81" i="6" s="1"/>
  <c r="M81" i="6"/>
  <c r="G81" i="6"/>
  <c r="K80" i="6"/>
  <c r="G80" i="6"/>
  <c r="L80" i="6" s="1"/>
  <c r="K79" i="6"/>
  <c r="I79" i="6"/>
  <c r="M79" i="6" s="1"/>
  <c r="G79" i="6"/>
  <c r="L79" i="6" s="1"/>
  <c r="K78" i="6"/>
  <c r="L78" i="6" s="1"/>
  <c r="M78" i="6"/>
  <c r="G78" i="6"/>
  <c r="K77" i="6"/>
  <c r="L77" i="6" s="1"/>
  <c r="M77" i="6"/>
  <c r="G77" i="6"/>
  <c r="K76" i="6"/>
  <c r="I76" i="6"/>
  <c r="M76" i="6" s="1"/>
  <c r="K75" i="6"/>
  <c r="G75" i="6"/>
  <c r="L75" i="6" s="1"/>
  <c r="K74" i="6"/>
  <c r="I74" i="6"/>
  <c r="K73" i="6"/>
  <c r="K72" i="6"/>
  <c r="L72" i="6" s="1"/>
  <c r="M72" i="6"/>
  <c r="G72" i="6"/>
  <c r="K71" i="6"/>
  <c r="I71" i="6"/>
  <c r="M71" i="6" s="1"/>
  <c r="L71" i="6"/>
  <c r="K70" i="6"/>
  <c r="L70" i="6" s="1"/>
  <c r="G70" i="6"/>
  <c r="K69" i="6"/>
  <c r="L69" i="6" s="1"/>
  <c r="M69" i="6"/>
  <c r="G69" i="6"/>
  <c r="K68" i="6"/>
  <c r="I68" i="6"/>
  <c r="M68" i="6" s="1"/>
  <c r="K67" i="6"/>
  <c r="I67" i="6"/>
  <c r="M67" i="6" s="1"/>
  <c r="L67" i="6"/>
  <c r="K66" i="6"/>
  <c r="L66" i="6" s="1"/>
  <c r="M66" i="6"/>
  <c r="G66" i="6"/>
  <c r="K65" i="6"/>
  <c r="M65" i="6" s="1"/>
  <c r="I65" i="6"/>
  <c r="L65" i="6"/>
  <c r="L64" i="6"/>
  <c r="K64" i="6"/>
  <c r="I64" i="6"/>
  <c r="M64" i="6" s="1"/>
  <c r="G64" i="6"/>
  <c r="K63" i="6"/>
  <c r="L63" i="6" s="1"/>
  <c r="G63" i="6"/>
  <c r="K62" i="6"/>
  <c r="L62" i="6" s="1"/>
  <c r="M62" i="6"/>
  <c r="G62" i="6"/>
  <c r="K61" i="6"/>
  <c r="L61" i="6" s="1"/>
  <c r="M61" i="6"/>
  <c r="G61" i="6"/>
  <c r="K60" i="6"/>
  <c r="M60" i="6" s="1"/>
  <c r="I60" i="6"/>
  <c r="L60" i="6"/>
  <c r="K59" i="6"/>
  <c r="I59" i="6"/>
  <c r="M59" i="6" s="1"/>
  <c r="G59" i="6"/>
  <c r="L59" i="6" s="1"/>
  <c r="K58" i="6"/>
  <c r="L58" i="6" s="1"/>
  <c r="M58" i="6"/>
  <c r="G58" i="6"/>
  <c r="K57" i="6"/>
  <c r="I57" i="6"/>
  <c r="M57" i="6" s="1"/>
  <c r="L57" i="6"/>
  <c r="K56" i="6"/>
  <c r="I56" i="6"/>
  <c r="M56" i="6" s="1"/>
  <c r="K55" i="6"/>
  <c r="I55" i="6"/>
  <c r="M55" i="6" s="1"/>
  <c r="K54" i="6"/>
  <c r="I54" i="6"/>
  <c r="M54" i="6" s="1"/>
  <c r="L54" i="6"/>
  <c r="K53" i="6"/>
  <c r="L53" i="6" s="1"/>
  <c r="M53" i="6"/>
  <c r="G53" i="6"/>
  <c r="K52" i="6"/>
  <c r="I52" i="6"/>
  <c r="M52" i="6" s="1"/>
  <c r="K51" i="6"/>
  <c r="M51" i="6"/>
  <c r="G51" i="6"/>
  <c r="L51" i="6" s="1"/>
  <c r="K50" i="6"/>
  <c r="M50" i="6" s="1"/>
  <c r="I50" i="6"/>
  <c r="L50" i="6"/>
  <c r="K49" i="6"/>
  <c r="I49" i="6"/>
  <c r="M49" i="6" s="1"/>
  <c r="L49" i="6"/>
  <c r="K48" i="6"/>
  <c r="I48" i="6"/>
  <c r="M48" i="6" s="1"/>
  <c r="M47" i="6"/>
  <c r="K47" i="6"/>
  <c r="I47" i="6"/>
  <c r="K46" i="6"/>
  <c r="L46" i="6" s="1"/>
  <c r="M46" i="6"/>
  <c r="G46" i="6"/>
  <c r="K45" i="6"/>
  <c r="I45" i="6"/>
  <c r="M45" i="6" s="1"/>
  <c r="K44" i="6"/>
  <c r="I44" i="6"/>
  <c r="M44" i="6" s="1"/>
  <c r="K43" i="6"/>
  <c r="I43" i="6"/>
  <c r="M43" i="6" s="1"/>
  <c r="K42" i="6"/>
  <c r="I42" i="6"/>
  <c r="M42" i="6" s="1"/>
  <c r="K41" i="6"/>
  <c r="L41" i="6" s="1"/>
  <c r="M41" i="6"/>
  <c r="G41" i="6"/>
  <c r="K40" i="6"/>
  <c r="I40" i="6"/>
  <c r="M40" i="6" s="1"/>
  <c r="K39" i="6"/>
  <c r="I39" i="6"/>
  <c r="M39" i="6" s="1"/>
  <c r="K38" i="6"/>
  <c r="I38" i="6"/>
  <c r="M38" i="6" s="1"/>
  <c r="K37" i="6"/>
  <c r="I37" i="6"/>
  <c r="M37" i="6" s="1"/>
  <c r="L37" i="6"/>
  <c r="K36" i="6"/>
  <c r="M36" i="6"/>
  <c r="G36" i="6"/>
  <c r="L36" i="6" s="1"/>
  <c r="K35" i="6"/>
  <c r="M35" i="6" s="1"/>
  <c r="I35" i="6"/>
  <c r="L35" i="6"/>
  <c r="K34" i="6"/>
  <c r="I34" i="6"/>
  <c r="M34" i="6" s="1"/>
  <c r="G34" i="6"/>
  <c r="L34" i="6" s="1"/>
  <c r="K33" i="6"/>
  <c r="L33" i="6" s="1"/>
  <c r="M33" i="6"/>
  <c r="G33" i="6"/>
  <c r="K32" i="6"/>
  <c r="I32" i="6"/>
  <c r="M32" i="6" s="1"/>
  <c r="K31" i="6"/>
  <c r="M31" i="6"/>
  <c r="G31" i="6"/>
  <c r="L31" i="6" s="1"/>
  <c r="K30" i="6"/>
  <c r="I30" i="6"/>
  <c r="M30" i="6" s="1"/>
  <c r="K29" i="6"/>
  <c r="L29" i="6" s="1"/>
  <c r="I29" i="6"/>
  <c r="M29" i="6" s="1"/>
  <c r="G29" i="6"/>
  <c r="K28" i="6"/>
  <c r="G28" i="6"/>
  <c r="L28" i="6" s="1"/>
  <c r="K27" i="6"/>
  <c r="I27" i="6"/>
  <c r="M27" i="6" s="1"/>
  <c r="L27" i="6"/>
  <c r="K26" i="6"/>
  <c r="L26" i="6" s="1"/>
  <c r="M26" i="6"/>
  <c r="G26" i="6"/>
  <c r="K25" i="6"/>
  <c r="M25" i="6" s="1"/>
  <c r="I25" i="6"/>
  <c r="L25" i="6"/>
  <c r="K24" i="6"/>
  <c r="L24" i="6" s="1"/>
  <c r="I24" i="6"/>
  <c r="M24" i="6" s="1"/>
  <c r="G24" i="6"/>
  <c r="L23" i="6"/>
  <c r="K23" i="6"/>
  <c r="M23" i="6"/>
  <c r="G23" i="6"/>
  <c r="K22" i="6"/>
  <c r="I22" i="6"/>
  <c r="M22" i="6" s="1"/>
  <c r="L22" i="6"/>
  <c r="K21" i="6"/>
  <c r="M21" i="6"/>
  <c r="G21" i="6"/>
  <c r="L21" i="6" s="1"/>
  <c r="L20" i="6"/>
  <c r="K20" i="6"/>
  <c r="M20" i="6" s="1"/>
  <c r="I20" i="6"/>
  <c r="K19" i="6"/>
  <c r="M19" i="6"/>
  <c r="G19" i="6"/>
  <c r="L19" i="6" s="1"/>
  <c r="K18" i="6"/>
  <c r="L18" i="6" s="1"/>
  <c r="M18" i="6"/>
  <c r="G18" i="6"/>
  <c r="K17" i="6"/>
  <c r="L17" i="6" s="1"/>
  <c r="M17" i="6"/>
  <c r="G17" i="6"/>
  <c r="K16" i="6"/>
  <c r="L16" i="6" s="1"/>
  <c r="M16" i="6"/>
  <c r="G16" i="6"/>
  <c r="K15" i="6"/>
  <c r="M15" i="6" s="1"/>
  <c r="I15" i="6"/>
  <c r="K14" i="6"/>
  <c r="I14" i="6"/>
  <c r="M14" i="6" s="1"/>
  <c r="K13" i="6"/>
  <c r="I13" i="6"/>
  <c r="M13" i="6" s="1"/>
  <c r="L12" i="6"/>
  <c r="K12" i="6"/>
  <c r="I12" i="6"/>
  <c r="M12" i="6" s="1"/>
  <c r="M11" i="6"/>
  <c r="K11" i="6"/>
  <c r="G11" i="6"/>
  <c r="L11" i="6" s="1"/>
  <c r="K10" i="6"/>
  <c r="I10" i="6"/>
  <c r="M10" i="6" s="1"/>
  <c r="L10" i="6"/>
  <c r="K9" i="6"/>
  <c r="I9" i="6"/>
  <c r="M9" i="6" s="1"/>
  <c r="L9" i="6"/>
  <c r="K8" i="6"/>
  <c r="I8" i="6"/>
  <c r="M8" i="6" s="1"/>
  <c r="L8" i="6"/>
  <c r="K7" i="6"/>
  <c r="I7" i="6"/>
  <c r="M7" i="6" s="1"/>
  <c r="L7" i="6"/>
  <c r="K6" i="6"/>
  <c r="M6" i="6"/>
  <c r="G6" i="6"/>
  <c r="L6" i="6" s="1"/>
  <c r="K5" i="6"/>
  <c r="I5" i="6"/>
  <c r="M5" i="6" s="1"/>
  <c r="L5" i="6"/>
  <c r="K159" i="5"/>
  <c r="I159" i="5"/>
  <c r="M159" i="5" s="1"/>
  <c r="M158" i="5"/>
  <c r="K158" i="5"/>
  <c r="I158" i="5"/>
  <c r="K157" i="5"/>
  <c r="I157" i="5"/>
  <c r="M157" i="5" s="1"/>
  <c r="M156" i="5"/>
  <c r="K156" i="5"/>
  <c r="I156" i="5"/>
  <c r="L156" i="5"/>
  <c r="M155" i="5"/>
  <c r="K155" i="5"/>
  <c r="I155" i="5"/>
  <c r="L155" i="5"/>
  <c r="K154" i="5"/>
  <c r="L154" i="5" s="1"/>
  <c r="M154" i="5"/>
  <c r="G154" i="5"/>
  <c r="K153" i="5"/>
  <c r="L153" i="5" s="1"/>
  <c r="M153" i="5"/>
  <c r="G153" i="5"/>
  <c r="K152" i="5"/>
  <c r="I152" i="5"/>
  <c r="M152" i="5" s="1"/>
  <c r="K151" i="5"/>
  <c r="L151" i="5" s="1"/>
  <c r="M151" i="5"/>
  <c r="G151" i="5"/>
  <c r="K150" i="5"/>
  <c r="I150" i="5"/>
  <c r="M150" i="5" s="1"/>
  <c r="K149" i="5"/>
  <c r="M149" i="5"/>
  <c r="G149" i="5"/>
  <c r="L149" i="5" s="1"/>
  <c r="K148" i="5"/>
  <c r="I148" i="5"/>
  <c r="M148" i="5" s="1"/>
  <c r="K147" i="5"/>
  <c r="I147" i="5"/>
  <c r="M147" i="5" s="1"/>
  <c r="L147" i="5"/>
  <c r="K146" i="5"/>
  <c r="L146" i="5" s="1"/>
  <c r="M146" i="5"/>
  <c r="G146" i="5"/>
  <c r="K145" i="5"/>
  <c r="I145" i="5"/>
  <c r="M145" i="5" s="1"/>
  <c r="K144" i="5"/>
  <c r="I144" i="5"/>
  <c r="M144" i="5" s="1"/>
  <c r="L144" i="5"/>
  <c r="K143" i="5"/>
  <c r="M143" i="5" s="1"/>
  <c r="I143" i="5"/>
  <c r="L143" i="5"/>
  <c r="K142" i="5"/>
  <c r="I142" i="5"/>
  <c r="M142" i="5" s="1"/>
  <c r="K141" i="5"/>
  <c r="M141" i="5"/>
  <c r="G141" i="5"/>
  <c r="L141" i="5" s="1"/>
  <c r="K140" i="5"/>
  <c r="M140" i="5" s="1"/>
  <c r="I140" i="5"/>
  <c r="L140" i="5"/>
  <c r="K139" i="5"/>
  <c r="I139" i="5"/>
  <c r="M139" i="5" s="1"/>
  <c r="K138" i="5"/>
  <c r="L138" i="5" s="1"/>
  <c r="M138" i="5"/>
  <c r="K137" i="5"/>
  <c r="I137" i="5"/>
  <c r="M137" i="5" s="1"/>
  <c r="L137" i="5"/>
  <c r="K136" i="5"/>
  <c r="L136" i="5" s="1"/>
  <c r="M136" i="5"/>
  <c r="G136" i="5"/>
  <c r="M135" i="5"/>
  <c r="K135" i="5"/>
  <c r="I135" i="5"/>
  <c r="L135" i="5"/>
  <c r="K134" i="5"/>
  <c r="I134" i="5"/>
  <c r="M134" i="5" s="1"/>
  <c r="L134" i="5"/>
  <c r="K133" i="5"/>
  <c r="I133" i="5"/>
  <c r="M133" i="5" s="1"/>
  <c r="K132" i="5"/>
  <c r="I132" i="5"/>
  <c r="M132" i="5" s="1"/>
  <c r="K131" i="5"/>
  <c r="I131" i="5"/>
  <c r="M131" i="5" s="1"/>
  <c r="K130" i="5"/>
  <c r="I130" i="5"/>
  <c r="M130" i="5" s="1"/>
  <c r="K129" i="5"/>
  <c r="L129" i="5" s="1"/>
  <c r="M129" i="5"/>
  <c r="G129" i="5"/>
  <c r="K128" i="5"/>
  <c r="G128" i="5"/>
  <c r="L128" i="5" s="1"/>
  <c r="L127" i="5"/>
  <c r="K127" i="5"/>
  <c r="M127" i="5"/>
  <c r="G127" i="5"/>
  <c r="K126" i="5"/>
  <c r="M126" i="5"/>
  <c r="G126" i="5"/>
  <c r="L126" i="5" s="1"/>
  <c r="K125" i="5"/>
  <c r="I125" i="5"/>
  <c r="M125" i="5" s="1"/>
  <c r="K124" i="5"/>
  <c r="I124" i="5"/>
  <c r="M124" i="5" s="1"/>
  <c r="L124" i="5"/>
  <c r="K123" i="5"/>
  <c r="L123" i="5" s="1"/>
  <c r="M123" i="5"/>
  <c r="G123" i="5"/>
  <c r="K122" i="5"/>
  <c r="I122" i="5"/>
  <c r="M122" i="5" s="1"/>
  <c r="L122" i="5"/>
  <c r="L121" i="5"/>
  <c r="K121" i="5"/>
  <c r="M121" i="5"/>
  <c r="G121" i="5"/>
  <c r="K120" i="5"/>
  <c r="M120" i="5" s="1"/>
  <c r="I120" i="5"/>
  <c r="L120" i="5"/>
  <c r="K119" i="5"/>
  <c r="M119" i="5"/>
  <c r="G119" i="5"/>
  <c r="L119" i="5" s="1"/>
  <c r="K118" i="5"/>
  <c r="L118" i="5" s="1"/>
  <c r="M118" i="5"/>
  <c r="G118" i="5"/>
  <c r="K117" i="5"/>
  <c r="I117" i="5"/>
  <c r="M117" i="5" s="1"/>
  <c r="L117" i="5"/>
  <c r="K116" i="5"/>
  <c r="I116" i="5"/>
  <c r="M116" i="5" s="1"/>
  <c r="K115" i="5"/>
  <c r="I115" i="5"/>
  <c r="M115" i="5" s="1"/>
  <c r="K114" i="5"/>
  <c r="I114" i="5"/>
  <c r="M114" i="5" s="1"/>
  <c r="L114" i="5"/>
  <c r="K113" i="5"/>
  <c r="I113" i="5"/>
  <c r="M113" i="5" s="1"/>
  <c r="K112" i="5"/>
  <c r="I112" i="5"/>
  <c r="M112" i="5" s="1"/>
  <c r="K111" i="5"/>
  <c r="M111" i="5"/>
  <c r="G111" i="5"/>
  <c r="L111" i="5" s="1"/>
  <c r="M110" i="5"/>
  <c r="K110" i="5"/>
  <c r="I110" i="5"/>
  <c r="L110" i="5"/>
  <c r="K109" i="5"/>
  <c r="I109" i="5"/>
  <c r="M109" i="5" s="1"/>
  <c r="K108" i="5"/>
  <c r="G108" i="5"/>
  <c r="L108" i="5" s="1"/>
  <c r="L107" i="5"/>
  <c r="K107" i="5"/>
  <c r="I107" i="5"/>
  <c r="M107" i="5" s="1"/>
  <c r="K106" i="5"/>
  <c r="L106" i="5" s="1"/>
  <c r="M106" i="5"/>
  <c r="G106" i="5"/>
  <c r="K105" i="5"/>
  <c r="I105" i="5"/>
  <c r="M105" i="5" s="1"/>
  <c r="K104" i="5"/>
  <c r="I104" i="5"/>
  <c r="M104" i="5" s="1"/>
  <c r="L104" i="5"/>
  <c r="L103" i="5"/>
  <c r="K103" i="5"/>
  <c r="M103" i="5"/>
  <c r="G103" i="5"/>
  <c r="K102" i="5"/>
  <c r="I102" i="5"/>
  <c r="M102" i="5" s="1"/>
  <c r="L102" i="5"/>
  <c r="L101" i="5"/>
  <c r="K101" i="5"/>
  <c r="I101" i="5"/>
  <c r="M101" i="5" s="1"/>
  <c r="K100" i="5"/>
  <c r="M100" i="5" s="1"/>
  <c r="I100" i="5"/>
  <c r="L100" i="5"/>
  <c r="K99" i="5"/>
  <c r="I99" i="5"/>
  <c r="M99" i="5" s="1"/>
  <c r="K98" i="5"/>
  <c r="L98" i="5" s="1"/>
  <c r="M98" i="5"/>
  <c r="G98" i="5"/>
  <c r="K97" i="5"/>
  <c r="I97" i="5"/>
  <c r="M97" i="5" s="1"/>
  <c r="L97" i="5"/>
  <c r="K96" i="5"/>
  <c r="I96" i="5"/>
  <c r="M96" i="5" s="1"/>
  <c r="K95" i="5"/>
  <c r="I95" i="5"/>
  <c r="M95" i="5" s="1"/>
  <c r="K94" i="5"/>
  <c r="I94" i="5"/>
  <c r="M94" i="5" s="1"/>
  <c r="L94" i="5"/>
  <c r="K93" i="5"/>
  <c r="I93" i="5"/>
  <c r="M93" i="5" s="1"/>
  <c r="K92" i="5"/>
  <c r="I92" i="5"/>
  <c r="M92" i="5" s="1"/>
  <c r="K91" i="5"/>
  <c r="I91" i="5"/>
  <c r="M91" i="5" s="1"/>
  <c r="L91" i="5"/>
  <c r="K90" i="5"/>
  <c r="M90" i="5" s="1"/>
  <c r="I90" i="5"/>
  <c r="L90" i="5"/>
  <c r="K89" i="5"/>
  <c r="L89" i="5" s="1"/>
  <c r="M89" i="5"/>
  <c r="G89" i="5"/>
  <c r="K88" i="5"/>
  <c r="L88" i="5" s="1"/>
  <c r="M88" i="5"/>
  <c r="G88" i="5"/>
  <c r="K87" i="5"/>
  <c r="L87" i="5" s="1"/>
  <c r="M87" i="5"/>
  <c r="G87" i="5"/>
  <c r="K86" i="5"/>
  <c r="M86" i="5"/>
  <c r="G86" i="5"/>
  <c r="L86" i="5" s="1"/>
  <c r="K85" i="5"/>
  <c r="M85" i="5" s="1"/>
  <c r="I85" i="5"/>
  <c r="L85" i="5"/>
  <c r="K84" i="5"/>
  <c r="I84" i="5"/>
  <c r="M84" i="5" s="1"/>
  <c r="K83" i="5"/>
  <c r="G83" i="5"/>
  <c r="K82" i="5"/>
  <c r="M82" i="5"/>
  <c r="G82" i="5"/>
  <c r="L82" i="5" s="1"/>
  <c r="L81" i="5"/>
  <c r="K81" i="5"/>
  <c r="M81" i="5"/>
  <c r="G81" i="5"/>
  <c r="K80" i="5"/>
  <c r="M80" i="5" s="1"/>
  <c r="I80" i="5"/>
  <c r="L80" i="5"/>
  <c r="K79" i="5"/>
  <c r="I79" i="5"/>
  <c r="M79" i="5" s="1"/>
  <c r="L79" i="5"/>
  <c r="K78" i="5"/>
  <c r="I78" i="5"/>
  <c r="M78" i="5" s="1"/>
  <c r="K77" i="5"/>
  <c r="L77" i="5" s="1"/>
  <c r="M77" i="5"/>
  <c r="G77" i="5"/>
  <c r="K76" i="5"/>
  <c r="L76" i="5" s="1"/>
  <c r="M76" i="5"/>
  <c r="G76" i="5"/>
  <c r="L75" i="5"/>
  <c r="K75" i="5"/>
  <c r="M75" i="5" s="1"/>
  <c r="I75" i="5"/>
  <c r="K74" i="5"/>
  <c r="L74" i="5" s="1"/>
  <c r="I74" i="5"/>
  <c r="M74" i="5" s="1"/>
  <c r="G74" i="5"/>
  <c r="L73" i="5"/>
  <c r="K73" i="5"/>
  <c r="G73" i="5"/>
  <c r="K72" i="5"/>
  <c r="I72" i="5"/>
  <c r="M72" i="5" s="1"/>
  <c r="K71" i="5"/>
  <c r="M71" i="5"/>
  <c r="G71" i="5"/>
  <c r="L71" i="5" s="1"/>
  <c r="K70" i="5"/>
  <c r="I70" i="5"/>
  <c r="L69" i="5"/>
  <c r="K69" i="5"/>
  <c r="I69" i="5"/>
  <c r="M69" i="5" s="1"/>
  <c r="G69" i="5"/>
  <c r="K68" i="5"/>
  <c r="L68" i="5" s="1"/>
  <c r="M68" i="5"/>
  <c r="G68" i="5"/>
  <c r="L67" i="5"/>
  <c r="K67" i="5"/>
  <c r="I67" i="5"/>
  <c r="M67" i="5" s="1"/>
  <c r="K66" i="5"/>
  <c r="I66" i="5"/>
  <c r="M66" i="5" s="1"/>
  <c r="L65" i="5"/>
  <c r="K65" i="5"/>
  <c r="M65" i="5" s="1"/>
  <c r="I65" i="5"/>
  <c r="K64" i="5"/>
  <c r="L64" i="5" s="1"/>
  <c r="I64" i="5"/>
  <c r="M64" i="5" s="1"/>
  <c r="G64" i="5"/>
  <c r="K63" i="5"/>
  <c r="G63" i="5"/>
  <c r="M62" i="5"/>
  <c r="K62" i="5"/>
  <c r="I62" i="5"/>
  <c r="K61" i="5"/>
  <c r="L61" i="5" s="1"/>
  <c r="M61" i="5"/>
  <c r="G61" i="5"/>
  <c r="K60" i="5"/>
  <c r="M60" i="5" s="1"/>
  <c r="I60" i="5"/>
  <c r="L60" i="5"/>
  <c r="K59" i="5"/>
  <c r="I59" i="5"/>
  <c r="M59" i="5" s="1"/>
  <c r="G59" i="5"/>
  <c r="L59" i="5" s="1"/>
  <c r="K58" i="5"/>
  <c r="L58" i="5" s="1"/>
  <c r="M58" i="5"/>
  <c r="G58" i="5"/>
  <c r="L57" i="5"/>
  <c r="K57" i="5"/>
  <c r="I57" i="5"/>
  <c r="M57" i="5" s="1"/>
  <c r="K56" i="5"/>
  <c r="L56" i="5" s="1"/>
  <c r="M56" i="5"/>
  <c r="G56" i="5"/>
  <c r="K55" i="5"/>
  <c r="I55" i="5"/>
  <c r="M55" i="5" s="1"/>
  <c r="K54" i="5"/>
  <c r="I54" i="5"/>
  <c r="M54" i="5" s="1"/>
  <c r="G54" i="5"/>
  <c r="L54" i="5" s="1"/>
  <c r="L53" i="5"/>
  <c r="K53" i="5"/>
  <c r="M53" i="5"/>
  <c r="G53" i="5"/>
  <c r="K52" i="5"/>
  <c r="I52" i="5"/>
  <c r="M52" i="5" s="1"/>
  <c r="L51" i="5"/>
  <c r="K51" i="5"/>
  <c r="M51" i="5"/>
  <c r="G51" i="5"/>
  <c r="K50" i="5"/>
  <c r="M50" i="5" s="1"/>
  <c r="I50" i="5"/>
  <c r="L50" i="5"/>
  <c r="L49" i="5"/>
  <c r="K49" i="5"/>
  <c r="I49" i="5"/>
  <c r="M49" i="5" s="1"/>
  <c r="G49" i="5"/>
  <c r="K48" i="5"/>
  <c r="L48" i="5" s="1"/>
  <c r="M48" i="5"/>
  <c r="G48" i="5"/>
  <c r="K47" i="5"/>
  <c r="I47" i="5"/>
  <c r="M47" i="5" s="1"/>
  <c r="K46" i="5"/>
  <c r="I46" i="5"/>
  <c r="M46" i="5" s="1"/>
  <c r="K45" i="5"/>
  <c r="I45" i="5"/>
  <c r="M45" i="5" s="1"/>
  <c r="K44" i="5"/>
  <c r="I44" i="5"/>
  <c r="M44" i="5" s="1"/>
  <c r="L43" i="5"/>
  <c r="K43" i="5"/>
  <c r="M43" i="5"/>
  <c r="G43" i="5"/>
  <c r="K42" i="5"/>
  <c r="I42" i="5"/>
  <c r="M42" i="5" s="1"/>
  <c r="K41" i="5"/>
  <c r="I41" i="5"/>
  <c r="M41" i="5" s="1"/>
  <c r="K40" i="5"/>
  <c r="I40" i="5"/>
  <c r="M40" i="5" s="1"/>
  <c r="L39" i="5"/>
  <c r="K39" i="5"/>
  <c r="I39" i="5"/>
  <c r="M39" i="5" s="1"/>
  <c r="G39" i="5"/>
  <c r="K38" i="5"/>
  <c r="I38" i="5"/>
  <c r="M38" i="5" s="1"/>
  <c r="L37" i="5"/>
  <c r="K37" i="5"/>
  <c r="I37" i="5"/>
  <c r="M37" i="5" s="1"/>
  <c r="K36" i="5"/>
  <c r="I36" i="5"/>
  <c r="M36" i="5" s="1"/>
  <c r="L36" i="5"/>
  <c r="K35" i="5"/>
  <c r="M35" i="5" s="1"/>
  <c r="I35" i="5"/>
  <c r="L35" i="5"/>
  <c r="K34" i="5"/>
  <c r="M34" i="5"/>
  <c r="G34" i="5"/>
  <c r="L34" i="5" s="1"/>
  <c r="K33" i="5"/>
  <c r="L33" i="5" s="1"/>
  <c r="M33" i="5"/>
  <c r="G33" i="5"/>
  <c r="M32" i="5"/>
  <c r="K32" i="5"/>
  <c r="I32" i="5"/>
  <c r="K31" i="5"/>
  <c r="M31" i="5"/>
  <c r="G31" i="5"/>
  <c r="L31" i="5" s="1"/>
  <c r="K30" i="5"/>
  <c r="I30" i="5"/>
  <c r="M30" i="5" s="1"/>
  <c r="K29" i="5"/>
  <c r="I29" i="5"/>
  <c r="M29" i="5" s="1"/>
  <c r="K28" i="5"/>
  <c r="G28" i="5"/>
  <c r="L28" i="5" s="1"/>
  <c r="K27" i="5"/>
  <c r="I27" i="5"/>
  <c r="M27" i="5" s="1"/>
  <c r="L27" i="5"/>
  <c r="K26" i="5"/>
  <c r="I26" i="5"/>
  <c r="M26" i="5" s="1"/>
  <c r="I25" i="5"/>
  <c r="L25" i="5"/>
  <c r="K24" i="5"/>
  <c r="L24" i="5" s="1"/>
  <c r="M24" i="5"/>
  <c r="G24" i="5"/>
  <c r="K23" i="5"/>
  <c r="L23" i="5" s="1"/>
  <c r="M23" i="5"/>
  <c r="G23" i="5"/>
  <c r="K22" i="5"/>
  <c r="I22" i="5"/>
  <c r="M22" i="5" s="1"/>
  <c r="L22" i="5"/>
  <c r="K21" i="5"/>
  <c r="M21" i="5"/>
  <c r="G21" i="5"/>
  <c r="L21" i="5" s="1"/>
  <c r="K20" i="5"/>
  <c r="M20" i="5" s="1"/>
  <c r="I20" i="5"/>
  <c r="L20" i="5"/>
  <c r="L19" i="5"/>
  <c r="K19" i="5"/>
  <c r="M19" i="5"/>
  <c r="G19" i="5"/>
  <c r="K18" i="5"/>
  <c r="L18" i="5" s="1"/>
  <c r="M18" i="5"/>
  <c r="G18" i="5"/>
  <c r="K17" i="5"/>
  <c r="I17" i="5"/>
  <c r="M17" i="5" s="1"/>
  <c r="K16" i="5"/>
  <c r="L16" i="5" s="1"/>
  <c r="M16" i="5"/>
  <c r="G16" i="5"/>
  <c r="K15" i="5"/>
  <c r="M15" i="5" s="1"/>
  <c r="I15" i="5"/>
  <c r="K14" i="5"/>
  <c r="I14" i="5"/>
  <c r="M14" i="5" s="1"/>
  <c r="K13" i="5"/>
  <c r="L13" i="5" s="1"/>
  <c r="M13" i="5"/>
  <c r="G13" i="5"/>
  <c r="K12" i="5"/>
  <c r="M12" i="5"/>
  <c r="G12" i="5"/>
  <c r="L12" i="5" s="1"/>
  <c r="K11" i="5"/>
  <c r="M11" i="5"/>
  <c r="G11" i="5"/>
  <c r="L11" i="5" s="1"/>
  <c r="K10" i="5"/>
  <c r="I10" i="5"/>
  <c r="M10" i="5" s="1"/>
  <c r="L10" i="5"/>
  <c r="K9" i="5"/>
  <c r="M9" i="5"/>
  <c r="G9" i="5"/>
  <c r="L9" i="5" s="1"/>
  <c r="K8" i="5"/>
  <c r="I8" i="5"/>
  <c r="M8" i="5" s="1"/>
  <c r="L8" i="5"/>
  <c r="K7" i="5"/>
  <c r="I7" i="5"/>
  <c r="M7" i="5" s="1"/>
  <c r="L7" i="5"/>
  <c r="K6" i="5"/>
  <c r="M6" i="5"/>
  <c r="G6" i="5"/>
  <c r="L6" i="5" s="1"/>
  <c r="K5" i="5"/>
  <c r="I5" i="5"/>
  <c r="M5" i="5" s="1"/>
  <c r="L5" i="5"/>
  <c r="L79" i="4"/>
  <c r="M64" i="4"/>
  <c r="M39" i="4"/>
  <c r="L19" i="4"/>
  <c r="L143" i="4"/>
  <c r="M33" i="4"/>
  <c r="M8" i="4"/>
  <c r="L102" i="4"/>
  <c r="L57" i="4"/>
  <c r="L37" i="4"/>
  <c r="L27" i="4"/>
  <c r="L12" i="4"/>
  <c r="M151" i="4"/>
  <c r="M146" i="4"/>
  <c r="M136" i="4"/>
  <c r="M131" i="4"/>
  <c r="M116" i="4"/>
  <c r="M106" i="4"/>
  <c r="M96" i="4"/>
  <c r="M81" i="4"/>
  <c r="M61" i="4"/>
  <c r="M46" i="4"/>
  <c r="M41" i="4"/>
  <c r="L91" i="4"/>
  <c r="L86" i="4"/>
  <c r="M125" i="4"/>
  <c r="M55" i="4"/>
  <c r="I154" i="4"/>
  <c r="M154" i="4" s="1"/>
  <c r="M153" i="4"/>
  <c r="I152" i="4"/>
  <c r="M152" i="4" s="1"/>
  <c r="I151" i="4"/>
  <c r="I150" i="4"/>
  <c r="M150" i="4" s="1"/>
  <c r="L149" i="4"/>
  <c r="M148" i="4"/>
  <c r="L147" i="4"/>
  <c r="I146" i="4"/>
  <c r="I145" i="4"/>
  <c r="M145" i="4" s="1"/>
  <c r="L144" i="4"/>
  <c r="I142" i="4"/>
  <c r="M142" i="4" s="1"/>
  <c r="L141" i="4"/>
  <c r="G140" i="4"/>
  <c r="L140" i="4" s="1"/>
  <c r="M139" i="4"/>
  <c r="M138" i="4"/>
  <c r="G137" i="4"/>
  <c r="L137" i="4" s="1"/>
  <c r="I136" i="4"/>
  <c r="L135" i="4"/>
  <c r="G134" i="4"/>
  <c r="L134" i="4" s="1"/>
  <c r="M133" i="4"/>
  <c r="I132" i="4"/>
  <c r="I130" i="4"/>
  <c r="M130" i="4" s="1"/>
  <c r="M129" i="4"/>
  <c r="L128" i="4"/>
  <c r="L127" i="4"/>
  <c r="L126" i="4"/>
  <c r="I125" i="4"/>
  <c r="G124" i="4"/>
  <c r="L124" i="4" s="1"/>
  <c r="M123" i="4"/>
  <c r="G122" i="4"/>
  <c r="L122" i="4" s="1"/>
  <c r="G121" i="4"/>
  <c r="L121" i="4" s="1"/>
  <c r="G120" i="4"/>
  <c r="L120" i="4" s="1"/>
  <c r="L119" i="4"/>
  <c r="M118" i="4"/>
  <c r="G117" i="4"/>
  <c r="L117" i="4" s="1"/>
  <c r="I115" i="4"/>
  <c r="M115" i="4" s="1"/>
  <c r="L114" i="4"/>
  <c r="M113" i="4"/>
  <c r="I112" i="4"/>
  <c r="M112" i="4" s="1"/>
  <c r="G111" i="4"/>
  <c r="L111" i="4" s="1"/>
  <c r="L110" i="4"/>
  <c r="M109" i="4"/>
  <c r="G108" i="4"/>
  <c r="L108" i="4" s="1"/>
  <c r="L107" i="4"/>
  <c r="I106" i="4"/>
  <c r="I105" i="4"/>
  <c r="M105" i="4" s="1"/>
  <c r="G104" i="4"/>
  <c r="L104" i="4" s="1"/>
  <c r="M103" i="4"/>
  <c r="G101" i="4"/>
  <c r="L101" i="4" s="1"/>
  <c r="M99" i="4"/>
  <c r="M98" i="4"/>
  <c r="L97" i="4"/>
  <c r="I95" i="4"/>
  <c r="M95" i="4" s="1"/>
  <c r="L94" i="4"/>
  <c r="M93" i="4"/>
  <c r="M92" i="4"/>
  <c r="G91" i="4"/>
  <c r="L90" i="4"/>
  <c r="M89" i="4"/>
  <c r="M88" i="4"/>
  <c r="I87" i="4"/>
  <c r="M87" i="4" s="1"/>
  <c r="G86" i="4"/>
  <c r="L85" i="4"/>
  <c r="I84" i="4"/>
  <c r="M84" i="4" s="1"/>
  <c r="G83" i="4"/>
  <c r="L83" i="4" s="1"/>
  <c r="G82" i="4"/>
  <c r="L82" i="4" s="1"/>
  <c r="I81" i="4"/>
  <c r="L80" i="4"/>
  <c r="G79" i="4"/>
  <c r="M78" i="4"/>
  <c r="I77" i="4"/>
  <c r="M77" i="4" s="1"/>
  <c r="M76" i="4"/>
  <c r="L75" i="4"/>
  <c r="I74" i="4"/>
  <c r="M74" i="4" s="1"/>
  <c r="G73" i="4"/>
  <c r="L73" i="4" s="1"/>
  <c r="I72" i="4"/>
  <c r="M72" i="4" s="1"/>
  <c r="L71" i="4"/>
  <c r="I69" i="4"/>
  <c r="M69" i="4" s="1"/>
  <c r="M68" i="4"/>
  <c r="L67" i="4"/>
  <c r="I66" i="4"/>
  <c r="M66" i="4" s="1"/>
  <c r="L65" i="4"/>
  <c r="I64" i="4"/>
  <c r="M62" i="4"/>
  <c r="I61" i="4"/>
  <c r="G60" i="4"/>
  <c r="L60" i="4" s="1"/>
  <c r="K85" i="4"/>
  <c r="M85" i="4" s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M65" i="4" s="1"/>
  <c r="K64" i="4"/>
  <c r="K63" i="4"/>
  <c r="K62" i="4"/>
  <c r="L62" i="4" s="1"/>
  <c r="K61" i="4"/>
  <c r="K60" i="4"/>
  <c r="K59" i="4"/>
  <c r="K58" i="4"/>
  <c r="K57" i="4"/>
  <c r="K56" i="4"/>
  <c r="K55" i="4"/>
  <c r="L55" i="4" s="1"/>
  <c r="K54" i="4"/>
  <c r="K53" i="4"/>
  <c r="L53" i="4" s="1"/>
  <c r="K52" i="4"/>
  <c r="K51" i="4"/>
  <c r="K50" i="4"/>
  <c r="G59" i="4"/>
  <c r="L59" i="4" s="1"/>
  <c r="I58" i="4"/>
  <c r="M58" i="4" s="1"/>
  <c r="M56" i="4"/>
  <c r="I55" i="4"/>
  <c r="L54" i="4"/>
  <c r="M53" i="4"/>
  <c r="I52" i="4"/>
  <c r="M52" i="4" s="1"/>
  <c r="G51" i="4"/>
  <c r="L51" i="4" s="1"/>
  <c r="L50" i="4"/>
  <c r="K49" i="4"/>
  <c r="K48" i="4"/>
  <c r="K47" i="4"/>
  <c r="K46" i="4"/>
  <c r="L46" i="4" s="1"/>
  <c r="K45" i="4"/>
  <c r="L49" i="4"/>
  <c r="M48" i="4"/>
  <c r="M47" i="4"/>
  <c r="M44" i="4"/>
  <c r="M43" i="4"/>
  <c r="I42" i="4"/>
  <c r="M42" i="4" s="1"/>
  <c r="I40" i="4"/>
  <c r="M40" i="4" s="1"/>
  <c r="I39" i="4"/>
  <c r="M38" i="4"/>
  <c r="G36" i="4"/>
  <c r="L36" i="4" s="1"/>
  <c r="L35" i="4"/>
  <c r="K39" i="4"/>
  <c r="K38" i="4"/>
  <c r="K37" i="4"/>
  <c r="K36" i="4"/>
  <c r="K35" i="4"/>
  <c r="L34" i="4"/>
  <c r="G31" i="4"/>
  <c r="L31" i="4" s="1"/>
  <c r="I30" i="4"/>
  <c r="M30" i="4" s="1"/>
  <c r="K34" i="4"/>
  <c r="K33" i="4"/>
  <c r="L33" i="4" s="1"/>
  <c r="K32" i="4"/>
  <c r="K31" i="4"/>
  <c r="K30" i="4"/>
  <c r="K29" i="4"/>
  <c r="K28" i="4"/>
  <c r="K27" i="4"/>
  <c r="K26" i="4"/>
  <c r="M25" i="4"/>
  <c r="K24" i="4"/>
  <c r="K23" i="4"/>
  <c r="K22" i="4"/>
  <c r="K21" i="4"/>
  <c r="K20" i="4"/>
  <c r="K19" i="4"/>
  <c r="K18" i="4"/>
  <c r="K17" i="4"/>
  <c r="K16" i="4"/>
  <c r="K15" i="4"/>
  <c r="K14" i="4"/>
  <c r="L14" i="4" s="1"/>
  <c r="K13" i="4"/>
  <c r="K12" i="4"/>
  <c r="K11" i="4"/>
  <c r="K10" i="4"/>
  <c r="K9" i="4"/>
  <c r="K8" i="4"/>
  <c r="K7" i="4"/>
  <c r="K6" i="4"/>
  <c r="K5" i="4"/>
  <c r="I29" i="4"/>
  <c r="M29" i="4" s="1"/>
  <c r="G28" i="4"/>
  <c r="L28" i="4" s="1"/>
  <c r="G27" i="4"/>
  <c r="M26" i="4"/>
  <c r="L25" i="4"/>
  <c r="I24" i="4"/>
  <c r="M24" i="4" s="1"/>
  <c r="M23" i="4"/>
  <c r="L22" i="4"/>
  <c r="G21" i="4"/>
  <c r="L21" i="4" s="1"/>
  <c r="L20" i="4"/>
  <c r="I17" i="4"/>
  <c r="M17" i="4" s="1"/>
  <c r="G19" i="4"/>
  <c r="I18" i="4"/>
  <c r="M18" i="4" s="1"/>
  <c r="M16" i="4"/>
  <c r="M14" i="4"/>
  <c r="M13" i="4"/>
  <c r="G12" i="4"/>
  <c r="L11" i="4"/>
  <c r="I11" i="4"/>
  <c r="L10" i="4"/>
  <c r="I10" i="4"/>
  <c r="M10" i="4" s="1"/>
  <c r="L9" i="4"/>
  <c r="I9" i="4"/>
  <c r="M9" i="4" s="1"/>
  <c r="G8" i="4"/>
  <c r="L8" i="4" s="1"/>
  <c r="I7" i="4"/>
  <c r="M7" i="4" s="1"/>
  <c r="L7" i="4"/>
  <c r="M6" i="4"/>
  <c r="G6" i="4"/>
  <c r="L6" i="4" s="1"/>
  <c r="M5" i="4"/>
  <c r="G5" i="4"/>
  <c r="L5" i="4" s="1"/>
  <c r="F168" i="4"/>
  <c r="F167" i="4"/>
  <c r="K154" i="4"/>
  <c r="L153" i="4"/>
  <c r="K153" i="4"/>
  <c r="G153" i="4"/>
  <c r="K152" i="4"/>
  <c r="K151" i="4"/>
  <c r="K150" i="4"/>
  <c r="K149" i="4"/>
  <c r="I149" i="4"/>
  <c r="M149" i="4" s="1"/>
  <c r="K148" i="4"/>
  <c r="L148" i="4" s="1"/>
  <c r="G148" i="4"/>
  <c r="K147" i="4"/>
  <c r="I147" i="4"/>
  <c r="M147" i="4" s="1"/>
  <c r="K146" i="4"/>
  <c r="K145" i="4"/>
  <c r="K144" i="4"/>
  <c r="I144" i="4"/>
  <c r="M144" i="4" s="1"/>
  <c r="K143" i="4"/>
  <c r="M143" i="4" s="1"/>
  <c r="I143" i="4"/>
  <c r="K142" i="4"/>
  <c r="K141" i="4"/>
  <c r="I141" i="4"/>
  <c r="M141" i="4" s="1"/>
  <c r="K140" i="4"/>
  <c r="K139" i="4"/>
  <c r="L139" i="4" s="1"/>
  <c r="G139" i="4"/>
  <c r="K138" i="4"/>
  <c r="L138" i="4" s="1"/>
  <c r="G138" i="4"/>
  <c r="K137" i="4"/>
  <c r="M137" i="4"/>
  <c r="K136" i="4"/>
  <c r="K135" i="4"/>
  <c r="M135" i="4" s="1"/>
  <c r="I135" i="4"/>
  <c r="K134" i="4"/>
  <c r="M134" i="4"/>
  <c r="L133" i="4"/>
  <c r="K133" i="4"/>
  <c r="G133" i="4"/>
  <c r="K132" i="4"/>
  <c r="K131" i="4"/>
  <c r="L131" i="4" s="1"/>
  <c r="G131" i="4"/>
  <c r="K130" i="4"/>
  <c r="K129" i="4"/>
  <c r="L129" i="4" s="1"/>
  <c r="G129" i="4"/>
  <c r="M128" i="4"/>
  <c r="K128" i="4"/>
  <c r="I128" i="4"/>
  <c r="K127" i="4"/>
  <c r="I127" i="4"/>
  <c r="M127" i="4" s="1"/>
  <c r="K126" i="4"/>
  <c r="I126" i="4"/>
  <c r="M126" i="4" s="1"/>
  <c r="K125" i="4"/>
  <c r="K124" i="4"/>
  <c r="M124" i="4"/>
  <c r="K123" i="4"/>
  <c r="L123" i="4" s="1"/>
  <c r="G123" i="4"/>
  <c r="K122" i="4"/>
  <c r="M122" i="4"/>
  <c r="K121" i="4"/>
  <c r="M121" i="4"/>
  <c r="K120" i="4"/>
  <c r="K119" i="4"/>
  <c r="I119" i="4"/>
  <c r="M119" i="4" s="1"/>
  <c r="K118" i="4"/>
  <c r="L118" i="4" s="1"/>
  <c r="G118" i="4"/>
  <c r="K117" i="4"/>
  <c r="M117" i="4"/>
  <c r="K116" i="4"/>
  <c r="L116" i="4" s="1"/>
  <c r="G116" i="4"/>
  <c r="K115" i="4"/>
  <c r="K114" i="4"/>
  <c r="I114" i="4"/>
  <c r="M114" i="4" s="1"/>
  <c r="K113" i="4"/>
  <c r="L113" i="4" s="1"/>
  <c r="G113" i="4"/>
  <c r="K112" i="4"/>
  <c r="K111" i="4"/>
  <c r="M111" i="4"/>
  <c r="K110" i="4"/>
  <c r="M110" i="4" s="1"/>
  <c r="I110" i="4"/>
  <c r="K109" i="4"/>
  <c r="L109" i="4" s="1"/>
  <c r="G109" i="4"/>
  <c r="K108" i="4"/>
  <c r="K107" i="4"/>
  <c r="I107" i="4"/>
  <c r="M107" i="4" s="1"/>
  <c r="K106" i="4"/>
  <c r="K105" i="4"/>
  <c r="K104" i="4"/>
  <c r="M104" i="4"/>
  <c r="K103" i="4"/>
  <c r="L103" i="4" s="1"/>
  <c r="G103" i="4"/>
  <c r="K102" i="4"/>
  <c r="I102" i="4"/>
  <c r="M102" i="4" s="1"/>
  <c r="K101" i="4"/>
  <c r="M101" i="4"/>
  <c r="K100" i="4"/>
  <c r="M100" i="4" s="1"/>
  <c r="I100" i="4"/>
  <c r="K99" i="4"/>
  <c r="L99" i="4" s="1"/>
  <c r="G99" i="4"/>
  <c r="K98" i="4"/>
  <c r="L98" i="4" s="1"/>
  <c r="G98" i="4"/>
  <c r="K97" i="4"/>
  <c r="I97" i="4"/>
  <c r="M97" i="4" s="1"/>
  <c r="K96" i="4"/>
  <c r="L96" i="4" s="1"/>
  <c r="G96" i="4"/>
  <c r="K95" i="4"/>
  <c r="K94" i="4"/>
  <c r="I94" i="4"/>
  <c r="M94" i="4" s="1"/>
  <c r="K93" i="4"/>
  <c r="L93" i="4" s="1"/>
  <c r="G93" i="4"/>
  <c r="K92" i="4"/>
  <c r="L92" i="4" s="1"/>
  <c r="G92" i="4"/>
  <c r="K91" i="4"/>
  <c r="M91" i="4"/>
  <c r="K90" i="4"/>
  <c r="M90" i="4" s="1"/>
  <c r="I90" i="4"/>
  <c r="K89" i="4"/>
  <c r="L89" i="4" s="1"/>
  <c r="G89" i="4"/>
  <c r="K88" i="4"/>
  <c r="L88" i="4" s="1"/>
  <c r="G88" i="4"/>
  <c r="K87" i="4"/>
  <c r="K86" i="4"/>
  <c r="M86" i="4"/>
  <c r="I85" i="4"/>
  <c r="L84" i="4"/>
  <c r="G84" i="4"/>
  <c r="M82" i="4"/>
  <c r="M80" i="4"/>
  <c r="I80" i="4"/>
  <c r="I79" i="4"/>
  <c r="M79" i="4" s="1"/>
  <c r="L78" i="4"/>
  <c r="G78" i="4"/>
  <c r="L76" i="4"/>
  <c r="G76" i="4"/>
  <c r="M75" i="4"/>
  <c r="I75" i="4"/>
  <c r="L74" i="4"/>
  <c r="G74" i="4"/>
  <c r="I71" i="4"/>
  <c r="M71" i="4" s="1"/>
  <c r="G70" i="4"/>
  <c r="L69" i="4"/>
  <c r="G69" i="4"/>
  <c r="L68" i="4"/>
  <c r="G68" i="4"/>
  <c r="I67" i="4"/>
  <c r="M67" i="4" s="1"/>
  <c r="I65" i="4"/>
  <c r="L64" i="4"/>
  <c r="G64" i="4"/>
  <c r="I63" i="4"/>
  <c r="G62" i="4"/>
  <c r="I59" i="4"/>
  <c r="M59" i="4" s="1"/>
  <c r="I57" i="4"/>
  <c r="M57" i="4" s="1"/>
  <c r="L56" i="4"/>
  <c r="G56" i="4"/>
  <c r="G55" i="4"/>
  <c r="I54" i="4"/>
  <c r="M54" i="4" s="1"/>
  <c r="G53" i="4"/>
  <c r="M51" i="4"/>
  <c r="M50" i="4"/>
  <c r="I50" i="4"/>
  <c r="I49" i="4"/>
  <c r="M49" i="4" s="1"/>
  <c r="L48" i="4"/>
  <c r="G48" i="4"/>
  <c r="L47" i="4"/>
  <c r="G47" i="4"/>
  <c r="G46" i="4"/>
  <c r="L45" i="4"/>
  <c r="G45" i="4"/>
  <c r="K44" i="4"/>
  <c r="L44" i="4" s="1"/>
  <c r="G44" i="4"/>
  <c r="K43" i="4"/>
  <c r="L43" i="4" s="1"/>
  <c r="G43" i="4"/>
  <c r="K42" i="4"/>
  <c r="L41" i="4"/>
  <c r="K41" i="4"/>
  <c r="G41" i="4"/>
  <c r="K40" i="4"/>
  <c r="L38" i="4"/>
  <c r="G38" i="4"/>
  <c r="I37" i="4"/>
  <c r="M37" i="4" s="1"/>
  <c r="M36" i="4"/>
  <c r="M35" i="4"/>
  <c r="I35" i="4"/>
  <c r="G33" i="4"/>
  <c r="L32" i="4"/>
  <c r="G32" i="4"/>
  <c r="M31" i="4"/>
  <c r="M27" i="4"/>
  <c r="L26" i="4"/>
  <c r="G26" i="4"/>
  <c r="I25" i="4"/>
  <c r="L23" i="4"/>
  <c r="G23" i="4"/>
  <c r="I22" i="4"/>
  <c r="M22" i="4" s="1"/>
  <c r="M21" i="4"/>
  <c r="M20" i="4"/>
  <c r="I20" i="4"/>
  <c r="I19" i="4"/>
  <c r="M19" i="4" s="1"/>
  <c r="L16" i="4"/>
  <c r="G16" i="4"/>
  <c r="M15" i="4"/>
  <c r="I15" i="4"/>
  <c r="G14" i="4"/>
  <c r="L13" i="4"/>
  <c r="G13" i="4"/>
  <c r="M12" i="4"/>
  <c r="M11" i="4"/>
  <c r="I149" i="3"/>
  <c r="I144" i="3"/>
  <c r="I134" i="3"/>
  <c r="I124" i="3"/>
  <c r="I119" i="3"/>
  <c r="I114" i="3"/>
  <c r="I104" i="3"/>
  <c r="I94" i="3"/>
  <c r="I79" i="3"/>
  <c r="I59" i="3"/>
  <c r="I54" i="3"/>
  <c r="M49" i="3"/>
  <c r="I49" i="3"/>
  <c r="I34" i="3"/>
  <c r="I19" i="3"/>
  <c r="M10" i="3"/>
  <c r="I12" i="3"/>
  <c r="I11" i="3"/>
  <c r="I10" i="3"/>
  <c r="L8" i="3"/>
  <c r="L5" i="3"/>
  <c r="L6" i="3"/>
  <c r="M7" i="3"/>
  <c r="M9" i="3"/>
  <c r="M6" i="2"/>
  <c r="I9" i="3"/>
  <c r="G8" i="3"/>
  <c r="G6" i="3"/>
  <c r="G5" i="3"/>
  <c r="D168" i="3"/>
  <c r="F168" i="3" s="1"/>
  <c r="D167" i="3"/>
  <c r="D166" i="3"/>
  <c r="D165" i="3"/>
  <c r="C168" i="3"/>
  <c r="C167" i="3"/>
  <c r="C166" i="3"/>
  <c r="C165" i="3"/>
  <c r="D157" i="2"/>
  <c r="D156" i="2"/>
  <c r="D155" i="2"/>
  <c r="D154" i="2"/>
  <c r="D153" i="2"/>
  <c r="C157" i="2"/>
  <c r="C156" i="2"/>
  <c r="C155" i="2"/>
  <c r="C154" i="2"/>
  <c r="C153" i="2"/>
  <c r="I94" i="2"/>
  <c r="M119" i="2"/>
  <c r="K100" i="2"/>
  <c r="M100" i="2" s="1"/>
  <c r="M109" i="2"/>
  <c r="I39" i="2"/>
  <c r="I99" i="2"/>
  <c r="M94" i="2"/>
  <c r="I89" i="2"/>
  <c r="I84" i="2"/>
  <c r="M84" i="2" s="1"/>
  <c r="M75" i="2"/>
  <c r="I74" i="2"/>
  <c r="I64" i="2"/>
  <c r="M39" i="2"/>
  <c r="K159" i="3"/>
  <c r="L159" i="3" s="1"/>
  <c r="G159" i="3"/>
  <c r="K158" i="3"/>
  <c r="G158" i="3"/>
  <c r="L157" i="3"/>
  <c r="K157" i="3"/>
  <c r="G157" i="3"/>
  <c r="K156" i="3"/>
  <c r="I156" i="3"/>
  <c r="M156" i="3" s="1"/>
  <c r="K155" i="3"/>
  <c r="M155" i="3" s="1"/>
  <c r="I155" i="3"/>
  <c r="K154" i="3"/>
  <c r="L154" i="3" s="1"/>
  <c r="G154" i="3"/>
  <c r="K153" i="3"/>
  <c r="G153" i="3"/>
  <c r="L152" i="3"/>
  <c r="K152" i="3"/>
  <c r="G152" i="3"/>
  <c r="K151" i="3"/>
  <c r="L151" i="3" s="1"/>
  <c r="G151" i="3"/>
  <c r="K150" i="3"/>
  <c r="G150" i="3"/>
  <c r="M149" i="3"/>
  <c r="K149" i="3"/>
  <c r="K148" i="3"/>
  <c r="G148" i="3"/>
  <c r="K147" i="3"/>
  <c r="I147" i="3"/>
  <c r="M147" i="3" s="1"/>
  <c r="L146" i="3"/>
  <c r="K146" i="3"/>
  <c r="G146" i="3"/>
  <c r="K145" i="3"/>
  <c r="G145" i="3"/>
  <c r="M144" i="3"/>
  <c r="K144" i="3"/>
  <c r="K143" i="3"/>
  <c r="M143" i="3" s="1"/>
  <c r="I143" i="3"/>
  <c r="K142" i="3"/>
  <c r="L142" i="3" s="1"/>
  <c r="G142" i="3"/>
  <c r="K141" i="3"/>
  <c r="I141" i="3"/>
  <c r="M141" i="3" s="1"/>
  <c r="K140" i="3"/>
  <c r="M140" i="3" s="1"/>
  <c r="I140" i="3"/>
  <c r="K139" i="3"/>
  <c r="L139" i="3" s="1"/>
  <c r="G139" i="3"/>
  <c r="K138" i="3"/>
  <c r="G138" i="3"/>
  <c r="M137" i="3"/>
  <c r="K137" i="3"/>
  <c r="I137" i="3"/>
  <c r="K136" i="3"/>
  <c r="L136" i="3" s="1"/>
  <c r="G136" i="3"/>
  <c r="K135" i="3"/>
  <c r="M135" i="3" s="1"/>
  <c r="I135" i="3"/>
  <c r="M134" i="3"/>
  <c r="K134" i="3"/>
  <c r="K133" i="3"/>
  <c r="G133" i="3"/>
  <c r="K132" i="3"/>
  <c r="L132" i="3" s="1"/>
  <c r="G132" i="3"/>
  <c r="K131" i="3"/>
  <c r="L131" i="3" s="1"/>
  <c r="G131" i="3"/>
  <c r="K130" i="3"/>
  <c r="G130" i="3"/>
  <c r="K129" i="3"/>
  <c r="L129" i="3" s="1"/>
  <c r="G129" i="3"/>
  <c r="K128" i="3"/>
  <c r="I128" i="3"/>
  <c r="K127" i="3"/>
  <c r="I127" i="3"/>
  <c r="M127" i="3" s="1"/>
  <c r="M126" i="3"/>
  <c r="K126" i="3"/>
  <c r="I126" i="3"/>
  <c r="K125" i="3"/>
  <c r="G125" i="3"/>
  <c r="M124" i="3"/>
  <c r="K124" i="3"/>
  <c r="K123" i="3"/>
  <c r="L123" i="3" s="1"/>
  <c r="G123" i="3"/>
  <c r="K122" i="3"/>
  <c r="I122" i="3"/>
  <c r="M122" i="3" s="1"/>
  <c r="M121" i="3"/>
  <c r="K121" i="3"/>
  <c r="I121" i="3"/>
  <c r="K120" i="3"/>
  <c r="M120" i="3" s="1"/>
  <c r="I120" i="3"/>
  <c r="M119" i="3"/>
  <c r="K119" i="3"/>
  <c r="K118" i="3"/>
  <c r="L118" i="3" s="1"/>
  <c r="G118" i="3"/>
  <c r="M117" i="3"/>
  <c r="K117" i="3"/>
  <c r="I117" i="3"/>
  <c r="L116" i="3"/>
  <c r="K116" i="3"/>
  <c r="G116" i="3"/>
  <c r="K115" i="3"/>
  <c r="G115" i="3"/>
  <c r="M114" i="3"/>
  <c r="K114" i="3"/>
  <c r="K113" i="3"/>
  <c r="G113" i="3"/>
  <c r="L112" i="3"/>
  <c r="K112" i="3"/>
  <c r="G112" i="3"/>
  <c r="M111" i="3"/>
  <c r="K111" i="3"/>
  <c r="I111" i="3"/>
  <c r="K110" i="3"/>
  <c r="M110" i="3" s="1"/>
  <c r="I110" i="3"/>
  <c r="K109" i="3"/>
  <c r="L109" i="3" s="1"/>
  <c r="G109" i="3"/>
  <c r="K108" i="3"/>
  <c r="I108" i="3"/>
  <c r="K107" i="3"/>
  <c r="I107" i="3"/>
  <c r="M107" i="3" s="1"/>
  <c r="L106" i="3"/>
  <c r="K106" i="3"/>
  <c r="G106" i="3"/>
  <c r="K105" i="3"/>
  <c r="G105" i="3"/>
  <c r="M104" i="3"/>
  <c r="K104" i="3"/>
  <c r="K103" i="3"/>
  <c r="L103" i="3" s="1"/>
  <c r="G103" i="3"/>
  <c r="K102" i="3"/>
  <c r="I102" i="3"/>
  <c r="M102" i="3" s="1"/>
  <c r="K101" i="3"/>
  <c r="I101" i="3"/>
  <c r="M101" i="3" s="1"/>
  <c r="K100" i="3"/>
  <c r="M100" i="3" s="1"/>
  <c r="I100" i="3"/>
  <c r="K99" i="3"/>
  <c r="L99" i="3" s="1"/>
  <c r="G99" i="3"/>
  <c r="K98" i="3"/>
  <c r="L98" i="3" s="1"/>
  <c r="G98" i="3"/>
  <c r="M97" i="3"/>
  <c r="K97" i="3"/>
  <c r="I97" i="3"/>
  <c r="L96" i="3"/>
  <c r="K96" i="3"/>
  <c r="G96" i="3"/>
  <c r="K95" i="3"/>
  <c r="G95" i="3"/>
  <c r="M94" i="3"/>
  <c r="K94" i="3"/>
  <c r="K93" i="3"/>
  <c r="G93" i="3"/>
  <c r="L92" i="3"/>
  <c r="K92" i="3"/>
  <c r="G92" i="3"/>
  <c r="M91" i="3"/>
  <c r="K91" i="3"/>
  <c r="I91" i="3"/>
  <c r="K90" i="3"/>
  <c r="M90" i="3" s="1"/>
  <c r="I90" i="3"/>
  <c r="K89" i="3"/>
  <c r="L89" i="3" s="1"/>
  <c r="G89" i="3"/>
  <c r="K88" i="3"/>
  <c r="G88" i="3"/>
  <c r="K87" i="3"/>
  <c r="L87" i="3" s="1"/>
  <c r="G87" i="3"/>
  <c r="M86" i="3"/>
  <c r="K86" i="3"/>
  <c r="I86" i="3"/>
  <c r="K85" i="3"/>
  <c r="M85" i="3" s="1"/>
  <c r="I85" i="3"/>
  <c r="K84" i="3"/>
  <c r="L84" i="3" s="1"/>
  <c r="G84" i="3"/>
  <c r="K83" i="3"/>
  <c r="M83" i="3" s="1"/>
  <c r="I83" i="3"/>
  <c r="K82" i="3"/>
  <c r="I82" i="3"/>
  <c r="M82" i="3" s="1"/>
  <c r="K81" i="3"/>
  <c r="L81" i="3" s="1"/>
  <c r="G81" i="3"/>
  <c r="K80" i="3"/>
  <c r="M80" i="3" s="1"/>
  <c r="I80" i="3"/>
  <c r="M79" i="3"/>
  <c r="K79" i="3"/>
  <c r="K78" i="3"/>
  <c r="L78" i="3" s="1"/>
  <c r="G78" i="3"/>
  <c r="L77" i="3"/>
  <c r="K77" i="3"/>
  <c r="G77" i="3"/>
  <c r="L76" i="3"/>
  <c r="K76" i="3"/>
  <c r="G76" i="3"/>
  <c r="K75" i="3"/>
  <c r="M75" i="3" s="1"/>
  <c r="I75" i="3"/>
  <c r="K74" i="3"/>
  <c r="L74" i="3" s="1"/>
  <c r="G74" i="3"/>
  <c r="K73" i="3"/>
  <c r="M73" i="3" s="1"/>
  <c r="I73" i="3"/>
  <c r="K72" i="3"/>
  <c r="L72" i="3" s="1"/>
  <c r="G72" i="3"/>
  <c r="M71" i="3"/>
  <c r="K71" i="3"/>
  <c r="I71" i="3"/>
  <c r="K70" i="3"/>
  <c r="M70" i="3" s="1"/>
  <c r="I70" i="3"/>
  <c r="G70" i="3"/>
  <c r="K69" i="3"/>
  <c r="L69" i="3" s="1"/>
  <c r="G69" i="3"/>
  <c r="K68" i="3"/>
  <c r="G68" i="3"/>
  <c r="K67" i="3"/>
  <c r="I67" i="3"/>
  <c r="M67" i="3" s="1"/>
  <c r="K66" i="3"/>
  <c r="L66" i="3" s="1"/>
  <c r="G66" i="3"/>
  <c r="K65" i="3"/>
  <c r="M65" i="3" s="1"/>
  <c r="I65" i="3"/>
  <c r="K64" i="3"/>
  <c r="L64" i="3" s="1"/>
  <c r="G64" i="3"/>
  <c r="K63" i="3"/>
  <c r="L63" i="3" s="1"/>
  <c r="I63" i="3"/>
  <c r="G63" i="3"/>
  <c r="L62" i="3"/>
  <c r="K62" i="3"/>
  <c r="G62" i="3"/>
  <c r="K61" i="3"/>
  <c r="L61" i="3" s="1"/>
  <c r="G61" i="3"/>
  <c r="K60" i="3"/>
  <c r="M60" i="3" s="1"/>
  <c r="I60" i="3"/>
  <c r="M59" i="3"/>
  <c r="K59" i="3"/>
  <c r="K58" i="3"/>
  <c r="L58" i="3" s="1"/>
  <c r="G58" i="3"/>
  <c r="K57" i="3"/>
  <c r="I57" i="3"/>
  <c r="M57" i="3" s="1"/>
  <c r="L56" i="3"/>
  <c r="K56" i="3"/>
  <c r="G56" i="3"/>
  <c r="K55" i="3"/>
  <c r="G55" i="3"/>
  <c r="M54" i="3"/>
  <c r="K54" i="3"/>
  <c r="K53" i="3"/>
  <c r="L53" i="3" s="1"/>
  <c r="G53" i="3"/>
  <c r="L52" i="3"/>
  <c r="K52" i="3"/>
  <c r="G52" i="3"/>
  <c r="M51" i="3"/>
  <c r="K51" i="3"/>
  <c r="I51" i="3"/>
  <c r="K50" i="3"/>
  <c r="M50" i="3" s="1"/>
  <c r="I50" i="3"/>
  <c r="K49" i="3"/>
  <c r="K48" i="3"/>
  <c r="L48" i="3" s="1"/>
  <c r="G48" i="3"/>
  <c r="L47" i="3"/>
  <c r="K47" i="3"/>
  <c r="G47" i="3"/>
  <c r="L46" i="3"/>
  <c r="K46" i="3"/>
  <c r="G46" i="3"/>
  <c r="K45" i="3"/>
  <c r="G45" i="3"/>
  <c r="K44" i="3"/>
  <c r="L44" i="3" s="1"/>
  <c r="G44" i="3"/>
  <c r="K43" i="3"/>
  <c r="G43" i="3"/>
  <c r="L42" i="3"/>
  <c r="K42" i="3"/>
  <c r="G42" i="3"/>
  <c r="K41" i="3"/>
  <c r="L41" i="3" s="1"/>
  <c r="G41" i="3"/>
  <c r="K40" i="3"/>
  <c r="G40" i="3"/>
  <c r="K39" i="3"/>
  <c r="L39" i="3" s="1"/>
  <c r="G39" i="3"/>
  <c r="K38" i="3"/>
  <c r="L38" i="3" s="1"/>
  <c r="G38" i="3"/>
  <c r="K37" i="3"/>
  <c r="I37" i="3"/>
  <c r="M37" i="3" s="1"/>
  <c r="K36" i="3"/>
  <c r="I36" i="3"/>
  <c r="M36" i="3" s="1"/>
  <c r="K35" i="3"/>
  <c r="M35" i="3" s="1"/>
  <c r="I35" i="3"/>
  <c r="M34" i="3"/>
  <c r="K34" i="3"/>
  <c r="K33" i="3"/>
  <c r="G33" i="3"/>
  <c r="L32" i="3"/>
  <c r="K32" i="3"/>
  <c r="G32" i="3"/>
  <c r="M31" i="3"/>
  <c r="K31" i="3"/>
  <c r="I31" i="3"/>
  <c r="K30" i="3"/>
  <c r="G30" i="3"/>
  <c r="K29" i="3"/>
  <c r="L29" i="3" s="1"/>
  <c r="G29" i="3"/>
  <c r="K28" i="3"/>
  <c r="I28" i="3"/>
  <c r="M27" i="3"/>
  <c r="K27" i="3"/>
  <c r="I27" i="3"/>
  <c r="L26" i="3"/>
  <c r="K26" i="3"/>
  <c r="G26" i="3"/>
  <c r="K25" i="3"/>
  <c r="M25" i="3" s="1"/>
  <c r="I25" i="3"/>
  <c r="K24" i="3"/>
  <c r="L24" i="3" s="1"/>
  <c r="G24" i="3"/>
  <c r="K23" i="3"/>
  <c r="L23" i="3" s="1"/>
  <c r="G23" i="3"/>
  <c r="K22" i="3"/>
  <c r="I22" i="3"/>
  <c r="M22" i="3" s="1"/>
  <c r="M21" i="3"/>
  <c r="K21" i="3"/>
  <c r="I21" i="3"/>
  <c r="K20" i="3"/>
  <c r="M20" i="3" s="1"/>
  <c r="I20" i="3"/>
  <c r="M19" i="3"/>
  <c r="K19" i="3"/>
  <c r="K18" i="3"/>
  <c r="G18" i="3"/>
  <c r="K17" i="3"/>
  <c r="L17" i="3" s="1"/>
  <c r="G17" i="3"/>
  <c r="L16" i="3"/>
  <c r="K16" i="3"/>
  <c r="G16" i="3"/>
  <c r="K15" i="3"/>
  <c r="M15" i="3" s="1"/>
  <c r="I15" i="3"/>
  <c r="G15" i="3"/>
  <c r="K14" i="3"/>
  <c r="L14" i="3" s="1"/>
  <c r="G14" i="3"/>
  <c r="K13" i="3"/>
  <c r="G13" i="3"/>
  <c r="M12" i="3"/>
  <c r="K12" i="3"/>
  <c r="M11" i="3"/>
  <c r="K11" i="3"/>
  <c r="K10" i="3"/>
  <c r="K9" i="3"/>
  <c r="K8" i="3"/>
  <c r="K7" i="3"/>
  <c r="I7" i="3"/>
  <c r="K6" i="3"/>
  <c r="K5" i="3"/>
  <c r="I14" i="2"/>
  <c r="M149" i="2"/>
  <c r="K149" i="2"/>
  <c r="K148" i="2"/>
  <c r="L148" i="2" s="1"/>
  <c r="G148" i="2"/>
  <c r="L147" i="2"/>
  <c r="K147" i="2"/>
  <c r="M147" i="2"/>
  <c r="G147" i="2"/>
  <c r="M146" i="2"/>
  <c r="K146" i="2"/>
  <c r="L146" i="2" s="1"/>
  <c r="G146" i="2"/>
  <c r="L145" i="2"/>
  <c r="K145" i="2"/>
  <c r="G145" i="2"/>
  <c r="M144" i="2"/>
  <c r="L140" i="2"/>
  <c r="M139" i="2"/>
  <c r="L136" i="2"/>
  <c r="M134" i="2"/>
  <c r="L134" i="2"/>
  <c r="L130" i="2"/>
  <c r="M129" i="2"/>
  <c r="L126" i="2"/>
  <c r="M124" i="2"/>
  <c r="L114" i="2"/>
  <c r="L112" i="2"/>
  <c r="L110" i="2"/>
  <c r="M104" i="2"/>
  <c r="M99" i="2"/>
  <c r="L98" i="2"/>
  <c r="M89" i="2"/>
  <c r="L86" i="2"/>
  <c r="M79" i="2"/>
  <c r="L78" i="2"/>
  <c r="M77" i="2"/>
  <c r="M76" i="2"/>
  <c r="L76" i="2"/>
  <c r="M74" i="2"/>
  <c r="M69" i="2"/>
  <c r="M64" i="2"/>
  <c r="L60" i="2"/>
  <c r="L52" i="2"/>
  <c r="L48" i="2"/>
  <c r="L40" i="2"/>
  <c r="L36" i="2"/>
  <c r="M29" i="2"/>
  <c r="L28" i="2"/>
  <c r="L26" i="2"/>
  <c r="M24" i="2"/>
  <c r="L22" i="2"/>
  <c r="M19" i="2"/>
  <c r="L16" i="2"/>
  <c r="M14" i="2"/>
  <c r="L12" i="2"/>
  <c r="M9" i="2"/>
  <c r="L9" i="2"/>
  <c r="M8" i="2"/>
  <c r="K44" i="2"/>
  <c r="L44" i="2" s="1"/>
  <c r="K43" i="2"/>
  <c r="K42" i="2"/>
  <c r="K41" i="2"/>
  <c r="K40" i="2"/>
  <c r="K39" i="2"/>
  <c r="K38" i="2"/>
  <c r="M38" i="2" s="1"/>
  <c r="K37" i="2"/>
  <c r="K36" i="2"/>
  <c r="K35" i="2"/>
  <c r="M35" i="2" s="1"/>
  <c r="K34" i="2"/>
  <c r="L34" i="2" s="1"/>
  <c r="K33" i="2"/>
  <c r="K32" i="2"/>
  <c r="K31" i="2"/>
  <c r="K30" i="2"/>
  <c r="M30" i="2" s="1"/>
  <c r="K29" i="2"/>
  <c r="L29" i="2" s="1"/>
  <c r="K28" i="2"/>
  <c r="K27" i="2"/>
  <c r="L27" i="2" s="1"/>
  <c r="K26" i="2"/>
  <c r="K25" i="2"/>
  <c r="K24" i="2"/>
  <c r="L24" i="2" s="1"/>
  <c r="K23" i="2"/>
  <c r="K22" i="2"/>
  <c r="K21" i="2"/>
  <c r="K20" i="2"/>
  <c r="M20" i="2" s="1"/>
  <c r="K19" i="2"/>
  <c r="L19" i="2" s="1"/>
  <c r="K18" i="2"/>
  <c r="M18" i="2" s="1"/>
  <c r="K17" i="2"/>
  <c r="L17" i="2" s="1"/>
  <c r="K16" i="2"/>
  <c r="K15" i="2"/>
  <c r="K14" i="2"/>
  <c r="K13" i="2"/>
  <c r="M13" i="2" s="1"/>
  <c r="K12" i="2"/>
  <c r="K11" i="2"/>
  <c r="L11" i="2" s="1"/>
  <c r="K10" i="2"/>
  <c r="K9" i="2"/>
  <c r="K8" i="2"/>
  <c r="K7" i="2"/>
  <c r="K6" i="2"/>
  <c r="K5" i="2"/>
  <c r="K46" i="2"/>
  <c r="K45" i="2"/>
  <c r="M45" i="2" s="1"/>
  <c r="G144" i="2"/>
  <c r="G143" i="2"/>
  <c r="I142" i="2"/>
  <c r="M142" i="2" s="1"/>
  <c r="I141" i="2"/>
  <c r="M141" i="2" s="1"/>
  <c r="G140" i="2"/>
  <c r="G139" i="2"/>
  <c r="I138" i="2"/>
  <c r="M137" i="2"/>
  <c r="G137" i="2"/>
  <c r="M136" i="2"/>
  <c r="G136" i="2"/>
  <c r="I135" i="2"/>
  <c r="G134" i="2"/>
  <c r="I133" i="2"/>
  <c r="I132" i="2"/>
  <c r="M132" i="2" s="1"/>
  <c r="I131" i="2"/>
  <c r="M131" i="2" s="1"/>
  <c r="G130" i="2"/>
  <c r="G128" i="2"/>
  <c r="M127" i="2"/>
  <c r="G127" i="2"/>
  <c r="M126" i="2"/>
  <c r="G126" i="2"/>
  <c r="I125" i="2"/>
  <c r="G123" i="2"/>
  <c r="I122" i="2"/>
  <c r="M122" i="2" s="1"/>
  <c r="M121" i="2"/>
  <c r="G121" i="2"/>
  <c r="I120" i="2"/>
  <c r="I118" i="2"/>
  <c r="I117" i="2"/>
  <c r="M117" i="2" s="1"/>
  <c r="I116" i="2"/>
  <c r="M116" i="2" s="1"/>
  <c r="I115" i="2"/>
  <c r="G114" i="2"/>
  <c r="G113" i="2"/>
  <c r="G112" i="2"/>
  <c r="G111" i="2"/>
  <c r="G110" i="2"/>
  <c r="I108" i="2"/>
  <c r="G107" i="2"/>
  <c r="G106" i="2"/>
  <c r="I105" i="2"/>
  <c r="G104" i="2"/>
  <c r="I103" i="2"/>
  <c r="G102" i="2"/>
  <c r="I101" i="2"/>
  <c r="M101" i="2" s="1"/>
  <c r="I100" i="2"/>
  <c r="G98" i="2"/>
  <c r="I97" i="2"/>
  <c r="M97" i="2" s="1"/>
  <c r="M96" i="2"/>
  <c r="G96" i="2"/>
  <c r="I95" i="2"/>
  <c r="G93" i="2"/>
  <c r="I92" i="2"/>
  <c r="M92" i="2" s="1"/>
  <c r="I91" i="2"/>
  <c r="M91" i="2" s="1"/>
  <c r="I90" i="2"/>
  <c r="I88" i="2"/>
  <c r="M87" i="2"/>
  <c r="G87" i="2"/>
  <c r="M86" i="2"/>
  <c r="G86" i="2"/>
  <c r="G85" i="2"/>
  <c r="G83" i="2"/>
  <c r="I82" i="2"/>
  <c r="M82" i="2" s="1"/>
  <c r="I81" i="2"/>
  <c r="M81" i="2" s="1"/>
  <c r="I80" i="2"/>
  <c r="G79" i="2"/>
  <c r="G78" i="2"/>
  <c r="I77" i="2"/>
  <c r="G76" i="2"/>
  <c r="I75" i="2"/>
  <c r="I73" i="2"/>
  <c r="I72" i="2"/>
  <c r="M72" i="2" s="1"/>
  <c r="I71" i="2"/>
  <c r="M71" i="2" s="1"/>
  <c r="G70" i="2"/>
  <c r="G69" i="2"/>
  <c r="I68" i="2"/>
  <c r="M67" i="2"/>
  <c r="G67" i="2"/>
  <c r="M66" i="2"/>
  <c r="G66" i="2"/>
  <c r="I65" i="2"/>
  <c r="G63" i="2"/>
  <c r="I62" i="2"/>
  <c r="M62" i="2" s="1"/>
  <c r="G61" i="2"/>
  <c r="G60" i="2"/>
  <c r="G59" i="2"/>
  <c r="I58" i="2"/>
  <c r="G57" i="2"/>
  <c r="I56" i="2"/>
  <c r="M56" i="2" s="1"/>
  <c r="G55" i="2"/>
  <c r="G54" i="2"/>
  <c r="G53" i="2"/>
  <c r="G52" i="2"/>
  <c r="G51" i="2"/>
  <c r="G50" i="2"/>
  <c r="G49" i="2"/>
  <c r="G48" i="2"/>
  <c r="I47" i="2"/>
  <c r="M47" i="2" s="1"/>
  <c r="I46" i="2"/>
  <c r="M46" i="2" s="1"/>
  <c r="I45" i="2"/>
  <c r="G44" i="2"/>
  <c r="G43" i="2"/>
  <c r="I42" i="2"/>
  <c r="M42" i="2" s="1"/>
  <c r="I41" i="2"/>
  <c r="M41" i="2" s="1"/>
  <c r="G40" i="2"/>
  <c r="I38" i="2"/>
  <c r="I37" i="2"/>
  <c r="M37" i="2" s="1"/>
  <c r="M36" i="2"/>
  <c r="G36" i="2"/>
  <c r="I35" i="2"/>
  <c r="G34" i="2"/>
  <c r="G33" i="2"/>
  <c r="I32" i="2"/>
  <c r="M32" i="2" s="1"/>
  <c r="I31" i="2"/>
  <c r="M31" i="2" s="1"/>
  <c r="I30" i="2"/>
  <c r="G29" i="2"/>
  <c r="G28" i="2"/>
  <c r="M27" i="2"/>
  <c r="G27" i="2"/>
  <c r="M26" i="2"/>
  <c r="G26" i="2"/>
  <c r="G25" i="2"/>
  <c r="G24" i="2"/>
  <c r="G23" i="2"/>
  <c r="M22" i="2"/>
  <c r="G22" i="2"/>
  <c r="I21" i="2"/>
  <c r="M21" i="2" s="1"/>
  <c r="I20" i="2"/>
  <c r="G19" i="2"/>
  <c r="I18" i="2"/>
  <c r="M17" i="2"/>
  <c r="G17" i="2"/>
  <c r="M16" i="2"/>
  <c r="G16" i="2"/>
  <c r="G15" i="2"/>
  <c r="G14" i="2"/>
  <c r="G13" i="2"/>
  <c r="M12" i="2"/>
  <c r="G12" i="2"/>
  <c r="M11" i="2"/>
  <c r="G11" i="2"/>
  <c r="G10" i="2"/>
  <c r="I6" i="2"/>
  <c r="I5" i="2"/>
  <c r="G9" i="2"/>
  <c r="K50" i="2"/>
  <c r="K51" i="2"/>
  <c r="L51" i="2" s="1"/>
  <c r="K47" i="2"/>
  <c r="I8" i="2"/>
  <c r="I7" i="2"/>
  <c r="K144" i="2"/>
  <c r="L144" i="2" s="1"/>
  <c r="K143" i="2"/>
  <c r="K142" i="2"/>
  <c r="K141" i="2"/>
  <c r="K140" i="2"/>
  <c r="K139" i="2"/>
  <c r="L139" i="2" s="1"/>
  <c r="K138" i="2"/>
  <c r="K137" i="2"/>
  <c r="L137" i="2" s="1"/>
  <c r="K136" i="2"/>
  <c r="K135" i="2"/>
  <c r="M135" i="2" s="1"/>
  <c r="K134" i="2"/>
  <c r="K133" i="2"/>
  <c r="M133" i="2" s="1"/>
  <c r="K132" i="2"/>
  <c r="K131" i="2"/>
  <c r="K130" i="2"/>
  <c r="K129" i="2"/>
  <c r="K128" i="2"/>
  <c r="K127" i="2"/>
  <c r="L127" i="2" s="1"/>
  <c r="K126" i="2"/>
  <c r="K125" i="2"/>
  <c r="M125" i="2" s="1"/>
  <c r="K124" i="2"/>
  <c r="K123" i="2"/>
  <c r="K122" i="2"/>
  <c r="K121" i="2"/>
  <c r="L121" i="2" s="1"/>
  <c r="K120" i="2"/>
  <c r="M120" i="2" s="1"/>
  <c r="K119" i="2"/>
  <c r="K118" i="2"/>
  <c r="M118" i="2" s="1"/>
  <c r="K117" i="2"/>
  <c r="K116" i="2"/>
  <c r="K115" i="2"/>
  <c r="M115" i="2" s="1"/>
  <c r="K114" i="2"/>
  <c r="K113" i="2"/>
  <c r="K112" i="2"/>
  <c r="K111" i="2"/>
  <c r="L111" i="2" s="1"/>
  <c r="K110" i="2"/>
  <c r="K109" i="2"/>
  <c r="K108" i="2"/>
  <c r="M108" i="2" s="1"/>
  <c r="K107" i="2"/>
  <c r="L107" i="2" s="1"/>
  <c r="K106" i="2"/>
  <c r="L106" i="2" s="1"/>
  <c r="K105" i="2"/>
  <c r="M105" i="2" s="1"/>
  <c r="K104" i="2"/>
  <c r="L104" i="2" s="1"/>
  <c r="K103" i="2"/>
  <c r="M103" i="2" s="1"/>
  <c r="K102" i="2"/>
  <c r="L102" i="2" s="1"/>
  <c r="K101" i="2"/>
  <c r="K99" i="2"/>
  <c r="K98" i="2"/>
  <c r="K97" i="2"/>
  <c r="K96" i="2"/>
  <c r="L96" i="2" s="1"/>
  <c r="K95" i="2"/>
  <c r="M95" i="2" s="1"/>
  <c r="K94" i="2"/>
  <c r="K93" i="2"/>
  <c r="K92" i="2"/>
  <c r="K91" i="2"/>
  <c r="K90" i="2"/>
  <c r="M90" i="2" s="1"/>
  <c r="K89" i="2"/>
  <c r="K88" i="2"/>
  <c r="M88" i="2" s="1"/>
  <c r="K87" i="2"/>
  <c r="L87" i="2" s="1"/>
  <c r="K86" i="2"/>
  <c r="K85" i="2"/>
  <c r="K84" i="2"/>
  <c r="K83" i="2"/>
  <c r="K82" i="2"/>
  <c r="K81" i="2"/>
  <c r="K80" i="2"/>
  <c r="M80" i="2" s="1"/>
  <c r="K79" i="2"/>
  <c r="L79" i="2" s="1"/>
  <c r="K78" i="2"/>
  <c r="K77" i="2"/>
  <c r="K76" i="2"/>
  <c r="K75" i="2"/>
  <c r="K74" i="2"/>
  <c r="K73" i="2"/>
  <c r="M73" i="2" s="1"/>
  <c r="K72" i="2"/>
  <c r="K71" i="2"/>
  <c r="K70" i="2"/>
  <c r="K69" i="2"/>
  <c r="L69" i="2" s="1"/>
  <c r="K68" i="2"/>
  <c r="M68" i="2" s="1"/>
  <c r="K67" i="2"/>
  <c r="L67" i="2" s="1"/>
  <c r="K66" i="2"/>
  <c r="L66" i="2" s="1"/>
  <c r="K65" i="2"/>
  <c r="M65" i="2" s="1"/>
  <c r="K64" i="2"/>
  <c r="K63" i="2"/>
  <c r="K62" i="2"/>
  <c r="K61" i="2"/>
  <c r="L61" i="2" s="1"/>
  <c r="K60" i="2"/>
  <c r="K59" i="2"/>
  <c r="L59" i="2" s="1"/>
  <c r="K58" i="2"/>
  <c r="M58" i="2" s="1"/>
  <c r="K57" i="2"/>
  <c r="L57" i="2" s="1"/>
  <c r="K56" i="2"/>
  <c r="K55" i="2"/>
  <c r="K54" i="2"/>
  <c r="L54" i="2" s="1"/>
  <c r="K53" i="2"/>
  <c r="K52" i="2"/>
  <c r="K49" i="2"/>
  <c r="L49" i="2" s="1"/>
  <c r="K48" i="2"/>
  <c r="M7" i="2"/>
  <c r="M5" i="2"/>
  <c r="F169" i="1"/>
  <c r="F168" i="1"/>
  <c r="D168" i="1"/>
  <c r="C168" i="1"/>
  <c r="F167" i="1"/>
  <c r="D167" i="1"/>
  <c r="E167" i="1" s="1"/>
  <c r="C167" i="1"/>
  <c r="F166" i="1"/>
  <c r="E165" i="1"/>
  <c r="E166" i="1"/>
  <c r="D166" i="1"/>
  <c r="C166" i="1"/>
  <c r="F165" i="1"/>
  <c r="D165" i="1"/>
  <c r="C165" i="1"/>
  <c r="F164" i="1"/>
  <c r="E164" i="1"/>
  <c r="D164" i="1"/>
  <c r="C164" i="1"/>
  <c r="L155" i="1"/>
  <c r="G155" i="1"/>
  <c r="K159" i="1"/>
  <c r="L159" i="1" s="1"/>
  <c r="G159" i="1"/>
  <c r="L158" i="1"/>
  <c r="K158" i="1"/>
  <c r="G158" i="1"/>
  <c r="K157" i="1"/>
  <c r="M157" i="1" s="1"/>
  <c r="I157" i="1"/>
  <c r="K156" i="1"/>
  <c r="L156" i="1" s="1"/>
  <c r="G156" i="1"/>
  <c r="K155" i="1"/>
  <c r="K154" i="1"/>
  <c r="L154" i="1" s="1"/>
  <c r="G154" i="1"/>
  <c r="L153" i="1"/>
  <c r="K153" i="1"/>
  <c r="G153" i="1"/>
  <c r="K152" i="1"/>
  <c r="M152" i="1" s="1"/>
  <c r="I152" i="1"/>
  <c r="K151" i="1"/>
  <c r="L151" i="1" s="1"/>
  <c r="G151" i="1"/>
  <c r="K150" i="1"/>
  <c r="M150" i="1" s="1"/>
  <c r="I150" i="1"/>
  <c r="K149" i="1"/>
  <c r="G149" i="1"/>
  <c r="K148" i="1"/>
  <c r="G148" i="1"/>
  <c r="K147" i="1"/>
  <c r="M147" i="1" s="1"/>
  <c r="I147" i="1"/>
  <c r="K146" i="1"/>
  <c r="L146" i="1" s="1"/>
  <c r="G146" i="1"/>
  <c r="K145" i="1"/>
  <c r="M145" i="1" s="1"/>
  <c r="I145" i="1"/>
  <c r="K144" i="1"/>
  <c r="G144" i="1"/>
  <c r="K143" i="1"/>
  <c r="G143" i="1"/>
  <c r="K142" i="1"/>
  <c r="M142" i="1" s="1"/>
  <c r="I142" i="1"/>
  <c r="K141" i="1"/>
  <c r="I141" i="1"/>
  <c r="K140" i="1"/>
  <c r="G140" i="1"/>
  <c r="K139" i="1"/>
  <c r="G139" i="1"/>
  <c r="K138" i="1"/>
  <c r="G138" i="1"/>
  <c r="K137" i="1"/>
  <c r="G137" i="1"/>
  <c r="K136" i="1"/>
  <c r="L136" i="1" s="1"/>
  <c r="G136" i="1"/>
  <c r="K135" i="1"/>
  <c r="M135" i="1" s="1"/>
  <c r="I135" i="1"/>
  <c r="K134" i="1"/>
  <c r="G134" i="1"/>
  <c r="K133" i="1"/>
  <c r="I133" i="1"/>
  <c r="K132" i="1"/>
  <c r="L132" i="1" s="1"/>
  <c r="G132" i="1"/>
  <c r="K131" i="1"/>
  <c r="M131" i="1" s="1"/>
  <c r="I131" i="1"/>
  <c r="K130" i="1"/>
  <c r="M130" i="1" s="1"/>
  <c r="I130" i="1"/>
  <c r="K129" i="1"/>
  <c r="M129" i="1" s="1"/>
  <c r="I129" i="1"/>
  <c r="K128" i="1"/>
  <c r="G128" i="1"/>
  <c r="K127" i="1"/>
  <c r="M127" i="1" s="1"/>
  <c r="I127" i="1"/>
  <c r="K126" i="1"/>
  <c r="M126" i="1" s="1"/>
  <c r="I126" i="1"/>
  <c r="K125" i="1"/>
  <c r="L125" i="1" s="1"/>
  <c r="G125" i="1"/>
  <c r="K124" i="1"/>
  <c r="M124" i="1" s="1"/>
  <c r="I124" i="1"/>
  <c r="K123" i="1"/>
  <c r="G123" i="1"/>
  <c r="K122" i="1"/>
  <c r="I122" i="1"/>
  <c r="K121" i="1"/>
  <c r="L121" i="1" s="1"/>
  <c r="G121" i="1"/>
  <c r="K120" i="1"/>
  <c r="M120" i="1" s="1"/>
  <c r="I120" i="1"/>
  <c r="L103" i="1"/>
  <c r="K119" i="1"/>
  <c r="G119" i="1"/>
  <c r="K118" i="1"/>
  <c r="M118" i="1" s="1"/>
  <c r="I118" i="1"/>
  <c r="L117" i="1"/>
  <c r="K117" i="1"/>
  <c r="G117" i="1"/>
  <c r="K116" i="1"/>
  <c r="L116" i="1" s="1"/>
  <c r="G116" i="1"/>
  <c r="K115" i="1"/>
  <c r="G115" i="1"/>
  <c r="K114" i="1"/>
  <c r="G114" i="1"/>
  <c r="K113" i="1"/>
  <c r="G113" i="1"/>
  <c r="K112" i="1"/>
  <c r="L112" i="1" s="1"/>
  <c r="G112" i="1"/>
  <c r="K111" i="1"/>
  <c r="M111" i="1" s="1"/>
  <c r="I111" i="1"/>
  <c r="K110" i="1"/>
  <c r="M110" i="1" s="1"/>
  <c r="I110" i="1"/>
  <c r="M90" i="1"/>
  <c r="K109" i="1"/>
  <c r="M109" i="1" s="1"/>
  <c r="I109" i="1"/>
  <c r="K108" i="1"/>
  <c r="M108" i="1" s="1"/>
  <c r="I108" i="1"/>
  <c r="K107" i="1"/>
  <c r="L107" i="1" s="1"/>
  <c r="G107" i="1"/>
  <c r="K106" i="1"/>
  <c r="L106" i="1" s="1"/>
  <c r="G106" i="1"/>
  <c r="K105" i="1"/>
  <c r="G105" i="1"/>
  <c r="K104" i="1"/>
  <c r="G104" i="1"/>
  <c r="K103" i="1"/>
  <c r="G103" i="1"/>
  <c r="K102" i="1"/>
  <c r="M102" i="1" s="1"/>
  <c r="I102" i="1"/>
  <c r="K101" i="1"/>
  <c r="I101" i="1"/>
  <c r="K100" i="1"/>
  <c r="G100" i="1"/>
  <c r="K99" i="1"/>
  <c r="M99" i="1" s="1"/>
  <c r="I99" i="1"/>
  <c r="K98" i="1"/>
  <c r="M98" i="1" s="1"/>
  <c r="I98" i="1"/>
  <c r="K97" i="1"/>
  <c r="G97" i="1"/>
  <c r="K96" i="1"/>
  <c r="G96" i="1"/>
  <c r="K95" i="1"/>
  <c r="M95" i="1" s="1"/>
  <c r="I95" i="1"/>
  <c r="I79" i="1"/>
  <c r="M94" i="1"/>
  <c r="K94" i="1"/>
  <c r="L94" i="1" s="1"/>
  <c r="I94" i="1"/>
  <c r="G94" i="1"/>
  <c r="K93" i="1"/>
  <c r="L93" i="1" s="1"/>
  <c r="G93" i="1"/>
  <c r="K92" i="1"/>
  <c r="M92" i="1" s="1"/>
  <c r="I92" i="1"/>
  <c r="K91" i="1"/>
  <c r="G91" i="1"/>
  <c r="K90" i="1"/>
  <c r="I90" i="1"/>
  <c r="K89" i="1"/>
  <c r="G89" i="1"/>
  <c r="K88" i="1"/>
  <c r="G88" i="1"/>
  <c r="K87" i="1"/>
  <c r="G87" i="1"/>
  <c r="M86" i="1"/>
  <c r="K86" i="1"/>
  <c r="I86" i="1"/>
  <c r="L85" i="1"/>
  <c r="K85" i="1"/>
  <c r="G85" i="1"/>
  <c r="K84" i="1"/>
  <c r="G84" i="1"/>
  <c r="K83" i="1"/>
  <c r="G83" i="1"/>
  <c r="K82" i="1"/>
  <c r="G82" i="1"/>
  <c r="K81" i="1"/>
  <c r="L81" i="1" s="1"/>
  <c r="G81" i="1"/>
  <c r="K80" i="1"/>
  <c r="G80" i="1"/>
  <c r="K79" i="1"/>
  <c r="M79" i="1" s="1"/>
  <c r="K78" i="1"/>
  <c r="L78" i="1" s="1"/>
  <c r="G78" i="1"/>
  <c r="K77" i="1"/>
  <c r="I77" i="1"/>
  <c r="K76" i="1"/>
  <c r="G76" i="1"/>
  <c r="K75" i="1"/>
  <c r="G75" i="1"/>
  <c r="K74" i="1"/>
  <c r="G74" i="1"/>
  <c r="K73" i="1"/>
  <c r="M73" i="1" s="1"/>
  <c r="I73" i="1"/>
  <c r="K72" i="1"/>
  <c r="M72" i="1" s="1"/>
  <c r="I72" i="1"/>
  <c r="K71" i="1"/>
  <c r="M71" i="1" s="1"/>
  <c r="I71" i="1"/>
  <c r="K70" i="1"/>
  <c r="K69" i="1"/>
  <c r="G69" i="1"/>
  <c r="K68" i="1"/>
  <c r="M68" i="1" s="1"/>
  <c r="I68" i="1"/>
  <c r="K67" i="1"/>
  <c r="G67" i="1"/>
  <c r="K66" i="1"/>
  <c r="L66" i="1" s="1"/>
  <c r="G66" i="1"/>
  <c r="K65" i="1"/>
  <c r="G65" i="1"/>
  <c r="M60" i="1"/>
  <c r="L61" i="1"/>
  <c r="M62" i="1"/>
  <c r="L63" i="1"/>
  <c r="K64" i="1"/>
  <c r="M64" i="1" s="1"/>
  <c r="I64" i="1"/>
  <c r="K63" i="1"/>
  <c r="G63" i="1"/>
  <c r="K62" i="1"/>
  <c r="I62" i="1"/>
  <c r="K61" i="1"/>
  <c r="G61" i="1"/>
  <c r="K60" i="1"/>
  <c r="I60" i="1"/>
  <c r="K59" i="1"/>
  <c r="K58" i="1"/>
  <c r="K57" i="1"/>
  <c r="M57" i="1" s="1"/>
  <c r="M56" i="1"/>
  <c r="K56" i="1"/>
  <c r="M55" i="1"/>
  <c r="K55" i="1"/>
  <c r="I59" i="1"/>
  <c r="G58" i="1"/>
  <c r="I57" i="1"/>
  <c r="I56" i="1"/>
  <c r="I55" i="1"/>
  <c r="I50" i="1"/>
  <c r="K54" i="1"/>
  <c r="K53" i="1"/>
  <c r="M53" i="1" s="1"/>
  <c r="K52" i="1"/>
  <c r="M52" i="1" s="1"/>
  <c r="K51" i="1"/>
  <c r="K50" i="1"/>
  <c r="I48" i="1"/>
  <c r="K45" i="1"/>
  <c r="K46" i="1"/>
  <c r="L46" i="1" s="1"/>
  <c r="K47" i="1"/>
  <c r="M47" i="1"/>
  <c r="K48" i="1"/>
  <c r="L48" i="1" s="1"/>
  <c r="M48" i="1"/>
  <c r="K49" i="1"/>
  <c r="L49" i="1" s="1"/>
  <c r="G54" i="1"/>
  <c r="I53" i="1"/>
  <c r="I52" i="1"/>
  <c r="G51" i="1"/>
  <c r="G49" i="1"/>
  <c r="G48" i="1"/>
  <c r="I47" i="1"/>
  <c r="G46" i="1"/>
  <c r="L44" i="1"/>
  <c r="L43" i="1"/>
  <c r="M42" i="1"/>
  <c r="L41" i="1"/>
  <c r="M40" i="1"/>
  <c r="M39" i="1"/>
  <c r="L38" i="1"/>
  <c r="M37" i="1"/>
  <c r="L36" i="1"/>
  <c r="M35" i="1"/>
  <c r="L34" i="1"/>
  <c r="L33" i="1"/>
  <c r="M32" i="1"/>
  <c r="L31" i="1"/>
  <c r="M30" i="1"/>
  <c r="L28" i="1"/>
  <c r="M27" i="1"/>
  <c r="L26" i="1"/>
  <c r="M25" i="1"/>
  <c r="M24" i="1"/>
  <c r="M23" i="1"/>
  <c r="M22" i="1"/>
  <c r="L21" i="1"/>
  <c r="M20" i="1"/>
  <c r="L19" i="1"/>
  <c r="M18" i="1"/>
  <c r="M17" i="1"/>
  <c r="L16" i="1"/>
  <c r="M15" i="1"/>
  <c r="L14" i="1"/>
  <c r="L13" i="1"/>
  <c r="M12" i="1"/>
  <c r="L11" i="1"/>
  <c r="M10" i="1"/>
  <c r="L9" i="1"/>
  <c r="L8" i="1"/>
  <c r="M7" i="1"/>
  <c r="L6" i="1"/>
  <c r="M5" i="1"/>
  <c r="E168" i="6" l="1"/>
  <c r="F168" i="6" s="1"/>
  <c r="E165" i="6"/>
  <c r="F165" i="6" s="1"/>
  <c r="E164" i="6"/>
  <c r="F164" i="6" s="1"/>
  <c r="F169" i="5"/>
  <c r="F164" i="4"/>
  <c r="M70" i="5"/>
  <c r="L63" i="5"/>
  <c r="K25" i="5"/>
  <c r="M25" i="5" s="1"/>
  <c r="M63" i="4"/>
  <c r="L70" i="4"/>
  <c r="F169" i="4"/>
  <c r="E165" i="3"/>
  <c r="F165" i="3" s="1"/>
  <c r="F166" i="3"/>
  <c r="E167" i="3"/>
  <c r="F167" i="3" s="1"/>
  <c r="L13" i="3"/>
  <c r="L18" i="3"/>
  <c r="L33" i="3"/>
  <c r="L43" i="3"/>
  <c r="L68" i="3"/>
  <c r="L88" i="3"/>
  <c r="L93" i="3"/>
  <c r="L113" i="3"/>
  <c r="L133" i="3"/>
  <c r="L138" i="3"/>
  <c r="L148" i="3"/>
  <c r="L153" i="3"/>
  <c r="L158" i="3"/>
  <c r="L15" i="3"/>
  <c r="M28" i="3"/>
  <c r="L30" i="3"/>
  <c r="L40" i="3"/>
  <c r="L45" i="3"/>
  <c r="L55" i="3"/>
  <c r="M63" i="3"/>
  <c r="L70" i="3"/>
  <c r="L95" i="3"/>
  <c r="L105" i="3"/>
  <c r="M108" i="3"/>
  <c r="L115" i="3"/>
  <c r="L125" i="3"/>
  <c r="M128" i="3"/>
  <c r="L130" i="3"/>
  <c r="L145" i="3"/>
  <c r="L150" i="3"/>
  <c r="L143" i="2"/>
  <c r="M138" i="2"/>
  <c r="L128" i="2"/>
  <c r="L123" i="2"/>
  <c r="L113" i="2"/>
  <c r="L93" i="2"/>
  <c r="E155" i="2"/>
  <c r="F155" i="2" s="1"/>
  <c r="L85" i="2"/>
  <c r="L83" i="2"/>
  <c r="L70" i="2"/>
  <c r="E153" i="2"/>
  <c r="F153" i="2" s="1"/>
  <c r="L63" i="2"/>
  <c r="L55" i="2"/>
  <c r="L53" i="2"/>
  <c r="L50" i="2"/>
  <c r="L43" i="2"/>
  <c r="L33" i="2"/>
  <c r="E156" i="2"/>
  <c r="F156" i="2" s="1"/>
  <c r="L25" i="2"/>
  <c r="L23" i="2"/>
  <c r="L15" i="2"/>
  <c r="L13" i="2"/>
  <c r="E154" i="2"/>
  <c r="F154" i="2" s="1"/>
  <c r="L10" i="2"/>
  <c r="E157" i="2"/>
  <c r="F157" i="2" s="1"/>
  <c r="E168" i="1"/>
  <c r="M141" i="1"/>
  <c r="L137" i="1"/>
  <c r="L148" i="1"/>
  <c r="L149" i="1"/>
  <c r="L143" i="1"/>
  <c r="L140" i="1"/>
  <c r="L144" i="1"/>
  <c r="L138" i="1"/>
  <c r="L139" i="1"/>
  <c r="M122" i="1"/>
  <c r="M133" i="1"/>
  <c r="L134" i="1"/>
  <c r="L128" i="1"/>
  <c r="L123" i="1"/>
  <c r="L113" i="1"/>
  <c r="M101" i="1"/>
  <c r="L114" i="1"/>
  <c r="L115" i="1"/>
  <c r="L119" i="1"/>
  <c r="L96" i="1"/>
  <c r="L105" i="1"/>
  <c r="L100" i="1"/>
  <c r="L104" i="1"/>
  <c r="L97" i="1"/>
  <c r="L87" i="1"/>
  <c r="L82" i="1"/>
  <c r="L91" i="1"/>
  <c r="L88" i="1"/>
  <c r="L89" i="1"/>
  <c r="L83" i="1"/>
  <c r="L80" i="1"/>
  <c r="L84" i="1"/>
  <c r="M77" i="1"/>
  <c r="L75" i="1"/>
  <c r="L76" i="1"/>
  <c r="M70" i="1"/>
  <c r="L67" i="1"/>
  <c r="L74" i="1"/>
  <c r="L65" i="1"/>
  <c r="L69" i="1"/>
  <c r="M59" i="1"/>
  <c r="L58" i="1"/>
  <c r="L54" i="1"/>
  <c r="M50" i="1"/>
  <c r="L51" i="1"/>
  <c r="M45" i="1"/>
  <c r="F169" i="6" l="1"/>
  <c r="F169" i="3"/>
  <c r="F158" i="2"/>
</calcChain>
</file>

<file path=xl/sharedStrings.xml><?xml version="1.0" encoding="utf-8"?>
<sst xmlns="http://schemas.openxmlformats.org/spreadsheetml/2006/main" count="797" uniqueCount="353">
  <si>
    <t>SUSUT MINYAK BULAN JANUARI</t>
  </si>
  <si>
    <t>SPBU 34.174.04</t>
  </si>
  <si>
    <t>TANGGAL</t>
  </si>
  <si>
    <t>NAMA BBM</t>
  </si>
  <si>
    <t>SUSUT</t>
  </si>
  <si>
    <t>PLUS</t>
  </si>
  <si>
    <t>MINUS</t>
  </si>
  <si>
    <t>01 JANUARI 2024</t>
  </si>
  <si>
    <t>HASIL</t>
  </si>
  <si>
    <t>UNTUNG</t>
  </si>
  <si>
    <t>RUGI</t>
  </si>
  <si>
    <t>PLT</t>
  </si>
  <si>
    <t>BS</t>
  </si>
  <si>
    <t>PX</t>
  </si>
  <si>
    <t>PERTALITE</t>
  </si>
  <si>
    <t>BIO SOLAR</t>
  </si>
  <si>
    <t>PERTAMAX</t>
  </si>
  <si>
    <t>TURBO</t>
  </si>
  <si>
    <t>P. DEX</t>
  </si>
  <si>
    <t>+26</t>
  </si>
  <si>
    <t>+7</t>
  </si>
  <si>
    <t>+13</t>
  </si>
  <si>
    <t>02 JANUARI 2024</t>
  </si>
  <si>
    <t>+22</t>
  </si>
  <si>
    <t>+9</t>
  </si>
  <si>
    <t>+440</t>
  </si>
  <si>
    <t>03 JANUARI 2024</t>
  </si>
  <si>
    <t>+32</t>
  </si>
  <si>
    <t>+49</t>
  </si>
  <si>
    <t>04 JANUARI 2024</t>
  </si>
  <si>
    <t>+31</t>
  </si>
  <si>
    <t>05 JANUARI 2024</t>
  </si>
  <si>
    <t>+8</t>
  </si>
  <si>
    <t>+1</t>
  </si>
  <si>
    <t>06 JANUARI 2024</t>
  </si>
  <si>
    <t>+28</t>
  </si>
  <si>
    <t>+18</t>
  </si>
  <si>
    <t>07 JANUARI 2024</t>
  </si>
  <si>
    <t>+23</t>
  </si>
  <si>
    <t>+37</t>
  </si>
  <si>
    <t>08 JANUARI 2024</t>
  </si>
  <si>
    <t>+65</t>
  </si>
  <si>
    <t>+68</t>
  </si>
  <si>
    <t>+16</t>
  </si>
  <si>
    <t>09 JANUARI 2024</t>
  </si>
  <si>
    <t>10 JANUARI 2024</t>
  </si>
  <si>
    <t>+5</t>
  </si>
  <si>
    <t>+408</t>
  </si>
  <si>
    <t>11 JANUARI 2024</t>
  </si>
  <si>
    <t>+12</t>
  </si>
  <si>
    <t xml:space="preserve"> 12 JANUARI 2024</t>
  </si>
  <si>
    <t>+10</t>
  </si>
  <si>
    <t>13 JANUARI 2024</t>
  </si>
  <si>
    <t>+59</t>
  </si>
  <si>
    <t>+4</t>
  </si>
  <si>
    <t>+99</t>
  </si>
  <si>
    <t>14 JANUARI 2024</t>
  </si>
  <si>
    <t>15 JANUARI 2024</t>
  </si>
  <si>
    <t>+35</t>
  </si>
  <si>
    <t>+21</t>
  </si>
  <si>
    <t>16 JANUARI 2024</t>
  </si>
  <si>
    <t>+251</t>
  </si>
  <si>
    <t>+19</t>
  </si>
  <si>
    <t>17 JANUARI 2024</t>
  </si>
  <si>
    <t>+587</t>
  </si>
  <si>
    <t>+46</t>
  </si>
  <si>
    <t>18 JANUARI 2024</t>
  </si>
  <si>
    <t>+225</t>
  </si>
  <si>
    <t>+83</t>
  </si>
  <si>
    <t>19 JANUARI 2024</t>
  </si>
  <si>
    <t>+96</t>
  </si>
  <si>
    <t>+75</t>
  </si>
  <si>
    <t>20 JANUARI 2024</t>
  </si>
  <si>
    <t>+11</t>
  </si>
  <si>
    <t>+24</t>
  </si>
  <si>
    <t>21 JANUARI 2024</t>
  </si>
  <si>
    <t>+138</t>
  </si>
  <si>
    <t>+159</t>
  </si>
  <si>
    <t>+139</t>
  </si>
  <si>
    <t>22 JANUARI 2024</t>
  </si>
  <si>
    <t>+423</t>
  </si>
  <si>
    <t>+95</t>
  </si>
  <si>
    <t>+89</t>
  </si>
  <si>
    <t>23 JANUARI 2024</t>
  </si>
  <si>
    <t>+77</t>
  </si>
  <si>
    <t>+43</t>
  </si>
  <si>
    <t>24 JANUARI 2024</t>
  </si>
  <si>
    <t>+48</t>
  </si>
  <si>
    <t>+108</t>
  </si>
  <si>
    <t>25 JANUARI 2024</t>
  </si>
  <si>
    <t>26 JANUARI 2024</t>
  </si>
  <si>
    <t>+586</t>
  </si>
  <si>
    <t>+168</t>
  </si>
  <si>
    <t>+52</t>
  </si>
  <si>
    <t>27 JANUARI 2024</t>
  </si>
  <si>
    <t>+237</t>
  </si>
  <si>
    <t>+17</t>
  </si>
  <si>
    <t>+355</t>
  </si>
  <si>
    <t>28 JANUARI 2024</t>
  </si>
  <si>
    <t>+69</t>
  </si>
  <si>
    <t>+6</t>
  </si>
  <si>
    <t>29 JANUARI 2024</t>
  </si>
  <si>
    <t xml:space="preserve"> 30 JANUARI 2024</t>
  </si>
  <si>
    <t>31 JANUARI 2024</t>
  </si>
  <si>
    <t>+238</t>
  </si>
  <si>
    <t>+60</t>
  </si>
  <si>
    <t>+114</t>
  </si>
  <si>
    <t>+287</t>
  </si>
  <si>
    <t>NO</t>
  </si>
  <si>
    <t>JENIS BBM</t>
  </si>
  <si>
    <t>SUSUT MINYAK</t>
  </si>
  <si>
    <t>LITER</t>
  </si>
  <si>
    <t>RUPIAH</t>
  </si>
  <si>
    <t>JUMLAH</t>
  </si>
  <si>
    <t>DEX</t>
  </si>
  <si>
    <t>TOTAL</t>
  </si>
  <si>
    <t>SUSUT MINYAK BULAN FEBRUARI</t>
  </si>
  <si>
    <t>01 FEBRUARI 2024</t>
  </si>
  <si>
    <t>+36</t>
  </si>
  <si>
    <t>+39</t>
  </si>
  <si>
    <t>+106</t>
  </si>
  <si>
    <t>+67</t>
  </si>
  <si>
    <t>+151</t>
  </si>
  <si>
    <t>+111</t>
  </si>
  <si>
    <t>+54</t>
  </si>
  <si>
    <t>+58</t>
  </si>
  <si>
    <t>+85</t>
  </si>
  <si>
    <t>+191</t>
  </si>
  <si>
    <t>+98</t>
  </si>
  <si>
    <t>+74</t>
  </si>
  <si>
    <t>+239</t>
  </si>
  <si>
    <t>+20</t>
  </si>
  <si>
    <t>+14</t>
  </si>
  <si>
    <t>+44</t>
  </si>
  <si>
    <t>+218</t>
  </si>
  <si>
    <t>+128</t>
  </si>
  <si>
    <t>+143</t>
  </si>
  <si>
    <t>+284</t>
  </si>
  <si>
    <t>+50</t>
  </si>
  <si>
    <t>+33</t>
  </si>
  <si>
    <t>+27</t>
  </si>
  <si>
    <t>+616</t>
  </si>
  <si>
    <t>+47</t>
  </si>
  <si>
    <t>+184</t>
  </si>
  <si>
    <t>+56</t>
  </si>
  <si>
    <t>+175</t>
  </si>
  <si>
    <t>+71</t>
  </si>
  <si>
    <t>+203</t>
  </si>
  <si>
    <t>+113</t>
  </si>
  <si>
    <t>+40</t>
  </si>
  <si>
    <t>+29</t>
  </si>
  <si>
    <t>+102</t>
  </si>
  <si>
    <t>+76</t>
  </si>
  <si>
    <t>+53</t>
  </si>
  <si>
    <t>+137</t>
  </si>
  <si>
    <t>+130</t>
  </si>
  <si>
    <t>+25</t>
  </si>
  <si>
    <t>+66</t>
  </si>
  <si>
    <t>+91</t>
  </si>
  <si>
    <t>02FEBRUARI 024</t>
  </si>
  <si>
    <t>03 FEBRUARI  2024</t>
  </si>
  <si>
    <t>4 FEBRUARI  2024</t>
  </si>
  <si>
    <t>5 FEBRUARI  2024</t>
  </si>
  <si>
    <t>6 FEBRUARI  2024</t>
  </si>
  <si>
    <t>7 FEBRUARI  2024</t>
  </si>
  <si>
    <t>8 FEBRUARI  2024</t>
  </si>
  <si>
    <t>9 FEBRUARI  2024</t>
  </si>
  <si>
    <t>10 FEBRUARI  2024</t>
  </si>
  <si>
    <t>11 FEBRUARI  2024</t>
  </si>
  <si>
    <t>12 FEBRUARI  2024</t>
  </si>
  <si>
    <t>13 FEBRUARI  2024</t>
  </si>
  <si>
    <t>14 FEBRUARI  2024</t>
  </si>
  <si>
    <t>15 FEBRUARI  2024</t>
  </si>
  <si>
    <t>16 FEBRUARI  2024</t>
  </si>
  <si>
    <t>17 FEBRUARI  2024</t>
  </si>
  <si>
    <t>18 FEBRUARI  2024</t>
  </si>
  <si>
    <t>19 FEBRUARI  2024</t>
  </si>
  <si>
    <t>20 FEBRUARI  2024</t>
  </si>
  <si>
    <t>21 FEBRUARI  2024</t>
  </si>
  <si>
    <t>22 FEBRUARI  2024</t>
  </si>
  <si>
    <t>23 FEBRUARI  2024</t>
  </si>
  <si>
    <t>24 FEBRUARI  2024</t>
  </si>
  <si>
    <t>25 FEBRUARI  2024</t>
  </si>
  <si>
    <t>26 FEBRUARI  2024</t>
  </si>
  <si>
    <t>27 FEBRUARI  2024</t>
  </si>
  <si>
    <t>28 FEBRUARI  2024</t>
  </si>
  <si>
    <t>29 FEBRUARI  2024</t>
  </si>
  <si>
    <t>SUSUT MINYAK BULAN MARET</t>
  </si>
  <si>
    <t>01 MARET 2024</t>
  </si>
  <si>
    <t>+105</t>
  </si>
  <si>
    <t>+140</t>
  </si>
  <si>
    <t>+223</t>
  </si>
  <si>
    <t>+197</t>
  </si>
  <si>
    <t>+132</t>
  </si>
  <si>
    <t>+87</t>
  </si>
  <si>
    <t>+110</t>
  </si>
  <si>
    <t>+72</t>
  </si>
  <si>
    <t>+94</t>
  </si>
  <si>
    <t>+73</t>
  </si>
  <si>
    <t>+30</t>
  </si>
  <si>
    <t>+185</t>
  </si>
  <si>
    <t>+195</t>
  </si>
  <si>
    <t>+42</t>
  </si>
  <si>
    <t>+181</t>
  </si>
  <si>
    <t>+180</t>
  </si>
  <si>
    <t>+38</t>
  </si>
  <si>
    <t>+97</t>
  </si>
  <si>
    <t>+299</t>
  </si>
  <si>
    <t>+2</t>
  </si>
  <si>
    <t>+245</t>
  </si>
  <si>
    <t>+3</t>
  </si>
  <si>
    <t>+179</t>
  </si>
  <si>
    <t>+161</t>
  </si>
  <si>
    <t>+150</t>
  </si>
  <si>
    <t>+79</t>
  </si>
  <si>
    <t>+200</t>
  </si>
  <si>
    <t>+62</t>
  </si>
  <si>
    <t>+1122</t>
  </si>
  <si>
    <t>+173</t>
  </si>
  <si>
    <t>+1100</t>
  </si>
  <si>
    <t>+208</t>
  </si>
  <si>
    <t>+93</t>
  </si>
  <si>
    <t>+15</t>
  </si>
  <si>
    <t>+122</t>
  </si>
  <si>
    <t>+283</t>
  </si>
  <si>
    <t>+34</t>
  </si>
  <si>
    <t>+101</t>
  </si>
  <si>
    <t>+82</t>
  </si>
  <si>
    <t>+188</t>
  </si>
  <si>
    <t xml:space="preserve"> +5</t>
  </si>
  <si>
    <t>02 MARET 2024</t>
  </si>
  <si>
    <t>03 MARET  2024</t>
  </si>
  <si>
    <t>4 MARET  2024</t>
  </si>
  <si>
    <t>5 MARET  2024</t>
  </si>
  <si>
    <t>6 MARET  2024</t>
  </si>
  <si>
    <t>7 MARET  2024</t>
  </si>
  <si>
    <t>8 MARET 2024</t>
  </si>
  <si>
    <t>9 MARET 2024</t>
  </si>
  <si>
    <t>10 MARET 2024</t>
  </si>
  <si>
    <t>11 MARET 2024</t>
  </si>
  <si>
    <t>12 MARET  2024</t>
  </si>
  <si>
    <t>13 MARET  2024</t>
  </si>
  <si>
    <t>14 MARET  2024</t>
  </si>
  <si>
    <t>15 MARET  2024</t>
  </si>
  <si>
    <t>16 MARET  2024</t>
  </si>
  <si>
    <t>17 MARET  2024</t>
  </si>
  <si>
    <t>18 MARET  2024</t>
  </si>
  <si>
    <t>19 MARET  2024</t>
  </si>
  <si>
    <t>20 MARET  2024</t>
  </si>
  <si>
    <t>21 MARET  2024</t>
  </si>
  <si>
    <t>22 MARET  2024</t>
  </si>
  <si>
    <t>23 MARET  2024</t>
  </si>
  <si>
    <t>24 MARET  2024</t>
  </si>
  <si>
    <t>25 MARET  2024</t>
  </si>
  <si>
    <t>26 MARET  2024</t>
  </si>
  <si>
    <t>27 MARET  2024</t>
  </si>
  <si>
    <t>28 MARET  2024</t>
  </si>
  <si>
    <t>29 MARET  2024</t>
  </si>
  <si>
    <t xml:space="preserve"> 30 MARET 2024</t>
  </si>
  <si>
    <t>31 MARET 2024</t>
  </si>
  <si>
    <t>SUSUT MINYAK BULAN APRIL</t>
  </si>
  <si>
    <t xml:space="preserve"> 30 APRIL 2024</t>
  </si>
  <si>
    <t>SUSUT MINYAK BULAN MEI</t>
  </si>
  <si>
    <t>01 MEI 2024</t>
  </si>
  <si>
    <t>02 MEI 2024</t>
  </si>
  <si>
    <t>03 MEI 2024</t>
  </si>
  <si>
    <t>04 MEI 2024</t>
  </si>
  <si>
    <t>05 MEI 2024</t>
  </si>
  <si>
    <t>06 MEI 2024</t>
  </si>
  <si>
    <t>07 MEI 2024</t>
  </si>
  <si>
    <t>08 MEI 2024</t>
  </si>
  <si>
    <t>09 MEI 2024</t>
  </si>
  <si>
    <t>10 MEI 2024</t>
  </si>
  <si>
    <t>11 MEI 2024</t>
  </si>
  <si>
    <t>12 MEI 2024</t>
  </si>
  <si>
    <t>13 MEI 2024</t>
  </si>
  <si>
    <t>14 MEI 2024</t>
  </si>
  <si>
    <t>15 MEI 2024</t>
  </si>
  <si>
    <t>16 MEI 2024</t>
  </si>
  <si>
    <t>17 MEI 2024</t>
  </si>
  <si>
    <t>18 MEI 2024</t>
  </si>
  <si>
    <t>19 MEI 2024</t>
  </si>
  <si>
    <t>20 MEI 2024</t>
  </si>
  <si>
    <t>21 MEI 2024</t>
  </si>
  <si>
    <t>22 MEI 2024</t>
  </si>
  <si>
    <t>23 MEI 2024</t>
  </si>
  <si>
    <t>24 MEI 2024</t>
  </si>
  <si>
    <t>25 MEI 2024</t>
  </si>
  <si>
    <t>26 MEI 2024</t>
  </si>
  <si>
    <t>27 MEI 2024</t>
  </si>
  <si>
    <t>28 MEI 2024</t>
  </si>
  <si>
    <t>29 MEI 2024</t>
  </si>
  <si>
    <t xml:space="preserve"> 30 MEI 2024</t>
  </si>
  <si>
    <t>31 MEI 2024</t>
  </si>
  <si>
    <t>SUSUT MINYAK BULAN JUNI</t>
  </si>
  <si>
    <t>01 JUNI 2024</t>
  </si>
  <si>
    <t>02 JUNI 2024</t>
  </si>
  <si>
    <t>03 JUNI 2024</t>
  </si>
  <si>
    <t>04 JUNI 2024</t>
  </si>
  <si>
    <t>05 JUNI 2024</t>
  </si>
  <si>
    <t>06 JUNI 2024</t>
  </si>
  <si>
    <t>07 JUNI 2024</t>
  </si>
  <si>
    <t>08 JUNI 2024</t>
  </si>
  <si>
    <t>09 JUNI 2024</t>
  </si>
  <si>
    <t>10 JUNI 2024</t>
  </si>
  <si>
    <t>11 JUNI 2024</t>
  </si>
  <si>
    <t>12 JUNI 2024</t>
  </si>
  <si>
    <t>13 JUNI 2024</t>
  </si>
  <si>
    <t>14 JUNI 2024</t>
  </si>
  <si>
    <t>15 JUNI 2024</t>
  </si>
  <si>
    <t>16 JUNI 2024</t>
  </si>
  <si>
    <t>17 JUNI 2024</t>
  </si>
  <si>
    <t>18 JUNI 2024</t>
  </si>
  <si>
    <t>19 JUNI 2024</t>
  </si>
  <si>
    <t>20 JUNI 2024</t>
  </si>
  <si>
    <t>21 JUNI 2024</t>
  </si>
  <si>
    <t>22 JUNI 2024</t>
  </si>
  <si>
    <t>23 JUNI 2024</t>
  </si>
  <si>
    <t>24 JUNI 2024</t>
  </si>
  <si>
    <t>25 JUNI 2024</t>
  </si>
  <si>
    <t>26 JUNI 2024</t>
  </si>
  <si>
    <t>27 JUNI 2024</t>
  </si>
  <si>
    <t>28 JUNI 2024</t>
  </si>
  <si>
    <t>29 JUNI 2024</t>
  </si>
  <si>
    <t xml:space="preserve"> 30 JUNI 2024</t>
  </si>
  <si>
    <t>31 JUNI 2024</t>
  </si>
  <si>
    <t>+51</t>
  </si>
  <si>
    <t>+115</t>
  </si>
  <si>
    <t>+202</t>
  </si>
  <si>
    <t>+61</t>
  </si>
  <si>
    <t>+263</t>
  </si>
  <si>
    <t>+163</t>
  </si>
  <si>
    <t>+88</t>
  </si>
  <si>
    <t>+55</t>
  </si>
  <si>
    <t>+84</t>
  </si>
  <si>
    <t>+45</t>
  </si>
  <si>
    <t>+119</t>
  </si>
  <si>
    <t>+209</t>
  </si>
  <si>
    <t>+78</t>
  </si>
  <si>
    <t>+160</t>
  </si>
  <si>
    <t>+153</t>
  </si>
  <si>
    <t>+63</t>
  </si>
  <si>
    <t>+41</t>
  </si>
  <si>
    <t>+354</t>
  </si>
  <si>
    <t>+104</t>
  </si>
  <si>
    <t>+206</t>
  </si>
  <si>
    <t>+196</t>
  </si>
  <si>
    <t>+192</t>
  </si>
  <si>
    <t>+244</t>
  </si>
  <si>
    <t>+297</t>
  </si>
  <si>
    <t>+118</t>
  </si>
  <si>
    <t>+574</t>
  </si>
  <si>
    <t>+330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</si>
</sst>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\+_-&quot;Rp&quot;* #,##0_-;\-&quot;Rp&quot;* #,##0_-;_-&quot;Rp&quot;* &quot;-&quot;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42" fontId="0" fillId="0" borderId="2" xfId="0" applyNumberFormat="1" applyBorder="1"/>
    <xf numFmtId="0" fontId="0" fillId="0" borderId="2" xfId="0" quotePrefix="1" applyBorder="1"/>
    <xf numFmtId="42" fontId="0" fillId="0" borderId="2" xfId="0" quotePrefix="1" applyNumberFormat="1" applyBorder="1"/>
    <xf numFmtId="42" fontId="0" fillId="0" borderId="4" xfId="0" applyNumberFormat="1" applyBorder="1"/>
    <xf numFmtId="0" fontId="0" fillId="0" borderId="14" xfId="0" applyBorder="1"/>
    <xf numFmtId="42" fontId="0" fillId="0" borderId="14" xfId="0" applyNumberFormat="1" applyBorder="1"/>
    <xf numFmtId="42" fontId="0" fillId="0" borderId="17" xfId="0" applyNumberFormat="1" applyBorder="1"/>
    <xf numFmtId="42" fontId="0" fillId="0" borderId="19" xfId="0" applyNumberFormat="1" applyBorder="1"/>
    <xf numFmtId="0" fontId="0" fillId="0" borderId="21" xfId="0" applyBorder="1"/>
    <xf numFmtId="0" fontId="0" fillId="0" borderId="21" xfId="0" quotePrefix="1" applyBorder="1"/>
    <xf numFmtId="42" fontId="0" fillId="0" borderId="21" xfId="0" applyNumberFormat="1" applyBorder="1"/>
    <xf numFmtId="42" fontId="0" fillId="0" borderId="24" xfId="0" applyNumberFormat="1" applyBorder="1"/>
    <xf numFmtId="42" fontId="0" fillId="0" borderId="28" xfId="0" applyNumberFormat="1" applyBorder="1"/>
    <xf numFmtId="42" fontId="0" fillId="0" borderId="29" xfId="0" applyNumberFormat="1" applyBorder="1"/>
    <xf numFmtId="42" fontId="0" fillId="0" borderId="30" xfId="0" applyNumberFormat="1" applyBorder="1"/>
    <xf numFmtId="42" fontId="0" fillId="0" borderId="12" xfId="0" applyNumberFormat="1" applyBorder="1"/>
    <xf numFmtId="42" fontId="0" fillId="0" borderId="31" xfId="0" applyNumberFormat="1" applyBorder="1"/>
    <xf numFmtId="42" fontId="0" fillId="0" borderId="0" xfId="0" applyNumberFormat="1"/>
    <xf numFmtId="0" fontId="0" fillId="0" borderId="14" xfId="0" quotePrefix="1" applyBorder="1"/>
    <xf numFmtId="0" fontId="0" fillId="0" borderId="3" xfId="0" quotePrefix="1" applyBorder="1"/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/>
    </xf>
    <xf numFmtId="41" fontId="0" fillId="0" borderId="2" xfId="0" applyNumberFormat="1" applyBorder="1"/>
    <xf numFmtId="1" fontId="0" fillId="0" borderId="2" xfId="0" applyNumberFormat="1" applyBorder="1" applyAlignment="1">
      <alignment horizontal="center"/>
    </xf>
    <xf numFmtId="42" fontId="1" fillId="0" borderId="2" xfId="0" applyNumberFormat="1" applyFont="1" applyBorder="1"/>
    <xf numFmtId="41" fontId="0" fillId="0" borderId="0" xfId="0" applyNumberFormat="1"/>
    <xf numFmtId="164" fontId="0" fillId="0" borderId="0" xfId="0" applyNumberFormat="1"/>
    <xf numFmtId="0" fontId="0" fillId="0" borderId="0" xfId="0" quotePrefix="1"/>
    <xf numFmtId="42" fontId="0" fillId="0" borderId="0" xfId="0" quotePrefix="1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C622-AA2E-4075-82B3-565EA0319A93}">
  <dimension ref="A1:M328"/>
  <sheetViews>
    <sheetView topLeftCell="A151" workbookViewId="0">
      <selection activeCell="I168" sqref="I168:J168"/>
    </sheetView>
  </sheetViews>
  <sheetFormatPr defaultRowHeight="15" x14ac:dyDescent="0.25"/>
  <cols>
    <col min="1" max="1" width="18.7109375" customWidth="1"/>
    <col min="2" max="2" width="10.85546875" customWidth="1"/>
    <col min="3" max="3" width="10.7109375" customWidth="1"/>
    <col min="4" max="4" width="11.28515625" customWidth="1"/>
    <col min="5" max="5" width="8.5703125" customWidth="1"/>
    <col min="6" max="6" width="16.42578125" customWidth="1"/>
    <col min="7" max="8" width="9.140625" customWidth="1"/>
    <col min="12" max="13" width="12.85546875" bestFit="1" customWidth="1"/>
  </cols>
  <sheetData>
    <row r="1" spans="1:13" ht="18.75" customHeight="1" x14ac:dyDescent="0.3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38" t="s">
        <v>7</v>
      </c>
      <c r="B5" s="10">
        <v>-57</v>
      </c>
      <c r="C5" s="10"/>
      <c r="D5" s="10"/>
      <c r="E5" s="10"/>
      <c r="F5" s="10"/>
      <c r="G5" s="56"/>
      <c r="H5" s="57"/>
      <c r="I5" s="56">
        <v>-57</v>
      </c>
      <c r="J5" s="57"/>
      <c r="K5" s="10">
        <v>-57</v>
      </c>
      <c r="L5" s="11"/>
      <c r="M5" s="12">
        <f>K5*10000</f>
        <v>-570000</v>
      </c>
    </row>
    <row r="6" spans="1:13" x14ac:dyDescent="0.25">
      <c r="A6" s="39"/>
      <c r="B6" s="2"/>
      <c r="C6" s="7" t="s">
        <v>19</v>
      </c>
      <c r="D6" s="2"/>
      <c r="E6" s="2"/>
      <c r="F6" s="2"/>
      <c r="G6" s="52" t="s">
        <v>19</v>
      </c>
      <c r="H6" s="53"/>
      <c r="I6" s="52"/>
      <c r="J6" s="53"/>
      <c r="K6" s="7" t="s">
        <v>19</v>
      </c>
      <c r="L6" s="6">
        <f>K6*6800</f>
        <v>176800</v>
      </c>
      <c r="M6" s="13"/>
    </row>
    <row r="7" spans="1:13" x14ac:dyDescent="0.25">
      <c r="A7" s="39"/>
      <c r="B7" s="2"/>
      <c r="C7" s="2"/>
      <c r="D7" s="2">
        <v>-39</v>
      </c>
      <c r="E7" s="2"/>
      <c r="F7" s="2"/>
      <c r="G7" s="52"/>
      <c r="H7" s="53"/>
      <c r="I7" s="52">
        <v>-39</v>
      </c>
      <c r="J7" s="53"/>
      <c r="K7" s="2"/>
      <c r="L7" s="6"/>
      <c r="M7" s="13">
        <f>I7*12950</f>
        <v>-505050</v>
      </c>
    </row>
    <row r="8" spans="1:13" x14ac:dyDescent="0.25">
      <c r="A8" s="39"/>
      <c r="B8" s="2"/>
      <c r="C8" s="2"/>
      <c r="D8" s="2"/>
      <c r="E8" s="7" t="s">
        <v>20</v>
      </c>
      <c r="F8" s="2"/>
      <c r="G8" s="52" t="s">
        <v>20</v>
      </c>
      <c r="H8" s="53"/>
      <c r="I8" s="52"/>
      <c r="J8" s="53"/>
      <c r="K8" s="7" t="s">
        <v>20</v>
      </c>
      <c r="L8" s="8">
        <f>K8*14400</f>
        <v>100800</v>
      </c>
      <c r="M8" s="13"/>
    </row>
    <row r="9" spans="1:13" ht="15.75" thickBot="1" x14ac:dyDescent="0.3">
      <c r="A9" s="40"/>
      <c r="B9" s="14"/>
      <c r="C9" s="14"/>
      <c r="D9" s="14"/>
      <c r="E9" s="14"/>
      <c r="F9" s="15" t="s">
        <v>21</v>
      </c>
      <c r="G9" s="54" t="s">
        <v>21</v>
      </c>
      <c r="H9" s="55"/>
      <c r="I9" s="54"/>
      <c r="J9" s="55"/>
      <c r="K9" s="15" t="s">
        <v>21</v>
      </c>
      <c r="L9" s="16">
        <f>K9*15100</f>
        <v>196300</v>
      </c>
      <c r="M9" s="17"/>
    </row>
    <row r="10" spans="1:13" x14ac:dyDescent="0.25">
      <c r="A10" s="38" t="s">
        <v>22</v>
      </c>
      <c r="B10" s="10">
        <v>-60</v>
      </c>
      <c r="C10" s="10"/>
      <c r="D10" s="10"/>
      <c r="E10" s="10"/>
      <c r="F10" s="10"/>
      <c r="G10" s="56"/>
      <c r="H10" s="57"/>
      <c r="I10" s="56">
        <v>-60</v>
      </c>
      <c r="J10" s="57"/>
      <c r="K10" s="10">
        <v>-60</v>
      </c>
      <c r="L10" s="11"/>
      <c r="M10" s="12">
        <f>K10*10000</f>
        <v>-600000</v>
      </c>
    </row>
    <row r="11" spans="1:13" x14ac:dyDescent="0.25">
      <c r="A11" s="39"/>
      <c r="B11" s="2"/>
      <c r="C11" s="7" t="s">
        <v>23</v>
      </c>
      <c r="D11" s="2"/>
      <c r="E11" s="2"/>
      <c r="F11" s="2"/>
      <c r="G11" s="52" t="s">
        <v>23</v>
      </c>
      <c r="H11" s="53"/>
      <c r="I11" s="52"/>
      <c r="J11" s="53"/>
      <c r="K11" s="7" t="s">
        <v>23</v>
      </c>
      <c r="L11" s="6">
        <f>K11*6800</f>
        <v>149600</v>
      </c>
      <c r="M11" s="13"/>
    </row>
    <row r="12" spans="1:13" x14ac:dyDescent="0.25">
      <c r="A12" s="39"/>
      <c r="B12" s="2"/>
      <c r="C12" s="2"/>
      <c r="D12" s="2">
        <v>-39</v>
      </c>
      <c r="E12" s="2"/>
      <c r="F12" s="2"/>
      <c r="G12" s="52"/>
      <c r="H12" s="53"/>
      <c r="I12" s="52">
        <v>-39</v>
      </c>
      <c r="J12" s="53"/>
      <c r="K12" s="2">
        <v>-39</v>
      </c>
      <c r="L12" s="6"/>
      <c r="M12" s="13">
        <f>I12*12950</f>
        <v>-505050</v>
      </c>
    </row>
    <row r="13" spans="1:13" x14ac:dyDescent="0.25">
      <c r="A13" s="39"/>
      <c r="B13" s="2"/>
      <c r="C13" s="2"/>
      <c r="D13" s="2"/>
      <c r="E13" s="7" t="s">
        <v>24</v>
      </c>
      <c r="F13" s="2"/>
      <c r="G13" s="52" t="s">
        <v>24</v>
      </c>
      <c r="H13" s="53"/>
      <c r="I13" s="52"/>
      <c r="J13" s="53"/>
      <c r="K13" s="7" t="s">
        <v>24</v>
      </c>
      <c r="L13" s="6">
        <f>G13*14400</f>
        <v>129600</v>
      </c>
      <c r="M13" s="13"/>
    </row>
    <row r="14" spans="1:13" ht="15.75" thickBot="1" x14ac:dyDescent="0.3">
      <c r="A14" s="40"/>
      <c r="B14" s="14"/>
      <c r="C14" s="14"/>
      <c r="D14" s="14"/>
      <c r="E14" s="14"/>
      <c r="F14" s="15" t="s">
        <v>25</v>
      </c>
      <c r="G14" s="54" t="s">
        <v>25</v>
      </c>
      <c r="H14" s="55"/>
      <c r="I14" s="54"/>
      <c r="J14" s="55"/>
      <c r="K14" s="15" t="s">
        <v>25</v>
      </c>
      <c r="L14" s="16">
        <f>K14*15100</f>
        <v>6644000</v>
      </c>
      <c r="M14" s="17"/>
    </row>
    <row r="15" spans="1:13" x14ac:dyDescent="0.25">
      <c r="A15" s="38" t="s">
        <v>26</v>
      </c>
      <c r="B15" s="10">
        <v>-38</v>
      </c>
      <c r="C15" s="10"/>
      <c r="D15" s="10"/>
      <c r="E15" s="10"/>
      <c r="F15" s="10"/>
      <c r="G15" s="56"/>
      <c r="H15" s="57"/>
      <c r="I15" s="56">
        <v>-38</v>
      </c>
      <c r="J15" s="57"/>
      <c r="K15" s="10">
        <v>-38</v>
      </c>
      <c r="L15" s="11"/>
      <c r="M15" s="12">
        <f>K15*10000</f>
        <v>-380000</v>
      </c>
    </row>
    <row r="16" spans="1:13" x14ac:dyDescent="0.25">
      <c r="A16" s="39"/>
      <c r="B16" s="2"/>
      <c r="C16" s="7" t="s">
        <v>27</v>
      </c>
      <c r="D16" s="2"/>
      <c r="E16" s="2"/>
      <c r="F16" s="2"/>
      <c r="G16" s="52" t="s">
        <v>27</v>
      </c>
      <c r="H16" s="53"/>
      <c r="I16" s="52"/>
      <c r="J16" s="53"/>
      <c r="K16" s="7" t="s">
        <v>27</v>
      </c>
      <c r="L16" s="6">
        <f>K16*6800</f>
        <v>217600</v>
      </c>
      <c r="M16" s="13"/>
    </row>
    <row r="17" spans="1:13" x14ac:dyDescent="0.25">
      <c r="A17" s="39"/>
      <c r="B17" s="2"/>
      <c r="C17" s="2"/>
      <c r="D17" s="2">
        <v>-6</v>
      </c>
      <c r="E17" s="2"/>
      <c r="F17" s="2"/>
      <c r="G17" s="52"/>
      <c r="H17" s="53"/>
      <c r="I17" s="52">
        <v>-6</v>
      </c>
      <c r="J17" s="53"/>
      <c r="K17" s="2">
        <v>-6</v>
      </c>
      <c r="L17" s="6"/>
      <c r="M17" s="13">
        <f>K17*12950</f>
        <v>-77700</v>
      </c>
    </row>
    <row r="18" spans="1:13" x14ac:dyDescent="0.25">
      <c r="A18" s="39"/>
      <c r="B18" s="2"/>
      <c r="C18" s="2"/>
      <c r="D18" s="2"/>
      <c r="E18" s="2">
        <v>-436</v>
      </c>
      <c r="F18" s="2"/>
      <c r="G18" s="52"/>
      <c r="H18" s="53"/>
      <c r="I18" s="52">
        <v>-436</v>
      </c>
      <c r="J18" s="53"/>
      <c r="K18" s="2">
        <v>-436</v>
      </c>
      <c r="L18" s="6"/>
      <c r="M18" s="13">
        <f>K18*14400</f>
        <v>-6278400</v>
      </c>
    </row>
    <row r="19" spans="1:13" ht="15.75" thickBot="1" x14ac:dyDescent="0.3">
      <c r="A19" s="40"/>
      <c r="B19" s="14"/>
      <c r="C19" s="14"/>
      <c r="D19" s="14"/>
      <c r="E19" s="14"/>
      <c r="F19" s="15" t="s">
        <v>28</v>
      </c>
      <c r="G19" s="54" t="s">
        <v>28</v>
      </c>
      <c r="H19" s="55"/>
      <c r="I19" s="54"/>
      <c r="J19" s="55"/>
      <c r="K19" s="15" t="s">
        <v>28</v>
      </c>
      <c r="L19" s="16">
        <f>K19*15100</f>
        <v>739900</v>
      </c>
      <c r="M19" s="17"/>
    </row>
    <row r="20" spans="1:13" x14ac:dyDescent="0.25">
      <c r="A20" s="38" t="s">
        <v>29</v>
      </c>
      <c r="B20" s="10">
        <v>-77</v>
      </c>
      <c r="C20" s="10"/>
      <c r="D20" s="10"/>
      <c r="E20" s="10"/>
      <c r="F20" s="10"/>
      <c r="G20" s="56"/>
      <c r="H20" s="57"/>
      <c r="I20" s="56">
        <v>-77</v>
      </c>
      <c r="J20" s="57"/>
      <c r="K20" s="10">
        <v>-77</v>
      </c>
      <c r="L20" s="11"/>
      <c r="M20" s="12">
        <f>K20*10000</f>
        <v>-770000</v>
      </c>
    </row>
    <row r="21" spans="1:13" x14ac:dyDescent="0.25">
      <c r="A21" s="39"/>
      <c r="B21" s="2"/>
      <c r="C21" s="7" t="s">
        <v>30</v>
      </c>
      <c r="D21" s="2"/>
      <c r="E21" s="2"/>
      <c r="F21" s="2"/>
      <c r="G21" s="52" t="s">
        <v>30</v>
      </c>
      <c r="H21" s="53"/>
      <c r="I21" s="52"/>
      <c r="J21" s="53"/>
      <c r="K21" s="7" t="s">
        <v>30</v>
      </c>
      <c r="L21" s="6">
        <f>K21*6800</f>
        <v>210800</v>
      </c>
      <c r="M21" s="13"/>
    </row>
    <row r="22" spans="1:13" x14ac:dyDescent="0.25">
      <c r="A22" s="39"/>
      <c r="B22" s="2"/>
      <c r="C22" s="2"/>
      <c r="D22" s="2">
        <v>-46</v>
      </c>
      <c r="E22" s="2"/>
      <c r="F22" s="2"/>
      <c r="G22" s="52"/>
      <c r="H22" s="53"/>
      <c r="I22" s="52">
        <v>-46</v>
      </c>
      <c r="J22" s="53"/>
      <c r="K22" s="2">
        <v>-46</v>
      </c>
      <c r="L22" s="6"/>
      <c r="M22" s="13">
        <f>K22*12950</f>
        <v>-595700</v>
      </c>
    </row>
    <row r="23" spans="1:13" x14ac:dyDescent="0.25">
      <c r="A23" s="39"/>
      <c r="B23" s="2"/>
      <c r="C23" s="2"/>
      <c r="D23" s="2"/>
      <c r="E23" s="2">
        <v>-8</v>
      </c>
      <c r="F23" s="2"/>
      <c r="G23" s="52"/>
      <c r="H23" s="53"/>
      <c r="I23" s="52">
        <v>-8</v>
      </c>
      <c r="J23" s="53"/>
      <c r="K23" s="2">
        <v>-8</v>
      </c>
      <c r="L23" s="6"/>
      <c r="M23" s="13">
        <f>K23*14400</f>
        <v>-115200</v>
      </c>
    </row>
    <row r="24" spans="1:13" ht="15.75" thickBot="1" x14ac:dyDescent="0.3">
      <c r="A24" s="40"/>
      <c r="B24" s="14"/>
      <c r="C24" s="14"/>
      <c r="D24" s="14"/>
      <c r="E24" s="14"/>
      <c r="F24" s="14">
        <v>-36</v>
      </c>
      <c r="G24" s="54"/>
      <c r="H24" s="55"/>
      <c r="I24" s="54">
        <v>-36</v>
      </c>
      <c r="J24" s="55"/>
      <c r="K24" s="14">
        <v>-36</v>
      </c>
      <c r="L24" s="16"/>
      <c r="M24" s="17">
        <f>K24*15100</f>
        <v>-543600</v>
      </c>
    </row>
    <row r="25" spans="1:13" x14ac:dyDescent="0.25">
      <c r="A25" s="38" t="s">
        <v>31</v>
      </c>
      <c r="B25" s="10">
        <v>-69</v>
      </c>
      <c r="C25" s="10"/>
      <c r="D25" s="10"/>
      <c r="E25" s="10"/>
      <c r="F25" s="10"/>
      <c r="G25" s="56"/>
      <c r="H25" s="57"/>
      <c r="I25" s="56">
        <v>-69</v>
      </c>
      <c r="J25" s="57"/>
      <c r="K25" s="10">
        <v>-69</v>
      </c>
      <c r="L25" s="11"/>
      <c r="M25" s="12">
        <f>K25*10000</f>
        <v>-690000</v>
      </c>
    </row>
    <row r="26" spans="1:13" x14ac:dyDescent="0.25">
      <c r="A26" s="39"/>
      <c r="B26" s="2"/>
      <c r="C26" s="7" t="s">
        <v>32</v>
      </c>
      <c r="D26" s="2"/>
      <c r="E26" s="2"/>
      <c r="F26" s="2"/>
      <c r="G26" s="52" t="s">
        <v>32</v>
      </c>
      <c r="H26" s="53"/>
      <c r="I26" s="52"/>
      <c r="J26" s="53"/>
      <c r="K26" s="7" t="s">
        <v>32</v>
      </c>
      <c r="L26" s="6">
        <f>K26*6800</f>
        <v>54400</v>
      </c>
      <c r="M26" s="13"/>
    </row>
    <row r="27" spans="1:13" x14ac:dyDescent="0.25">
      <c r="A27" s="39"/>
      <c r="B27" s="2"/>
      <c r="C27" s="2"/>
      <c r="D27" s="2">
        <v>-19</v>
      </c>
      <c r="E27" s="2"/>
      <c r="F27" s="2"/>
      <c r="G27" s="52"/>
      <c r="H27" s="53"/>
      <c r="I27" s="52">
        <v>-19</v>
      </c>
      <c r="J27" s="53"/>
      <c r="K27" s="2">
        <v>-19</v>
      </c>
      <c r="L27" s="6"/>
      <c r="M27" s="13">
        <f>K27*12950</f>
        <v>-246050</v>
      </c>
    </row>
    <row r="28" spans="1:13" x14ac:dyDescent="0.25">
      <c r="A28" s="39"/>
      <c r="B28" s="2"/>
      <c r="C28" s="2"/>
      <c r="D28" s="2"/>
      <c r="E28" s="7" t="s">
        <v>21</v>
      </c>
      <c r="F28" s="2"/>
      <c r="G28" s="52" t="s">
        <v>21</v>
      </c>
      <c r="H28" s="53"/>
      <c r="I28" s="52"/>
      <c r="J28" s="53"/>
      <c r="K28" s="7" t="s">
        <v>21</v>
      </c>
      <c r="L28" s="6">
        <f>K28*14400</f>
        <v>187200</v>
      </c>
      <c r="M28" s="13"/>
    </row>
    <row r="29" spans="1:13" ht="15.75" thickBot="1" x14ac:dyDescent="0.3">
      <c r="A29" s="40"/>
      <c r="B29" s="14"/>
      <c r="C29" s="14"/>
      <c r="D29" s="14"/>
      <c r="E29" s="14"/>
      <c r="F29" s="15" t="s">
        <v>33</v>
      </c>
      <c r="G29" s="54" t="s">
        <v>33</v>
      </c>
      <c r="H29" s="55"/>
      <c r="I29" s="54"/>
      <c r="J29" s="55"/>
      <c r="K29" s="15" t="s">
        <v>33</v>
      </c>
      <c r="L29" s="16">
        <v>15100</v>
      </c>
      <c r="M29" s="17"/>
    </row>
    <row r="30" spans="1:13" x14ac:dyDescent="0.25">
      <c r="A30" s="38" t="s">
        <v>34</v>
      </c>
      <c r="B30" s="10">
        <v>-63</v>
      </c>
      <c r="C30" s="10"/>
      <c r="D30" s="10"/>
      <c r="E30" s="10"/>
      <c r="F30" s="10"/>
      <c r="G30" s="56"/>
      <c r="H30" s="57"/>
      <c r="I30" s="56">
        <v>-63</v>
      </c>
      <c r="J30" s="57"/>
      <c r="K30" s="10">
        <v>-63</v>
      </c>
      <c r="L30" s="11"/>
      <c r="M30" s="12">
        <f>K30*10000</f>
        <v>-630000</v>
      </c>
    </row>
    <row r="31" spans="1:13" x14ac:dyDescent="0.25">
      <c r="A31" s="39"/>
      <c r="B31" s="2"/>
      <c r="C31" s="7" t="s">
        <v>35</v>
      </c>
      <c r="D31" s="2"/>
      <c r="E31" s="2"/>
      <c r="F31" s="2"/>
      <c r="G31" s="52" t="s">
        <v>35</v>
      </c>
      <c r="H31" s="53"/>
      <c r="I31" s="52"/>
      <c r="J31" s="53"/>
      <c r="K31" s="7" t="s">
        <v>35</v>
      </c>
      <c r="L31" s="9">
        <f>K31*6800</f>
        <v>190400</v>
      </c>
      <c r="M31" s="18"/>
    </row>
    <row r="32" spans="1:13" x14ac:dyDescent="0.25">
      <c r="A32" s="39"/>
      <c r="B32" s="2"/>
      <c r="C32" s="2"/>
      <c r="D32" s="2">
        <v>-43</v>
      </c>
      <c r="E32" s="2"/>
      <c r="F32" s="2"/>
      <c r="G32" s="52"/>
      <c r="H32" s="53"/>
      <c r="I32" s="52">
        <v>-43</v>
      </c>
      <c r="J32" s="53"/>
      <c r="K32" s="2">
        <v>-43</v>
      </c>
      <c r="L32" s="9"/>
      <c r="M32" s="18">
        <f>K32*12950</f>
        <v>-556850</v>
      </c>
    </row>
    <row r="33" spans="1:13" x14ac:dyDescent="0.25">
      <c r="A33" s="39"/>
      <c r="B33" s="2"/>
      <c r="C33" s="2"/>
      <c r="D33" s="2"/>
      <c r="E33" s="7" t="s">
        <v>36</v>
      </c>
      <c r="F33" s="2"/>
      <c r="G33" s="52" t="s">
        <v>36</v>
      </c>
      <c r="H33" s="53"/>
      <c r="I33" s="52"/>
      <c r="J33" s="53"/>
      <c r="K33" s="7" t="s">
        <v>36</v>
      </c>
      <c r="L33" s="9">
        <f>K33*15100</f>
        <v>271800</v>
      </c>
      <c r="M33" s="18"/>
    </row>
    <row r="34" spans="1:13" ht="15.75" thickBot="1" x14ac:dyDescent="0.3">
      <c r="A34" s="40"/>
      <c r="B34" s="14"/>
      <c r="C34" s="14"/>
      <c r="D34" s="14"/>
      <c r="E34" s="14"/>
      <c r="F34" s="15" t="s">
        <v>33</v>
      </c>
      <c r="G34" s="54" t="s">
        <v>33</v>
      </c>
      <c r="H34" s="55"/>
      <c r="I34" s="54"/>
      <c r="J34" s="55"/>
      <c r="K34" s="15" t="s">
        <v>33</v>
      </c>
      <c r="L34" s="19">
        <f>K34*15100</f>
        <v>15100</v>
      </c>
      <c r="M34" s="20"/>
    </row>
    <row r="35" spans="1:13" x14ac:dyDescent="0.25">
      <c r="A35" s="38" t="s">
        <v>37</v>
      </c>
      <c r="B35" s="10">
        <v>-61</v>
      </c>
      <c r="C35" s="10"/>
      <c r="D35" s="10"/>
      <c r="E35" s="10"/>
      <c r="F35" s="10"/>
      <c r="G35" s="56"/>
      <c r="H35" s="57"/>
      <c r="I35" s="56">
        <v>-61</v>
      </c>
      <c r="J35" s="57"/>
      <c r="K35" s="10">
        <v>-61</v>
      </c>
      <c r="L35" s="11"/>
      <c r="M35" s="12">
        <f>K35*10000</f>
        <v>-610000</v>
      </c>
    </row>
    <row r="36" spans="1:13" x14ac:dyDescent="0.25">
      <c r="A36" s="39"/>
      <c r="B36" s="2"/>
      <c r="C36" s="7" t="s">
        <v>38</v>
      </c>
      <c r="D36" s="2"/>
      <c r="E36" s="2"/>
      <c r="F36" s="2"/>
      <c r="G36" s="52" t="s">
        <v>38</v>
      </c>
      <c r="H36" s="53"/>
      <c r="I36" s="52"/>
      <c r="J36" s="53"/>
      <c r="K36" s="7" t="s">
        <v>38</v>
      </c>
      <c r="L36" s="9">
        <f>K36*6800</f>
        <v>156400</v>
      </c>
      <c r="M36" s="18"/>
    </row>
    <row r="37" spans="1:13" x14ac:dyDescent="0.25">
      <c r="A37" s="39"/>
      <c r="B37" s="2"/>
      <c r="C37" s="2"/>
      <c r="D37" s="2">
        <v>-19</v>
      </c>
      <c r="E37" s="2"/>
      <c r="F37" s="2"/>
      <c r="G37" s="52"/>
      <c r="H37" s="53"/>
      <c r="I37" s="52">
        <v>-19</v>
      </c>
      <c r="J37" s="53"/>
      <c r="K37" s="2">
        <v>-19</v>
      </c>
      <c r="L37" s="9"/>
      <c r="M37" s="18">
        <f>K37*12950</f>
        <v>-246050</v>
      </c>
    </row>
    <row r="38" spans="1:13" x14ac:dyDescent="0.25">
      <c r="A38" s="39"/>
      <c r="B38" s="2"/>
      <c r="C38" s="2"/>
      <c r="D38" s="2"/>
      <c r="E38" s="7" t="s">
        <v>39</v>
      </c>
      <c r="F38" s="2"/>
      <c r="G38" s="52" t="s">
        <v>39</v>
      </c>
      <c r="H38" s="53"/>
      <c r="I38" s="52"/>
      <c r="J38" s="53"/>
      <c r="K38" s="7" t="s">
        <v>39</v>
      </c>
      <c r="L38" s="9">
        <f>K38*15100</f>
        <v>558700</v>
      </c>
      <c r="M38" s="18"/>
    </row>
    <row r="39" spans="1:13" ht="15.75" thickBot="1" x14ac:dyDescent="0.3">
      <c r="A39" s="40"/>
      <c r="B39" s="14"/>
      <c r="C39" s="14"/>
      <c r="D39" s="14"/>
      <c r="E39" s="14"/>
      <c r="F39" s="14">
        <v>-12</v>
      </c>
      <c r="G39" s="54"/>
      <c r="H39" s="55"/>
      <c r="I39" s="54">
        <v>-12</v>
      </c>
      <c r="J39" s="55"/>
      <c r="K39" s="14">
        <v>-12</v>
      </c>
      <c r="L39" s="19"/>
      <c r="M39" s="20">
        <f>K39*15100</f>
        <v>-181200</v>
      </c>
    </row>
    <row r="40" spans="1:13" x14ac:dyDescent="0.25">
      <c r="A40" s="38" t="s">
        <v>40</v>
      </c>
      <c r="B40" s="10">
        <v>-59</v>
      </c>
      <c r="C40" s="10"/>
      <c r="D40" s="10"/>
      <c r="E40" s="10"/>
      <c r="F40" s="10"/>
      <c r="G40" s="56"/>
      <c r="H40" s="57"/>
      <c r="I40" s="56">
        <v>-59</v>
      </c>
      <c r="J40" s="57"/>
      <c r="K40" s="10">
        <v>-59</v>
      </c>
      <c r="L40" s="11"/>
      <c r="M40" s="12">
        <f>K40*10000</f>
        <v>-590000</v>
      </c>
    </row>
    <row r="41" spans="1:13" x14ac:dyDescent="0.25">
      <c r="A41" s="39"/>
      <c r="B41" s="2"/>
      <c r="C41" s="7" t="s">
        <v>41</v>
      </c>
      <c r="D41" s="2"/>
      <c r="E41" s="2"/>
      <c r="F41" s="2"/>
      <c r="G41" s="52" t="s">
        <v>41</v>
      </c>
      <c r="H41" s="53"/>
      <c r="I41" s="52"/>
      <c r="J41" s="53"/>
      <c r="K41" s="7" t="s">
        <v>41</v>
      </c>
      <c r="L41" s="9">
        <f>K41*6800</f>
        <v>442000</v>
      </c>
      <c r="M41" s="18"/>
    </row>
    <row r="42" spans="1:13" x14ac:dyDescent="0.25">
      <c r="A42" s="39"/>
      <c r="B42" s="2"/>
      <c r="C42" s="2"/>
      <c r="D42" s="2">
        <v>-43</v>
      </c>
      <c r="E42" s="2"/>
      <c r="F42" s="2"/>
      <c r="G42" s="52"/>
      <c r="H42" s="53"/>
      <c r="I42" s="52">
        <v>-43</v>
      </c>
      <c r="J42" s="53"/>
      <c r="K42" s="2">
        <v>-43</v>
      </c>
      <c r="L42" s="9"/>
      <c r="M42" s="18">
        <f>K42*12950</f>
        <v>-556850</v>
      </c>
    </row>
    <row r="43" spans="1:13" x14ac:dyDescent="0.25">
      <c r="A43" s="39"/>
      <c r="B43" s="2"/>
      <c r="C43" s="2"/>
      <c r="D43" s="2"/>
      <c r="E43" s="7" t="s">
        <v>42</v>
      </c>
      <c r="F43" s="2"/>
      <c r="G43" s="52" t="s">
        <v>42</v>
      </c>
      <c r="H43" s="53"/>
      <c r="I43" s="52"/>
      <c r="J43" s="53"/>
      <c r="K43" s="7" t="s">
        <v>42</v>
      </c>
      <c r="L43" s="9">
        <f>K43*15100</f>
        <v>1026800</v>
      </c>
      <c r="M43" s="18"/>
    </row>
    <row r="44" spans="1:13" ht="15.75" thickBot="1" x14ac:dyDescent="0.3">
      <c r="A44" s="40"/>
      <c r="B44" s="14"/>
      <c r="C44" s="14"/>
      <c r="D44" s="14"/>
      <c r="E44" s="14"/>
      <c r="F44" s="15" t="s">
        <v>43</v>
      </c>
      <c r="G44" s="54" t="s">
        <v>43</v>
      </c>
      <c r="H44" s="55"/>
      <c r="I44" s="54"/>
      <c r="J44" s="55"/>
      <c r="K44" s="15" t="s">
        <v>43</v>
      </c>
      <c r="L44" s="19">
        <f>K44*15100</f>
        <v>241600</v>
      </c>
      <c r="M44" s="20"/>
    </row>
    <row r="45" spans="1:13" x14ac:dyDescent="0.25">
      <c r="A45" s="38" t="s">
        <v>44</v>
      </c>
      <c r="B45" s="10">
        <v>-35</v>
      </c>
      <c r="C45" s="10"/>
      <c r="D45" s="10"/>
      <c r="E45" s="10"/>
      <c r="F45" s="10"/>
      <c r="G45" s="56"/>
      <c r="H45" s="57"/>
      <c r="I45" s="56">
        <v>-35</v>
      </c>
      <c r="J45" s="57"/>
      <c r="K45" s="10">
        <f>B45</f>
        <v>-35</v>
      </c>
      <c r="L45" s="11"/>
      <c r="M45" s="12">
        <f>K45*10000</f>
        <v>-350000</v>
      </c>
    </row>
    <row r="46" spans="1:13" x14ac:dyDescent="0.25">
      <c r="A46" s="39"/>
      <c r="B46" s="2"/>
      <c r="C46" s="7" t="s">
        <v>30</v>
      </c>
      <c r="D46" s="2"/>
      <c r="E46" s="2"/>
      <c r="F46" s="2"/>
      <c r="G46" s="52" t="str">
        <f>C46</f>
        <v>+31</v>
      </c>
      <c r="H46" s="53"/>
      <c r="I46" s="52"/>
      <c r="J46" s="53"/>
      <c r="K46" s="2" t="str">
        <f>C46</f>
        <v>+31</v>
      </c>
      <c r="L46" s="9">
        <f>K46*6800</f>
        <v>210800</v>
      </c>
      <c r="M46" s="18"/>
    </row>
    <row r="47" spans="1:13" x14ac:dyDescent="0.25">
      <c r="A47" s="39"/>
      <c r="B47" s="2"/>
      <c r="C47" s="2"/>
      <c r="D47" s="2">
        <v>-37</v>
      </c>
      <c r="E47" s="2"/>
      <c r="F47" s="2"/>
      <c r="G47" s="52"/>
      <c r="H47" s="53"/>
      <c r="I47" s="52">
        <f>D47</f>
        <v>-37</v>
      </c>
      <c r="J47" s="53"/>
      <c r="K47" s="2">
        <f>D47</f>
        <v>-37</v>
      </c>
      <c r="L47" s="9"/>
      <c r="M47" s="18">
        <f>K47*12950</f>
        <v>-479150</v>
      </c>
    </row>
    <row r="48" spans="1:13" x14ac:dyDescent="0.25">
      <c r="A48" s="39"/>
      <c r="B48" s="2"/>
      <c r="C48" s="2"/>
      <c r="D48" s="2"/>
      <c r="E48" s="2">
        <v>0</v>
      </c>
      <c r="F48" s="2"/>
      <c r="G48" s="52">
        <f>E48</f>
        <v>0</v>
      </c>
      <c r="H48" s="53"/>
      <c r="I48" s="52">
        <f>E48</f>
        <v>0</v>
      </c>
      <c r="J48" s="53"/>
      <c r="K48" s="2">
        <f>E48</f>
        <v>0</v>
      </c>
      <c r="L48" s="9">
        <f>K48*15100</f>
        <v>0</v>
      </c>
      <c r="M48" s="18">
        <f>K48*14400</f>
        <v>0</v>
      </c>
    </row>
    <row r="49" spans="1:13" ht="15.75" thickBot="1" x14ac:dyDescent="0.3">
      <c r="A49" s="40"/>
      <c r="B49" s="14"/>
      <c r="C49" s="14"/>
      <c r="D49" s="14"/>
      <c r="E49" s="14"/>
      <c r="F49" s="15" t="s">
        <v>33</v>
      </c>
      <c r="G49" s="52" t="str">
        <f>F49</f>
        <v>+1</v>
      </c>
      <c r="H49" s="53"/>
      <c r="I49" s="54"/>
      <c r="J49" s="55"/>
      <c r="K49" s="14" t="str">
        <f>F49</f>
        <v>+1</v>
      </c>
      <c r="L49" s="19">
        <f>K49*15100</f>
        <v>15100</v>
      </c>
      <c r="M49" s="20"/>
    </row>
    <row r="50" spans="1:13" x14ac:dyDescent="0.25">
      <c r="A50" s="38" t="s">
        <v>45</v>
      </c>
      <c r="B50" s="10">
        <v>-40</v>
      </c>
      <c r="C50" s="10"/>
      <c r="D50" s="10"/>
      <c r="E50" s="10"/>
      <c r="F50" s="10"/>
      <c r="G50" s="56"/>
      <c r="H50" s="57"/>
      <c r="I50" s="56">
        <f>B50</f>
        <v>-40</v>
      </c>
      <c r="J50" s="57"/>
      <c r="K50" s="10">
        <f>B50</f>
        <v>-40</v>
      </c>
      <c r="L50" s="11"/>
      <c r="M50" s="12">
        <f>K50*10000</f>
        <v>-400000</v>
      </c>
    </row>
    <row r="51" spans="1:13" x14ac:dyDescent="0.25">
      <c r="A51" s="39"/>
      <c r="B51" s="2"/>
      <c r="C51" s="7" t="s">
        <v>46</v>
      </c>
      <c r="D51" s="2"/>
      <c r="E51" s="2"/>
      <c r="F51" s="2"/>
      <c r="G51" s="52" t="str">
        <f>C51</f>
        <v>+5</v>
      </c>
      <c r="H51" s="53"/>
      <c r="I51" s="52"/>
      <c r="J51" s="53"/>
      <c r="K51" s="2" t="str">
        <f>C51</f>
        <v>+5</v>
      </c>
      <c r="L51" s="9">
        <f>K51*6800</f>
        <v>34000</v>
      </c>
      <c r="M51" s="18"/>
    </row>
    <row r="52" spans="1:13" x14ac:dyDescent="0.25">
      <c r="A52" s="39"/>
      <c r="B52" s="2"/>
      <c r="C52" s="2"/>
      <c r="D52" s="2">
        <v>-41</v>
      </c>
      <c r="E52" s="2"/>
      <c r="F52" s="2"/>
      <c r="G52" s="52"/>
      <c r="H52" s="53"/>
      <c r="I52" s="52">
        <f>D52</f>
        <v>-41</v>
      </c>
      <c r="J52" s="53"/>
      <c r="K52" s="2">
        <f>D52</f>
        <v>-41</v>
      </c>
      <c r="L52" s="9"/>
      <c r="M52" s="18">
        <f>K52*12950</f>
        <v>-530950</v>
      </c>
    </row>
    <row r="53" spans="1:13" x14ac:dyDescent="0.25">
      <c r="A53" s="39"/>
      <c r="B53" s="2"/>
      <c r="C53" s="2"/>
      <c r="D53" s="2"/>
      <c r="E53" s="2">
        <v>-3</v>
      </c>
      <c r="F53" s="2"/>
      <c r="G53" s="52"/>
      <c r="H53" s="53"/>
      <c r="I53" s="52">
        <f>E53</f>
        <v>-3</v>
      </c>
      <c r="J53" s="53"/>
      <c r="K53" s="2">
        <f>E53</f>
        <v>-3</v>
      </c>
      <c r="L53" s="9"/>
      <c r="M53" s="18">
        <f>K53*14400</f>
        <v>-43200</v>
      </c>
    </row>
    <row r="54" spans="1:13" ht="15.75" thickBot="1" x14ac:dyDescent="0.3">
      <c r="A54" s="40"/>
      <c r="B54" s="14"/>
      <c r="C54" s="14"/>
      <c r="D54" s="14"/>
      <c r="E54" s="14"/>
      <c r="F54" s="15" t="s">
        <v>47</v>
      </c>
      <c r="G54" s="54" t="str">
        <f>F54</f>
        <v>+408</v>
      </c>
      <c r="H54" s="55"/>
      <c r="I54" s="54"/>
      <c r="J54" s="55"/>
      <c r="K54" s="14" t="str">
        <f>F54</f>
        <v>+408</v>
      </c>
      <c r="L54" s="19">
        <f>K54*15100</f>
        <v>6160800</v>
      </c>
      <c r="M54" s="20"/>
    </row>
    <row r="55" spans="1:13" x14ac:dyDescent="0.25">
      <c r="A55" s="38" t="s">
        <v>48</v>
      </c>
      <c r="B55" s="10">
        <v>-30</v>
      </c>
      <c r="C55" s="10"/>
      <c r="D55" s="10"/>
      <c r="E55" s="10"/>
      <c r="F55" s="10"/>
      <c r="G55" s="56"/>
      <c r="H55" s="57"/>
      <c r="I55" s="56">
        <f>B55</f>
        <v>-30</v>
      </c>
      <c r="J55" s="57"/>
      <c r="K55" s="10">
        <f>B55</f>
        <v>-30</v>
      </c>
      <c r="L55" s="11"/>
      <c r="M55" s="12">
        <f>K55*10000</f>
        <v>-300000</v>
      </c>
    </row>
    <row r="56" spans="1:13" x14ac:dyDescent="0.25">
      <c r="A56" s="39"/>
      <c r="B56" s="2"/>
      <c r="C56" s="2">
        <v>-21</v>
      </c>
      <c r="D56" s="2"/>
      <c r="E56" s="2"/>
      <c r="F56" s="2"/>
      <c r="G56" s="52"/>
      <c r="H56" s="53"/>
      <c r="I56" s="52">
        <f>C56</f>
        <v>-21</v>
      </c>
      <c r="J56" s="53"/>
      <c r="K56" s="2">
        <f>C56</f>
        <v>-21</v>
      </c>
      <c r="L56" s="9"/>
      <c r="M56" s="18">
        <f>K56*6800</f>
        <v>-142800</v>
      </c>
    </row>
    <row r="57" spans="1:13" x14ac:dyDescent="0.25">
      <c r="A57" s="39"/>
      <c r="B57" s="2"/>
      <c r="C57" s="2"/>
      <c r="D57" s="2">
        <v>-22</v>
      </c>
      <c r="E57" s="2"/>
      <c r="F57" s="2"/>
      <c r="G57" s="52"/>
      <c r="H57" s="53"/>
      <c r="I57" s="52">
        <f>D57</f>
        <v>-22</v>
      </c>
      <c r="J57" s="53"/>
      <c r="K57" s="2">
        <f>D57</f>
        <v>-22</v>
      </c>
      <c r="L57" s="9"/>
      <c r="M57" s="18">
        <f>K57*12950</f>
        <v>-284900</v>
      </c>
    </row>
    <row r="58" spans="1:13" x14ac:dyDescent="0.25">
      <c r="A58" s="39"/>
      <c r="B58" s="2"/>
      <c r="C58" s="2"/>
      <c r="D58" s="2"/>
      <c r="E58" s="7" t="s">
        <v>49</v>
      </c>
      <c r="F58" s="2"/>
      <c r="G58" s="52" t="str">
        <f>E58</f>
        <v>+12</v>
      </c>
      <c r="H58" s="53"/>
      <c r="I58" s="52"/>
      <c r="J58" s="53"/>
      <c r="K58" s="2" t="str">
        <f>E58</f>
        <v>+12</v>
      </c>
      <c r="L58" s="9">
        <f>K58*15100</f>
        <v>181200</v>
      </c>
      <c r="M58" s="18"/>
    </row>
    <row r="59" spans="1:13" ht="15.75" thickBot="1" x14ac:dyDescent="0.3">
      <c r="A59" s="40"/>
      <c r="B59" s="14"/>
      <c r="C59" s="14"/>
      <c r="D59" s="14"/>
      <c r="E59" s="14"/>
      <c r="F59" s="14">
        <v>-5</v>
      </c>
      <c r="G59" s="54"/>
      <c r="H59" s="55"/>
      <c r="I59" s="54">
        <f>F59</f>
        <v>-5</v>
      </c>
      <c r="J59" s="55"/>
      <c r="K59" s="14">
        <f>F59</f>
        <v>-5</v>
      </c>
      <c r="L59" s="19"/>
      <c r="M59" s="20">
        <f>K59*15100</f>
        <v>-75500</v>
      </c>
    </row>
    <row r="60" spans="1:13" x14ac:dyDescent="0.25">
      <c r="A60" s="38" t="s">
        <v>50</v>
      </c>
      <c r="B60" s="10">
        <v>-56</v>
      </c>
      <c r="C60" s="10"/>
      <c r="D60" s="10"/>
      <c r="E60" s="10"/>
      <c r="F60" s="10"/>
      <c r="G60" s="56"/>
      <c r="H60" s="57"/>
      <c r="I60" s="56">
        <f>B60</f>
        <v>-56</v>
      </c>
      <c r="J60" s="57"/>
      <c r="K60" s="10">
        <f>B60</f>
        <v>-56</v>
      </c>
      <c r="L60" s="11"/>
      <c r="M60" s="12">
        <f>K60*10000</f>
        <v>-560000</v>
      </c>
    </row>
    <row r="61" spans="1:13" x14ac:dyDescent="0.25">
      <c r="A61" s="39"/>
      <c r="B61" s="2"/>
      <c r="C61" s="7" t="s">
        <v>51</v>
      </c>
      <c r="D61" s="2"/>
      <c r="E61" s="2"/>
      <c r="F61" s="2"/>
      <c r="G61" s="52" t="str">
        <f>C61</f>
        <v>+10</v>
      </c>
      <c r="H61" s="53"/>
      <c r="I61" s="52"/>
      <c r="J61" s="53"/>
      <c r="K61" s="2" t="str">
        <f>C61</f>
        <v>+10</v>
      </c>
      <c r="L61" s="9">
        <f>K61*6800</f>
        <v>68000</v>
      </c>
      <c r="M61" s="18"/>
    </row>
    <row r="62" spans="1:13" x14ac:dyDescent="0.25">
      <c r="A62" s="39"/>
      <c r="B62" s="2"/>
      <c r="C62" s="2"/>
      <c r="D62" s="2">
        <v>-32</v>
      </c>
      <c r="E62" s="2"/>
      <c r="F62" s="2"/>
      <c r="G62" s="52"/>
      <c r="H62" s="53"/>
      <c r="I62" s="52">
        <f>D62</f>
        <v>-32</v>
      </c>
      <c r="J62" s="53"/>
      <c r="K62" s="2">
        <f>D62</f>
        <v>-32</v>
      </c>
      <c r="L62" s="9"/>
      <c r="M62" s="18">
        <f>K62*12950</f>
        <v>-414400</v>
      </c>
    </row>
    <row r="63" spans="1:13" x14ac:dyDescent="0.25">
      <c r="A63" s="39"/>
      <c r="B63" s="2"/>
      <c r="C63" s="2"/>
      <c r="D63" s="2"/>
      <c r="E63" s="7" t="s">
        <v>46</v>
      </c>
      <c r="F63" s="2"/>
      <c r="G63" s="52" t="str">
        <f>E63</f>
        <v>+5</v>
      </c>
      <c r="H63" s="53"/>
      <c r="I63" s="52"/>
      <c r="J63" s="53"/>
      <c r="K63" s="2" t="str">
        <f>E63</f>
        <v>+5</v>
      </c>
      <c r="L63" s="9">
        <f>K63*15100</f>
        <v>75500</v>
      </c>
      <c r="M63" s="18"/>
    </row>
    <row r="64" spans="1:13" ht="15.75" thickBot="1" x14ac:dyDescent="0.3">
      <c r="A64" s="40"/>
      <c r="B64" s="14"/>
      <c r="C64" s="14"/>
      <c r="D64" s="14"/>
      <c r="E64" s="14"/>
      <c r="F64" s="14">
        <v>-22</v>
      </c>
      <c r="G64" s="54"/>
      <c r="H64" s="55"/>
      <c r="I64" s="54">
        <f>F64</f>
        <v>-22</v>
      </c>
      <c r="J64" s="55"/>
      <c r="K64" s="14">
        <f>F64</f>
        <v>-22</v>
      </c>
      <c r="L64" s="19"/>
      <c r="M64" s="20">
        <f>K64*15100</f>
        <v>-332200</v>
      </c>
    </row>
    <row r="65" spans="1:13" x14ac:dyDescent="0.25">
      <c r="A65" s="38" t="s">
        <v>52</v>
      </c>
      <c r="B65" s="24" t="s">
        <v>53</v>
      </c>
      <c r="C65" s="10"/>
      <c r="D65" s="10"/>
      <c r="E65" s="10"/>
      <c r="F65" s="10"/>
      <c r="G65" s="56" t="str">
        <f>B65</f>
        <v>+59</v>
      </c>
      <c r="H65" s="57"/>
      <c r="I65" s="56"/>
      <c r="J65" s="57"/>
      <c r="K65" s="10" t="str">
        <f>B65</f>
        <v>+59</v>
      </c>
      <c r="L65" s="11">
        <f>K65*10000</f>
        <v>590000</v>
      </c>
      <c r="M65" s="12"/>
    </row>
    <row r="66" spans="1:13" x14ac:dyDescent="0.25">
      <c r="A66" s="39"/>
      <c r="B66" s="2"/>
      <c r="C66" s="7" t="s">
        <v>46</v>
      </c>
      <c r="D66" s="2"/>
      <c r="E66" s="2"/>
      <c r="F66" s="2"/>
      <c r="G66" s="52" t="str">
        <f>C66</f>
        <v>+5</v>
      </c>
      <c r="H66" s="53"/>
      <c r="I66" s="52"/>
      <c r="J66" s="53"/>
      <c r="K66" s="2" t="str">
        <f>C66</f>
        <v>+5</v>
      </c>
      <c r="L66" s="9">
        <f>K66*6800</f>
        <v>34000</v>
      </c>
      <c r="M66" s="18"/>
    </row>
    <row r="67" spans="1:13" x14ac:dyDescent="0.25">
      <c r="A67" s="39"/>
      <c r="B67" s="2"/>
      <c r="C67" s="2"/>
      <c r="D67" s="7" t="s">
        <v>54</v>
      </c>
      <c r="E67" s="2"/>
      <c r="F67" s="2"/>
      <c r="G67" s="52" t="str">
        <f>D67</f>
        <v>+4</v>
      </c>
      <c r="H67" s="53"/>
      <c r="I67" s="52"/>
      <c r="J67" s="53"/>
      <c r="K67" s="2" t="str">
        <f>D67</f>
        <v>+4</v>
      </c>
      <c r="L67" s="9">
        <f>K67*12950</f>
        <v>51800</v>
      </c>
      <c r="M67" s="18"/>
    </row>
    <row r="68" spans="1:13" x14ac:dyDescent="0.25">
      <c r="A68" s="39"/>
      <c r="B68" s="2"/>
      <c r="C68" s="2"/>
      <c r="D68" s="2"/>
      <c r="E68" s="2">
        <v>-12</v>
      </c>
      <c r="F68" s="2"/>
      <c r="G68" s="52"/>
      <c r="H68" s="53"/>
      <c r="I68" s="52">
        <f>E68</f>
        <v>-12</v>
      </c>
      <c r="J68" s="53"/>
      <c r="K68" s="2">
        <f>E68</f>
        <v>-12</v>
      </c>
      <c r="L68" s="9"/>
      <c r="M68" s="18">
        <f>K68*14400</f>
        <v>-172800</v>
      </c>
    </row>
    <row r="69" spans="1:13" ht="15.75" thickBot="1" x14ac:dyDescent="0.3">
      <c r="A69" s="40"/>
      <c r="B69" s="14"/>
      <c r="C69" s="14"/>
      <c r="D69" s="14"/>
      <c r="E69" s="14"/>
      <c r="F69" s="15" t="s">
        <v>55</v>
      </c>
      <c r="G69" s="54" t="str">
        <f>F69</f>
        <v>+99</v>
      </c>
      <c r="H69" s="55"/>
      <c r="I69" s="54"/>
      <c r="J69" s="55"/>
      <c r="K69" s="14" t="str">
        <f>F69</f>
        <v>+99</v>
      </c>
      <c r="L69" s="19">
        <f>K69*15100</f>
        <v>1494900</v>
      </c>
      <c r="M69" s="20"/>
    </row>
    <row r="70" spans="1:13" x14ac:dyDescent="0.25">
      <c r="A70" s="38" t="s">
        <v>56</v>
      </c>
      <c r="B70" s="10">
        <v>-146</v>
      </c>
      <c r="C70" s="10"/>
      <c r="D70" s="10"/>
      <c r="E70" s="10"/>
      <c r="F70" s="10"/>
      <c r="G70" s="56"/>
      <c r="H70" s="57"/>
      <c r="I70" s="56">
        <v>-146</v>
      </c>
      <c r="J70" s="57"/>
      <c r="K70" s="10">
        <f>B70</f>
        <v>-146</v>
      </c>
      <c r="L70" s="11"/>
      <c r="M70" s="12">
        <f>K70*10000</f>
        <v>-1460000</v>
      </c>
    </row>
    <row r="71" spans="1:13" x14ac:dyDescent="0.25">
      <c r="A71" s="39"/>
      <c r="B71" s="2"/>
      <c r="C71" s="2">
        <v>-10</v>
      </c>
      <c r="D71" s="2"/>
      <c r="E71" s="2"/>
      <c r="F71" s="2"/>
      <c r="G71" s="52"/>
      <c r="H71" s="53"/>
      <c r="I71" s="52">
        <f>C71</f>
        <v>-10</v>
      </c>
      <c r="J71" s="53"/>
      <c r="K71" s="2">
        <f>C71</f>
        <v>-10</v>
      </c>
      <c r="L71" s="9"/>
      <c r="M71" s="18">
        <f>K71*6800</f>
        <v>-68000</v>
      </c>
    </row>
    <row r="72" spans="1:13" x14ac:dyDescent="0.25">
      <c r="A72" s="39"/>
      <c r="B72" s="2"/>
      <c r="C72" s="2"/>
      <c r="D72" s="2">
        <v>-5</v>
      </c>
      <c r="E72" s="2"/>
      <c r="F72" s="2"/>
      <c r="G72" s="52"/>
      <c r="H72" s="53"/>
      <c r="I72" s="52">
        <f>D72</f>
        <v>-5</v>
      </c>
      <c r="J72" s="53"/>
      <c r="K72" s="2">
        <f>D72</f>
        <v>-5</v>
      </c>
      <c r="L72" s="9"/>
      <c r="M72" s="18">
        <f>K72*12950</f>
        <v>-64750</v>
      </c>
    </row>
    <row r="73" spans="1:13" x14ac:dyDescent="0.25">
      <c r="A73" s="39"/>
      <c r="B73" s="2"/>
      <c r="C73" s="2"/>
      <c r="D73" s="2"/>
      <c r="E73" s="2">
        <v>-12</v>
      </c>
      <c r="F73" s="2"/>
      <c r="G73" s="52"/>
      <c r="H73" s="53"/>
      <c r="I73" s="52">
        <f>E73</f>
        <v>-12</v>
      </c>
      <c r="J73" s="53"/>
      <c r="K73" s="2">
        <f>E73</f>
        <v>-12</v>
      </c>
      <c r="L73" s="9"/>
      <c r="M73" s="18">
        <f>K73*14400</f>
        <v>-172800</v>
      </c>
    </row>
    <row r="74" spans="1:13" ht="15.75" thickBot="1" x14ac:dyDescent="0.3">
      <c r="A74" s="40"/>
      <c r="B74" s="14"/>
      <c r="C74" s="14"/>
      <c r="D74" s="14"/>
      <c r="E74" s="14"/>
      <c r="F74" s="15" t="s">
        <v>55</v>
      </c>
      <c r="G74" s="54" t="str">
        <f>F74</f>
        <v>+99</v>
      </c>
      <c r="H74" s="55"/>
      <c r="I74" s="54"/>
      <c r="J74" s="55"/>
      <c r="K74" s="14" t="str">
        <f>F74</f>
        <v>+99</v>
      </c>
      <c r="L74" s="19">
        <f>K74*15100</f>
        <v>1494900</v>
      </c>
      <c r="M74" s="20"/>
    </row>
    <row r="75" spans="1:13" x14ac:dyDescent="0.25">
      <c r="A75" s="38" t="s">
        <v>57</v>
      </c>
      <c r="B75" s="24" t="s">
        <v>58</v>
      </c>
      <c r="C75" s="10"/>
      <c r="D75" s="10"/>
      <c r="E75" s="10"/>
      <c r="F75" s="10"/>
      <c r="G75" s="56" t="str">
        <f>B75</f>
        <v>+35</v>
      </c>
      <c r="H75" s="57"/>
      <c r="I75" s="56"/>
      <c r="J75" s="57"/>
      <c r="K75" s="10" t="str">
        <f>B75</f>
        <v>+35</v>
      </c>
      <c r="L75" s="11">
        <f>K75*10000</f>
        <v>350000</v>
      </c>
      <c r="M75" s="12"/>
    </row>
    <row r="76" spans="1:13" x14ac:dyDescent="0.25">
      <c r="A76" s="39"/>
      <c r="B76" s="2"/>
      <c r="C76" s="7" t="s">
        <v>59</v>
      </c>
      <c r="D76" s="2"/>
      <c r="E76" s="2"/>
      <c r="F76" s="2"/>
      <c r="G76" s="52" t="str">
        <f>C76</f>
        <v>+21</v>
      </c>
      <c r="H76" s="53"/>
      <c r="I76" s="52"/>
      <c r="J76" s="53"/>
      <c r="K76" s="2" t="str">
        <f>C76</f>
        <v>+21</v>
      </c>
      <c r="L76" s="9">
        <f>K76*6800</f>
        <v>142800</v>
      </c>
      <c r="M76" s="18"/>
    </row>
    <row r="77" spans="1:13" x14ac:dyDescent="0.25">
      <c r="A77" s="39"/>
      <c r="B77" s="2"/>
      <c r="C77" s="2"/>
      <c r="D77" s="2">
        <v>-59</v>
      </c>
      <c r="E77" s="2"/>
      <c r="F77" s="2"/>
      <c r="G77" s="52"/>
      <c r="H77" s="53"/>
      <c r="I77" s="52">
        <f>D77</f>
        <v>-59</v>
      </c>
      <c r="J77" s="53"/>
      <c r="K77" s="2">
        <f>D77</f>
        <v>-59</v>
      </c>
      <c r="L77" s="9"/>
      <c r="M77" s="18">
        <f>K77*12950</f>
        <v>-764050</v>
      </c>
    </row>
    <row r="78" spans="1:13" x14ac:dyDescent="0.25">
      <c r="A78" s="39"/>
      <c r="B78" s="2"/>
      <c r="C78" s="2"/>
      <c r="D78" s="2"/>
      <c r="E78" s="7" t="s">
        <v>19</v>
      </c>
      <c r="F78" s="2"/>
      <c r="G78" s="52" t="str">
        <f>E78</f>
        <v>+26</v>
      </c>
      <c r="H78" s="53"/>
      <c r="I78" s="52"/>
      <c r="J78" s="53"/>
      <c r="K78" s="2" t="str">
        <f>E78</f>
        <v>+26</v>
      </c>
      <c r="L78" s="9">
        <f>K78*15100</f>
        <v>392600</v>
      </c>
      <c r="M78" s="18"/>
    </row>
    <row r="79" spans="1:13" ht="15.75" thickBot="1" x14ac:dyDescent="0.3">
      <c r="A79" s="40"/>
      <c r="B79" s="14"/>
      <c r="C79" s="14"/>
      <c r="D79" s="14"/>
      <c r="E79" s="14"/>
      <c r="F79" s="14">
        <v>-94</v>
      </c>
      <c r="G79" s="54"/>
      <c r="H79" s="55"/>
      <c r="I79" s="54">
        <f>F79</f>
        <v>-94</v>
      </c>
      <c r="J79" s="55"/>
      <c r="K79" s="14">
        <f>F79</f>
        <v>-94</v>
      </c>
      <c r="L79" s="19"/>
      <c r="M79" s="20">
        <f>K79*15100</f>
        <v>-1419400</v>
      </c>
    </row>
    <row r="80" spans="1:13" x14ac:dyDescent="0.25">
      <c r="A80" s="38" t="s">
        <v>60</v>
      </c>
      <c r="B80" s="24" t="s">
        <v>61</v>
      </c>
      <c r="C80" s="10"/>
      <c r="D80" s="10"/>
      <c r="E80" s="10"/>
      <c r="F80" s="10"/>
      <c r="G80" s="56" t="str">
        <f>B80</f>
        <v>+251</v>
      </c>
      <c r="H80" s="57"/>
      <c r="I80" s="56"/>
      <c r="J80" s="57"/>
      <c r="K80" s="10" t="str">
        <f>B80</f>
        <v>+251</v>
      </c>
      <c r="L80" s="11">
        <f>K80*10000</f>
        <v>2510000</v>
      </c>
      <c r="M80" s="12"/>
    </row>
    <row r="81" spans="1:13" x14ac:dyDescent="0.25">
      <c r="A81" s="39"/>
      <c r="B81" s="2"/>
      <c r="C81" s="7" t="s">
        <v>51</v>
      </c>
      <c r="D81" s="2"/>
      <c r="E81" s="2"/>
      <c r="F81" s="2"/>
      <c r="G81" s="52" t="str">
        <f>C81</f>
        <v>+10</v>
      </c>
      <c r="H81" s="53"/>
      <c r="I81" s="52"/>
      <c r="J81" s="53"/>
      <c r="K81" s="2" t="str">
        <f>C81</f>
        <v>+10</v>
      </c>
      <c r="L81" s="9">
        <f>K81*6800</f>
        <v>68000</v>
      </c>
      <c r="M81" s="18"/>
    </row>
    <row r="82" spans="1:13" x14ac:dyDescent="0.25">
      <c r="A82" s="39"/>
      <c r="B82" s="2"/>
      <c r="C82" s="2"/>
      <c r="D82" s="7" t="s">
        <v>62</v>
      </c>
      <c r="E82" s="2"/>
      <c r="F82" s="2"/>
      <c r="G82" s="52" t="str">
        <f>D82</f>
        <v>+19</v>
      </c>
      <c r="H82" s="53"/>
      <c r="I82" s="52"/>
      <c r="J82" s="53"/>
      <c r="K82" s="2" t="str">
        <f>D82</f>
        <v>+19</v>
      </c>
      <c r="L82" s="9">
        <f>K82*12950</f>
        <v>246050</v>
      </c>
      <c r="M82" s="18"/>
    </row>
    <row r="83" spans="1:13" x14ac:dyDescent="0.25">
      <c r="A83" s="39"/>
      <c r="B83" s="2"/>
      <c r="C83" s="2"/>
      <c r="D83" s="2"/>
      <c r="E83" s="7" t="s">
        <v>49</v>
      </c>
      <c r="F83" s="2"/>
      <c r="G83" s="52" t="str">
        <f>E83</f>
        <v>+12</v>
      </c>
      <c r="H83" s="53"/>
      <c r="I83" s="52"/>
      <c r="J83" s="53"/>
      <c r="K83" s="2" t="str">
        <f>E83</f>
        <v>+12</v>
      </c>
      <c r="L83" s="9">
        <f>K83*15100</f>
        <v>181200</v>
      </c>
      <c r="M83" s="18"/>
    </row>
    <row r="84" spans="1:13" ht="15.75" thickBot="1" x14ac:dyDescent="0.3">
      <c r="A84" s="40"/>
      <c r="B84" s="14"/>
      <c r="C84" s="14"/>
      <c r="D84" s="14"/>
      <c r="E84" s="14"/>
      <c r="F84" s="15" t="s">
        <v>43</v>
      </c>
      <c r="G84" s="54" t="str">
        <f>F84</f>
        <v>+16</v>
      </c>
      <c r="H84" s="55"/>
      <c r="I84" s="54"/>
      <c r="J84" s="55"/>
      <c r="K84" s="14" t="str">
        <f>F84</f>
        <v>+16</v>
      </c>
      <c r="L84" s="19">
        <f>K84*15100</f>
        <v>241600</v>
      </c>
      <c r="M84" s="20"/>
    </row>
    <row r="85" spans="1:13" x14ac:dyDescent="0.25">
      <c r="A85" s="38" t="s">
        <v>63</v>
      </c>
      <c r="B85" s="24" t="s">
        <v>64</v>
      </c>
      <c r="C85" s="10"/>
      <c r="D85" s="10"/>
      <c r="E85" s="10"/>
      <c r="F85" s="10"/>
      <c r="G85" s="56" t="str">
        <f>B85</f>
        <v>+587</v>
      </c>
      <c r="H85" s="57"/>
      <c r="I85" s="56"/>
      <c r="J85" s="57"/>
      <c r="K85" s="10" t="str">
        <f>B85</f>
        <v>+587</v>
      </c>
      <c r="L85" s="11">
        <f>K85*10000</f>
        <v>5870000</v>
      </c>
      <c r="M85" s="12"/>
    </row>
    <row r="86" spans="1:13" x14ac:dyDescent="0.25">
      <c r="A86" s="39"/>
      <c r="B86" s="2"/>
      <c r="C86" s="2">
        <v>-31</v>
      </c>
      <c r="D86" s="2"/>
      <c r="E86" s="2"/>
      <c r="F86" s="2"/>
      <c r="G86" s="52"/>
      <c r="H86" s="53"/>
      <c r="I86" s="52">
        <f>C86</f>
        <v>-31</v>
      </c>
      <c r="J86" s="53"/>
      <c r="K86" s="2">
        <f>C86</f>
        <v>-31</v>
      </c>
      <c r="L86" s="9"/>
      <c r="M86" s="18">
        <f>K86*6800</f>
        <v>-210800</v>
      </c>
    </row>
    <row r="87" spans="1:13" x14ac:dyDescent="0.25">
      <c r="A87" s="39"/>
      <c r="B87" s="2"/>
      <c r="C87" s="2"/>
      <c r="D87" s="7" t="s">
        <v>51</v>
      </c>
      <c r="E87" s="2"/>
      <c r="F87" s="2"/>
      <c r="G87" s="52" t="str">
        <f>D87</f>
        <v>+10</v>
      </c>
      <c r="H87" s="53"/>
      <c r="I87" s="52"/>
      <c r="J87" s="53"/>
      <c r="K87" s="2" t="str">
        <f>D87</f>
        <v>+10</v>
      </c>
      <c r="L87" s="9">
        <f>K87*12950</f>
        <v>129500</v>
      </c>
      <c r="M87" s="18"/>
    </row>
    <row r="88" spans="1:13" x14ac:dyDescent="0.25">
      <c r="A88" s="39"/>
      <c r="B88" s="2"/>
      <c r="C88" s="2"/>
      <c r="D88" s="2"/>
      <c r="E88" s="7" t="s">
        <v>65</v>
      </c>
      <c r="F88" s="2"/>
      <c r="G88" s="52" t="str">
        <f>E88</f>
        <v>+46</v>
      </c>
      <c r="H88" s="53"/>
      <c r="I88" s="52"/>
      <c r="J88" s="53"/>
      <c r="K88" s="2" t="str">
        <f>E88</f>
        <v>+46</v>
      </c>
      <c r="L88" s="9">
        <f>K88*15100</f>
        <v>694600</v>
      </c>
      <c r="M88" s="18"/>
    </row>
    <row r="89" spans="1:13" ht="15.75" thickBot="1" x14ac:dyDescent="0.3">
      <c r="A89" s="40"/>
      <c r="B89" s="14"/>
      <c r="C89" s="14"/>
      <c r="D89" s="14"/>
      <c r="E89" s="14"/>
      <c r="F89" s="15" t="s">
        <v>33</v>
      </c>
      <c r="G89" s="54" t="str">
        <f>F89</f>
        <v>+1</v>
      </c>
      <c r="H89" s="55"/>
      <c r="I89" s="54"/>
      <c r="J89" s="55"/>
      <c r="K89" s="14" t="str">
        <f>F89</f>
        <v>+1</v>
      </c>
      <c r="L89" s="19">
        <f>K89*15100</f>
        <v>15100</v>
      </c>
      <c r="M89" s="20"/>
    </row>
    <row r="90" spans="1:13" x14ac:dyDescent="0.25">
      <c r="A90" s="38" t="s">
        <v>66</v>
      </c>
      <c r="B90" s="10">
        <v>-134</v>
      </c>
      <c r="C90" s="10"/>
      <c r="D90" s="10"/>
      <c r="E90" s="10"/>
      <c r="F90" s="10"/>
      <c r="G90" s="56"/>
      <c r="H90" s="57"/>
      <c r="I90" s="56">
        <f>B90</f>
        <v>-134</v>
      </c>
      <c r="J90" s="57"/>
      <c r="K90" s="10">
        <f>B90</f>
        <v>-134</v>
      </c>
      <c r="L90" s="11"/>
      <c r="M90" s="12">
        <f>K90*10000</f>
        <v>-1340000</v>
      </c>
    </row>
    <row r="91" spans="1:13" x14ac:dyDescent="0.25">
      <c r="A91" s="39"/>
      <c r="B91" s="2"/>
      <c r="C91" s="7" t="s">
        <v>67</v>
      </c>
      <c r="D91" s="2"/>
      <c r="E91" s="2"/>
      <c r="F91" s="2"/>
      <c r="G91" s="52" t="str">
        <f>C91</f>
        <v>+225</v>
      </c>
      <c r="H91" s="53"/>
      <c r="I91" s="52"/>
      <c r="J91" s="53"/>
      <c r="K91" s="2" t="str">
        <f>C91</f>
        <v>+225</v>
      </c>
      <c r="L91" s="9">
        <f>K91*6800</f>
        <v>1530000</v>
      </c>
      <c r="M91" s="18"/>
    </row>
    <row r="92" spans="1:13" x14ac:dyDescent="0.25">
      <c r="A92" s="39"/>
      <c r="B92" s="2"/>
      <c r="C92" s="2"/>
      <c r="D92" s="2">
        <v>-45</v>
      </c>
      <c r="E92" s="2"/>
      <c r="F92" s="2"/>
      <c r="G92" s="52"/>
      <c r="H92" s="53"/>
      <c r="I92" s="52">
        <f>D92</f>
        <v>-45</v>
      </c>
      <c r="J92" s="53"/>
      <c r="K92" s="2">
        <f>D92</f>
        <v>-45</v>
      </c>
      <c r="L92" s="9"/>
      <c r="M92" s="18">
        <f>K92*12950</f>
        <v>-582750</v>
      </c>
    </row>
    <row r="93" spans="1:13" x14ac:dyDescent="0.25">
      <c r="A93" s="39"/>
      <c r="B93" s="2"/>
      <c r="C93" s="2"/>
      <c r="D93" s="2"/>
      <c r="E93" s="7" t="s">
        <v>68</v>
      </c>
      <c r="F93" s="2"/>
      <c r="G93" s="52" t="str">
        <f>E93</f>
        <v>+83</v>
      </c>
      <c r="H93" s="53"/>
      <c r="I93" s="52"/>
      <c r="J93" s="53"/>
      <c r="K93" s="2" t="str">
        <f>E93</f>
        <v>+83</v>
      </c>
      <c r="L93" s="9">
        <f>K93*15100</f>
        <v>1253300</v>
      </c>
      <c r="M93" s="18"/>
    </row>
    <row r="94" spans="1:13" ht="15.75" thickBot="1" x14ac:dyDescent="0.3">
      <c r="A94" s="40"/>
      <c r="B94" s="14"/>
      <c r="C94" s="14"/>
      <c r="D94" s="14"/>
      <c r="E94" s="14"/>
      <c r="F94" s="14">
        <v>0</v>
      </c>
      <c r="G94" s="54">
        <f>F94</f>
        <v>0</v>
      </c>
      <c r="H94" s="55"/>
      <c r="I94" s="54">
        <f>F94</f>
        <v>0</v>
      </c>
      <c r="J94" s="55"/>
      <c r="K94" s="14">
        <f>F94</f>
        <v>0</v>
      </c>
      <c r="L94" s="19">
        <f>K94*15100</f>
        <v>0</v>
      </c>
      <c r="M94" s="20">
        <f>K94*15100</f>
        <v>0</v>
      </c>
    </row>
    <row r="95" spans="1:13" x14ac:dyDescent="0.25">
      <c r="A95" s="38" t="s">
        <v>69</v>
      </c>
      <c r="B95" s="10">
        <v>-750</v>
      </c>
      <c r="C95" s="10"/>
      <c r="D95" s="10"/>
      <c r="E95" s="10"/>
      <c r="F95" s="10"/>
      <c r="G95" s="56"/>
      <c r="H95" s="57"/>
      <c r="I95" s="56">
        <f>B95</f>
        <v>-750</v>
      </c>
      <c r="J95" s="57"/>
      <c r="K95" s="10">
        <f>B95</f>
        <v>-750</v>
      </c>
      <c r="L95" s="11"/>
      <c r="M95" s="12">
        <f>K95*10000</f>
        <v>-7500000</v>
      </c>
    </row>
    <row r="96" spans="1:13" x14ac:dyDescent="0.25">
      <c r="A96" s="39"/>
      <c r="B96" s="2"/>
      <c r="C96" s="7" t="s">
        <v>70</v>
      </c>
      <c r="D96" s="2"/>
      <c r="E96" s="2"/>
      <c r="F96" s="2"/>
      <c r="G96" s="52" t="str">
        <f>C96</f>
        <v>+96</v>
      </c>
      <c r="H96" s="53"/>
      <c r="I96" s="52"/>
      <c r="J96" s="53"/>
      <c r="K96" s="2" t="str">
        <f>C96</f>
        <v>+96</v>
      </c>
      <c r="L96" s="9">
        <f>K96*6800</f>
        <v>652800</v>
      </c>
      <c r="M96" s="18"/>
    </row>
    <row r="97" spans="1:13" x14ac:dyDescent="0.25">
      <c r="A97" s="39"/>
      <c r="B97" s="2"/>
      <c r="C97" s="2"/>
      <c r="D97" s="7" t="s">
        <v>71</v>
      </c>
      <c r="E97" s="2"/>
      <c r="F97" s="2"/>
      <c r="G97" s="52" t="str">
        <f>D97</f>
        <v>+75</v>
      </c>
      <c r="H97" s="53"/>
      <c r="I97" s="52"/>
      <c r="J97" s="53"/>
      <c r="K97" s="2" t="str">
        <f>D97</f>
        <v>+75</v>
      </c>
      <c r="L97" s="9">
        <f>K97*12950</f>
        <v>971250</v>
      </c>
      <c r="M97" s="18"/>
    </row>
    <row r="98" spans="1:13" x14ac:dyDescent="0.25">
      <c r="A98" s="39"/>
      <c r="B98" s="2"/>
      <c r="C98" s="2"/>
      <c r="D98" s="2"/>
      <c r="E98" s="2">
        <v>-435</v>
      </c>
      <c r="F98" s="2"/>
      <c r="G98" s="52"/>
      <c r="H98" s="53"/>
      <c r="I98" s="52">
        <f>E98</f>
        <v>-435</v>
      </c>
      <c r="J98" s="53"/>
      <c r="K98" s="2">
        <f>E98</f>
        <v>-435</v>
      </c>
      <c r="L98" s="9"/>
      <c r="M98" s="18">
        <f>K98*14400</f>
        <v>-6264000</v>
      </c>
    </row>
    <row r="99" spans="1:13" ht="15.75" thickBot="1" x14ac:dyDescent="0.3">
      <c r="A99" s="40"/>
      <c r="B99" s="14"/>
      <c r="C99" s="14"/>
      <c r="D99" s="14"/>
      <c r="E99" s="14"/>
      <c r="F99" s="14">
        <v>-11</v>
      </c>
      <c r="G99" s="54"/>
      <c r="H99" s="55"/>
      <c r="I99" s="54">
        <f>F99</f>
        <v>-11</v>
      </c>
      <c r="J99" s="55"/>
      <c r="K99" s="14">
        <f>F99</f>
        <v>-11</v>
      </c>
      <c r="L99" s="19"/>
      <c r="M99" s="20">
        <f>K99*15100</f>
        <v>-166100</v>
      </c>
    </row>
    <row r="100" spans="1:13" x14ac:dyDescent="0.25">
      <c r="A100" s="38" t="s">
        <v>72</v>
      </c>
      <c r="B100" s="24" t="s">
        <v>39</v>
      </c>
      <c r="C100" s="10"/>
      <c r="D100" s="10"/>
      <c r="E100" s="10"/>
      <c r="F100" s="10"/>
      <c r="G100" s="56" t="str">
        <f>B100</f>
        <v>+37</v>
      </c>
      <c r="H100" s="57"/>
      <c r="I100" s="56"/>
      <c r="J100" s="57"/>
      <c r="K100" s="10" t="str">
        <f>B100</f>
        <v>+37</v>
      </c>
      <c r="L100" s="11">
        <f>K100*10000</f>
        <v>370000</v>
      </c>
      <c r="M100" s="12"/>
    </row>
    <row r="101" spans="1:13" x14ac:dyDescent="0.25">
      <c r="A101" s="39"/>
      <c r="B101" s="2"/>
      <c r="C101" s="2">
        <v>-257</v>
      </c>
      <c r="D101" s="2"/>
      <c r="E101" s="2"/>
      <c r="F101" s="2"/>
      <c r="G101" s="52"/>
      <c r="H101" s="53"/>
      <c r="I101" s="52">
        <f>C101</f>
        <v>-257</v>
      </c>
      <c r="J101" s="53"/>
      <c r="K101" s="2">
        <f>C101</f>
        <v>-257</v>
      </c>
      <c r="L101" s="9"/>
      <c r="M101" s="18">
        <f>K101*6800</f>
        <v>-1747600</v>
      </c>
    </row>
    <row r="102" spans="1:13" x14ac:dyDescent="0.25">
      <c r="A102" s="39"/>
      <c r="B102" s="2"/>
      <c r="C102" s="2"/>
      <c r="D102" s="2">
        <v>-68</v>
      </c>
      <c r="E102" s="2"/>
      <c r="F102" s="2"/>
      <c r="G102" s="52"/>
      <c r="H102" s="53"/>
      <c r="I102" s="52">
        <f>D102</f>
        <v>-68</v>
      </c>
      <c r="J102" s="53"/>
      <c r="K102" s="2">
        <f>D102</f>
        <v>-68</v>
      </c>
      <c r="L102" s="9"/>
      <c r="M102" s="18">
        <f>K102*12950</f>
        <v>-880600</v>
      </c>
    </row>
    <row r="103" spans="1:13" x14ac:dyDescent="0.25">
      <c r="A103" s="39"/>
      <c r="B103" s="2"/>
      <c r="C103" s="2"/>
      <c r="D103" s="2"/>
      <c r="E103" s="7" t="s">
        <v>73</v>
      </c>
      <c r="F103" s="2"/>
      <c r="G103" s="52" t="str">
        <f>E103</f>
        <v>+11</v>
      </c>
      <c r="H103" s="53"/>
      <c r="I103" s="52"/>
      <c r="J103" s="53"/>
      <c r="K103" s="2" t="str">
        <f>E103</f>
        <v>+11</v>
      </c>
      <c r="L103" s="9">
        <f>K103*14400</f>
        <v>158400</v>
      </c>
      <c r="M103" s="18"/>
    </row>
    <row r="104" spans="1:13" ht="15.75" thickBot="1" x14ac:dyDescent="0.3">
      <c r="A104" s="40"/>
      <c r="B104" s="14"/>
      <c r="C104" s="14"/>
      <c r="D104" s="14"/>
      <c r="E104" s="14"/>
      <c r="F104" s="15" t="s">
        <v>74</v>
      </c>
      <c r="G104" s="54" t="str">
        <f>F104</f>
        <v>+24</v>
      </c>
      <c r="H104" s="55"/>
      <c r="I104" s="54"/>
      <c r="J104" s="55"/>
      <c r="K104" s="14" t="str">
        <f>F104</f>
        <v>+24</v>
      </c>
      <c r="L104" s="19">
        <f>K104*15100</f>
        <v>362400</v>
      </c>
      <c r="M104" s="20"/>
    </row>
    <row r="105" spans="1:13" x14ac:dyDescent="0.25">
      <c r="A105" s="38" t="s">
        <v>75</v>
      </c>
      <c r="B105" s="24" t="s">
        <v>76</v>
      </c>
      <c r="C105" s="10"/>
      <c r="D105" s="10"/>
      <c r="E105" s="10"/>
      <c r="F105" s="10"/>
      <c r="G105" s="56" t="str">
        <f>B105</f>
        <v>+138</v>
      </c>
      <c r="H105" s="57"/>
      <c r="I105" s="56"/>
      <c r="J105" s="57"/>
      <c r="K105" s="10" t="str">
        <f>B105</f>
        <v>+138</v>
      </c>
      <c r="L105" s="11">
        <f>K105*10000</f>
        <v>1380000</v>
      </c>
      <c r="M105" s="12"/>
    </row>
    <row r="106" spans="1:13" x14ac:dyDescent="0.25">
      <c r="A106" s="39"/>
      <c r="B106" s="2"/>
      <c r="C106" s="7" t="s">
        <v>27</v>
      </c>
      <c r="D106" s="2"/>
      <c r="E106" s="2"/>
      <c r="F106" s="2"/>
      <c r="G106" s="52" t="str">
        <f>C106</f>
        <v>+32</v>
      </c>
      <c r="H106" s="53"/>
      <c r="I106" s="52"/>
      <c r="J106" s="53"/>
      <c r="K106" s="2" t="str">
        <f>C106</f>
        <v>+32</v>
      </c>
      <c r="L106" s="9">
        <f>K106*6800</f>
        <v>217600</v>
      </c>
      <c r="M106" s="18"/>
    </row>
    <row r="107" spans="1:13" x14ac:dyDescent="0.25">
      <c r="A107" s="39"/>
      <c r="B107" s="2"/>
      <c r="C107" s="2"/>
      <c r="D107" s="7" t="s">
        <v>19</v>
      </c>
      <c r="E107" s="2"/>
      <c r="F107" s="2"/>
      <c r="G107" s="52" t="str">
        <f>D107</f>
        <v>+26</v>
      </c>
      <c r="H107" s="53"/>
      <c r="I107" s="52"/>
      <c r="J107" s="53"/>
      <c r="K107" s="2" t="str">
        <f>D107</f>
        <v>+26</v>
      </c>
      <c r="L107" s="9">
        <f>K107*12950</f>
        <v>336700</v>
      </c>
      <c r="M107" s="18"/>
    </row>
    <row r="108" spans="1:13" x14ac:dyDescent="0.25">
      <c r="A108" s="39"/>
      <c r="B108" s="2"/>
      <c r="C108" s="2"/>
      <c r="D108" s="2"/>
      <c r="E108" s="2">
        <v>-32</v>
      </c>
      <c r="F108" s="2"/>
      <c r="G108" s="52"/>
      <c r="H108" s="53"/>
      <c r="I108" s="52">
        <f>E108</f>
        <v>-32</v>
      </c>
      <c r="J108" s="53"/>
      <c r="K108" s="2">
        <f>E108</f>
        <v>-32</v>
      </c>
      <c r="L108" s="9"/>
      <c r="M108" s="18">
        <f>K108*14400</f>
        <v>-460800</v>
      </c>
    </row>
    <row r="109" spans="1:13" ht="15.75" thickBot="1" x14ac:dyDescent="0.3">
      <c r="A109" s="40"/>
      <c r="B109" s="14"/>
      <c r="C109" s="14"/>
      <c r="D109" s="14"/>
      <c r="E109" s="14"/>
      <c r="F109" s="14">
        <v>-21</v>
      </c>
      <c r="G109" s="54"/>
      <c r="H109" s="55"/>
      <c r="I109" s="54">
        <f>F109</f>
        <v>-21</v>
      </c>
      <c r="J109" s="55"/>
      <c r="K109" s="14">
        <f>F109</f>
        <v>-21</v>
      </c>
      <c r="L109" s="19"/>
      <c r="M109" s="20">
        <f>K109*15100</f>
        <v>-317100</v>
      </c>
    </row>
    <row r="110" spans="1:13" x14ac:dyDescent="0.25">
      <c r="A110" s="38" t="s">
        <v>79</v>
      </c>
      <c r="B110" s="10">
        <v>-183</v>
      </c>
      <c r="C110" s="10"/>
      <c r="D110" s="10"/>
      <c r="E110" s="10"/>
      <c r="F110" s="10"/>
      <c r="G110" s="56"/>
      <c r="H110" s="57"/>
      <c r="I110" s="56">
        <f>B110</f>
        <v>-183</v>
      </c>
      <c r="J110" s="57"/>
      <c r="K110" s="10">
        <f>B110</f>
        <v>-183</v>
      </c>
      <c r="L110" s="11"/>
      <c r="M110" s="12">
        <f>K110*10000</f>
        <v>-1830000</v>
      </c>
    </row>
    <row r="111" spans="1:13" x14ac:dyDescent="0.25">
      <c r="A111" s="39"/>
      <c r="B111" s="2"/>
      <c r="C111" s="2">
        <v>-108</v>
      </c>
      <c r="D111" s="2"/>
      <c r="E111" s="2"/>
      <c r="F111" s="2"/>
      <c r="G111" s="52"/>
      <c r="H111" s="53"/>
      <c r="I111" s="52">
        <f>C111</f>
        <v>-108</v>
      </c>
      <c r="J111" s="53"/>
      <c r="K111" s="2">
        <f>C111</f>
        <v>-108</v>
      </c>
      <c r="L111" s="9"/>
      <c r="M111" s="18">
        <f>K111*6800</f>
        <v>-734400</v>
      </c>
    </row>
    <row r="112" spans="1:13" x14ac:dyDescent="0.25">
      <c r="A112" s="39"/>
      <c r="B112" s="2"/>
      <c r="C112" s="2"/>
      <c r="D112" s="7" t="s">
        <v>77</v>
      </c>
      <c r="E112" s="2"/>
      <c r="F112" s="2"/>
      <c r="G112" s="52" t="str">
        <f>D112</f>
        <v>+159</v>
      </c>
      <c r="H112" s="53"/>
      <c r="I112" s="52"/>
      <c r="J112" s="53"/>
      <c r="K112" s="2" t="str">
        <f>D112</f>
        <v>+159</v>
      </c>
      <c r="L112" s="9">
        <f>K112*12950</f>
        <v>2059050</v>
      </c>
      <c r="M112" s="18"/>
    </row>
    <row r="113" spans="1:13" x14ac:dyDescent="0.25">
      <c r="A113" s="39"/>
      <c r="B113" s="2"/>
      <c r="C113" s="2"/>
      <c r="D113" s="2"/>
      <c r="E113" s="7" t="s">
        <v>78</v>
      </c>
      <c r="F113" s="2"/>
      <c r="G113" s="52" t="str">
        <f>E113</f>
        <v>+139</v>
      </c>
      <c r="H113" s="53"/>
      <c r="I113" s="52"/>
      <c r="J113" s="53"/>
      <c r="K113" s="2" t="str">
        <f>E113</f>
        <v>+139</v>
      </c>
      <c r="L113" s="9">
        <f>K113*15100</f>
        <v>2098900</v>
      </c>
      <c r="M113" s="18"/>
    </row>
    <row r="114" spans="1:13" ht="15.75" thickBot="1" x14ac:dyDescent="0.3">
      <c r="A114" s="40"/>
      <c r="B114" s="14"/>
      <c r="C114" s="14"/>
      <c r="D114" s="14"/>
      <c r="E114" s="14"/>
      <c r="F114" s="15" t="s">
        <v>36</v>
      </c>
      <c r="G114" s="54" t="str">
        <f>F114</f>
        <v>+18</v>
      </c>
      <c r="H114" s="55"/>
      <c r="I114" s="54"/>
      <c r="J114" s="55"/>
      <c r="K114" s="14" t="str">
        <f>F114</f>
        <v>+18</v>
      </c>
      <c r="L114" s="19">
        <f>K114*15100</f>
        <v>271800</v>
      </c>
      <c r="M114" s="20"/>
    </row>
    <row r="115" spans="1:13" x14ac:dyDescent="0.25">
      <c r="A115" s="38" t="s">
        <v>83</v>
      </c>
      <c r="B115" s="24" t="s">
        <v>80</v>
      </c>
      <c r="C115" s="10"/>
      <c r="D115" s="10"/>
      <c r="E115" s="10"/>
      <c r="F115" s="10"/>
      <c r="G115" s="56" t="str">
        <f>B115</f>
        <v>+423</v>
      </c>
      <c r="H115" s="57"/>
      <c r="I115" s="56"/>
      <c r="J115" s="57"/>
      <c r="K115" s="10" t="str">
        <f>B115</f>
        <v>+423</v>
      </c>
      <c r="L115" s="11">
        <f>K115*10000</f>
        <v>4230000</v>
      </c>
      <c r="M115" s="12"/>
    </row>
    <row r="116" spans="1:13" x14ac:dyDescent="0.25">
      <c r="A116" s="39"/>
      <c r="B116" s="2"/>
      <c r="C116" s="7" t="s">
        <v>81</v>
      </c>
      <c r="D116" s="2"/>
      <c r="E116" s="2"/>
      <c r="F116" s="2"/>
      <c r="G116" s="52" t="str">
        <f>C116</f>
        <v>+95</v>
      </c>
      <c r="H116" s="53"/>
      <c r="I116" s="52"/>
      <c r="J116" s="53"/>
      <c r="K116" s="2" t="str">
        <f>C116</f>
        <v>+95</v>
      </c>
      <c r="L116" s="9">
        <f>K116*6800</f>
        <v>646000</v>
      </c>
      <c r="M116" s="18"/>
    </row>
    <row r="117" spans="1:13" x14ac:dyDescent="0.25">
      <c r="A117" s="39"/>
      <c r="B117" s="2"/>
      <c r="C117" s="2"/>
      <c r="D117" s="7" t="s">
        <v>36</v>
      </c>
      <c r="E117" s="2"/>
      <c r="F117" s="2"/>
      <c r="G117" s="52" t="str">
        <f>D117</f>
        <v>+18</v>
      </c>
      <c r="H117" s="53"/>
      <c r="I117" s="52"/>
      <c r="J117" s="53"/>
      <c r="K117" s="2" t="str">
        <f>D117</f>
        <v>+18</v>
      </c>
      <c r="L117" s="9">
        <f>K117*12950</f>
        <v>233100</v>
      </c>
      <c r="M117" s="18"/>
    </row>
    <row r="118" spans="1:13" x14ac:dyDescent="0.25">
      <c r="A118" s="39"/>
      <c r="B118" s="2"/>
      <c r="C118" s="2"/>
      <c r="D118" s="2"/>
      <c r="E118" s="2">
        <v>-63</v>
      </c>
      <c r="F118" s="2"/>
      <c r="G118" s="52"/>
      <c r="H118" s="53"/>
      <c r="I118" s="52">
        <f>E118</f>
        <v>-63</v>
      </c>
      <c r="J118" s="53"/>
      <c r="K118" s="2">
        <f>E118</f>
        <v>-63</v>
      </c>
      <c r="L118" s="9"/>
      <c r="M118" s="18">
        <f>K118*14400</f>
        <v>-907200</v>
      </c>
    </row>
    <row r="119" spans="1:13" ht="15.75" thickBot="1" x14ac:dyDescent="0.3">
      <c r="A119" s="40"/>
      <c r="B119" s="14"/>
      <c r="C119" s="14"/>
      <c r="D119" s="14"/>
      <c r="E119" s="14"/>
      <c r="F119" s="15" t="s">
        <v>82</v>
      </c>
      <c r="G119" s="54" t="str">
        <f>F119</f>
        <v>+89</v>
      </c>
      <c r="H119" s="55"/>
      <c r="I119" s="54"/>
      <c r="J119" s="55"/>
      <c r="K119" s="14" t="str">
        <f>F119</f>
        <v>+89</v>
      </c>
      <c r="L119" s="19">
        <f>K119*15100</f>
        <v>1343900</v>
      </c>
      <c r="M119" s="20"/>
    </row>
    <row r="120" spans="1:13" x14ac:dyDescent="0.25">
      <c r="A120" s="38" t="s">
        <v>86</v>
      </c>
      <c r="B120" s="10">
        <v>-455</v>
      </c>
      <c r="C120" s="10"/>
      <c r="D120" s="10"/>
      <c r="E120" s="10"/>
      <c r="F120" s="10"/>
      <c r="G120" s="56"/>
      <c r="H120" s="57"/>
      <c r="I120" s="56">
        <f>B120</f>
        <v>-455</v>
      </c>
      <c r="J120" s="57"/>
      <c r="K120" s="10">
        <f>B120</f>
        <v>-455</v>
      </c>
      <c r="L120" s="11"/>
      <c r="M120" s="12">
        <f>K120*10000</f>
        <v>-4550000</v>
      </c>
    </row>
    <row r="121" spans="1:13" x14ac:dyDescent="0.25">
      <c r="A121" s="39"/>
      <c r="B121" s="2"/>
      <c r="C121" s="7" t="s">
        <v>84</v>
      </c>
      <c r="D121" s="2"/>
      <c r="E121" s="2"/>
      <c r="F121" s="2"/>
      <c r="G121" s="52" t="str">
        <f>C121</f>
        <v>+77</v>
      </c>
      <c r="H121" s="53"/>
      <c r="I121" s="52"/>
      <c r="J121" s="53"/>
      <c r="K121" s="2" t="str">
        <f>C121</f>
        <v>+77</v>
      </c>
      <c r="L121" s="9">
        <f>K121*6800</f>
        <v>523600</v>
      </c>
      <c r="M121" s="18"/>
    </row>
    <row r="122" spans="1:13" x14ac:dyDescent="0.25">
      <c r="A122" s="39"/>
      <c r="B122" s="2"/>
      <c r="C122" s="2"/>
      <c r="D122" s="7">
        <v>-202</v>
      </c>
      <c r="E122" s="2"/>
      <c r="F122" s="2"/>
      <c r="G122" s="52"/>
      <c r="H122" s="53"/>
      <c r="I122" s="52">
        <f>D122</f>
        <v>-202</v>
      </c>
      <c r="J122" s="53"/>
      <c r="K122" s="2">
        <f>D122</f>
        <v>-202</v>
      </c>
      <c r="L122" s="9"/>
      <c r="M122" s="18">
        <f>K122*12950</f>
        <v>-2615900</v>
      </c>
    </row>
    <row r="123" spans="1:13" x14ac:dyDescent="0.25">
      <c r="A123" s="39"/>
      <c r="B123" s="2"/>
      <c r="C123" s="2"/>
      <c r="D123" s="2"/>
      <c r="E123" s="7" t="s">
        <v>85</v>
      </c>
      <c r="F123" s="2"/>
      <c r="G123" s="52" t="str">
        <f>E123</f>
        <v>+43</v>
      </c>
      <c r="H123" s="53"/>
      <c r="I123" s="52"/>
      <c r="J123" s="53"/>
      <c r="K123" s="2" t="str">
        <f>E123</f>
        <v>+43</v>
      </c>
      <c r="L123" s="9">
        <f>K123*15100</f>
        <v>649300</v>
      </c>
      <c r="M123" s="18"/>
    </row>
    <row r="124" spans="1:13" ht="15.75" thickBot="1" x14ac:dyDescent="0.3">
      <c r="A124" s="40"/>
      <c r="B124" s="14"/>
      <c r="C124" s="14"/>
      <c r="D124" s="14"/>
      <c r="E124" s="14"/>
      <c r="F124" s="14">
        <v>-10</v>
      </c>
      <c r="G124" s="54"/>
      <c r="H124" s="55"/>
      <c r="I124" s="54">
        <f>F124</f>
        <v>-10</v>
      </c>
      <c r="J124" s="55"/>
      <c r="K124" s="14">
        <f>F124</f>
        <v>-10</v>
      </c>
      <c r="L124" s="19"/>
      <c r="M124" s="20">
        <f>K124*15100</f>
        <v>-151000</v>
      </c>
    </row>
    <row r="125" spans="1:13" x14ac:dyDescent="0.25">
      <c r="A125" s="38" t="s">
        <v>89</v>
      </c>
      <c r="B125" s="24" t="s">
        <v>87</v>
      </c>
      <c r="C125" s="10"/>
      <c r="D125" s="10"/>
      <c r="E125" s="10"/>
      <c r="F125" s="10"/>
      <c r="G125" s="56" t="str">
        <f>B125</f>
        <v>+48</v>
      </c>
      <c r="H125" s="57"/>
      <c r="I125" s="56"/>
      <c r="J125" s="57"/>
      <c r="K125" s="10" t="str">
        <f>B125</f>
        <v>+48</v>
      </c>
      <c r="L125" s="11">
        <f>K125*10000</f>
        <v>480000</v>
      </c>
      <c r="M125" s="12"/>
    </row>
    <row r="126" spans="1:13" x14ac:dyDescent="0.25">
      <c r="A126" s="39"/>
      <c r="B126" s="2"/>
      <c r="C126" s="2">
        <v>-34</v>
      </c>
      <c r="D126" s="2"/>
      <c r="E126" s="2"/>
      <c r="F126" s="2"/>
      <c r="G126" s="52"/>
      <c r="H126" s="53"/>
      <c r="I126" s="52">
        <f>C126</f>
        <v>-34</v>
      </c>
      <c r="J126" s="53"/>
      <c r="K126" s="2">
        <f>C126</f>
        <v>-34</v>
      </c>
      <c r="L126" s="9"/>
      <c r="M126" s="18">
        <f>K126*6800</f>
        <v>-231200</v>
      </c>
    </row>
    <row r="127" spans="1:13" x14ac:dyDescent="0.25">
      <c r="A127" s="39"/>
      <c r="B127" s="2"/>
      <c r="C127" s="2"/>
      <c r="D127" s="2">
        <v>-189</v>
      </c>
      <c r="E127" s="2"/>
      <c r="F127" s="2"/>
      <c r="G127" s="52"/>
      <c r="H127" s="53"/>
      <c r="I127" s="52">
        <f>D127</f>
        <v>-189</v>
      </c>
      <c r="J127" s="53"/>
      <c r="K127" s="2">
        <f>D127</f>
        <v>-189</v>
      </c>
      <c r="L127" s="9"/>
      <c r="M127" s="18">
        <f>K127*12950</f>
        <v>-2447550</v>
      </c>
    </row>
    <row r="128" spans="1:13" x14ac:dyDescent="0.25">
      <c r="A128" s="39"/>
      <c r="B128" s="2"/>
      <c r="C128" s="2"/>
      <c r="D128" s="2"/>
      <c r="E128" s="7" t="s">
        <v>88</v>
      </c>
      <c r="F128" s="2"/>
      <c r="G128" s="52" t="str">
        <f>E128</f>
        <v>+108</v>
      </c>
      <c r="H128" s="53"/>
      <c r="I128" s="52"/>
      <c r="J128" s="53"/>
      <c r="K128" s="2" t="str">
        <f>E128</f>
        <v>+108</v>
      </c>
      <c r="L128" s="9">
        <f>K128*15100</f>
        <v>1630800</v>
      </c>
      <c r="M128" s="18"/>
    </row>
    <row r="129" spans="1:13" ht="15.75" thickBot="1" x14ac:dyDescent="0.3">
      <c r="A129" s="40"/>
      <c r="B129" s="14"/>
      <c r="C129" s="14"/>
      <c r="D129" s="14"/>
      <c r="E129" s="14"/>
      <c r="F129" s="14">
        <v>-5</v>
      </c>
      <c r="G129" s="54"/>
      <c r="H129" s="55"/>
      <c r="I129" s="54">
        <f>F129</f>
        <v>-5</v>
      </c>
      <c r="J129" s="55"/>
      <c r="K129" s="14">
        <f>F129</f>
        <v>-5</v>
      </c>
      <c r="L129" s="19"/>
      <c r="M129" s="20">
        <f>K129*15100</f>
        <v>-75500</v>
      </c>
    </row>
    <row r="130" spans="1:13" x14ac:dyDescent="0.25">
      <c r="A130" s="38" t="s">
        <v>90</v>
      </c>
      <c r="B130" s="10">
        <v>-205</v>
      </c>
      <c r="C130" s="10"/>
      <c r="D130" s="10"/>
      <c r="E130" s="10"/>
      <c r="F130" s="10"/>
      <c r="G130" s="56"/>
      <c r="H130" s="57"/>
      <c r="I130" s="56">
        <f>B130</f>
        <v>-205</v>
      </c>
      <c r="J130" s="57"/>
      <c r="K130" s="10">
        <f>B130</f>
        <v>-205</v>
      </c>
      <c r="L130" s="11"/>
      <c r="M130" s="12">
        <f>K130*10000</f>
        <v>-2050000</v>
      </c>
    </row>
    <row r="131" spans="1:13" x14ac:dyDescent="0.25">
      <c r="A131" s="39"/>
      <c r="B131" s="2"/>
      <c r="C131" s="2">
        <v>-425</v>
      </c>
      <c r="D131" s="2"/>
      <c r="E131" s="2"/>
      <c r="F131" s="2"/>
      <c r="G131" s="52"/>
      <c r="H131" s="53"/>
      <c r="I131" s="52">
        <f>C131</f>
        <v>-425</v>
      </c>
      <c r="J131" s="53"/>
      <c r="K131" s="2">
        <f>C131</f>
        <v>-425</v>
      </c>
      <c r="L131" s="9"/>
      <c r="M131" s="18">
        <f>K131*6800</f>
        <v>-2890000</v>
      </c>
    </row>
    <row r="132" spans="1:13" x14ac:dyDescent="0.25">
      <c r="A132" s="39"/>
      <c r="B132" s="2"/>
      <c r="C132" s="2"/>
      <c r="D132" s="7" t="s">
        <v>43</v>
      </c>
      <c r="E132" s="2"/>
      <c r="F132" s="2"/>
      <c r="G132" s="52" t="str">
        <f>D132</f>
        <v>+16</v>
      </c>
      <c r="H132" s="53"/>
      <c r="I132" s="52"/>
      <c r="J132" s="53"/>
      <c r="K132" s="2" t="str">
        <f>D132</f>
        <v>+16</v>
      </c>
      <c r="L132" s="9">
        <f>K132*12950</f>
        <v>207200</v>
      </c>
      <c r="M132" s="18"/>
    </row>
    <row r="133" spans="1:13" x14ac:dyDescent="0.25">
      <c r="A133" s="39"/>
      <c r="B133" s="2"/>
      <c r="C133" s="2"/>
      <c r="D133" s="2"/>
      <c r="E133" s="2">
        <v>-1</v>
      </c>
      <c r="F133" s="2"/>
      <c r="G133" s="52"/>
      <c r="H133" s="53"/>
      <c r="I133" s="52">
        <f>E133</f>
        <v>-1</v>
      </c>
      <c r="J133" s="53"/>
      <c r="K133" s="2">
        <f>E133</f>
        <v>-1</v>
      </c>
      <c r="L133" s="9"/>
      <c r="M133" s="18">
        <f>K133*14400</f>
        <v>-14400</v>
      </c>
    </row>
    <row r="134" spans="1:13" ht="15.75" thickBot="1" x14ac:dyDescent="0.3">
      <c r="A134" s="40"/>
      <c r="B134" s="14"/>
      <c r="C134" s="14"/>
      <c r="D134" s="14"/>
      <c r="E134" s="14"/>
      <c r="F134" s="15" t="s">
        <v>20</v>
      </c>
      <c r="G134" s="54" t="str">
        <f>F134</f>
        <v>+7</v>
      </c>
      <c r="H134" s="55"/>
      <c r="I134" s="54"/>
      <c r="J134" s="55"/>
      <c r="K134" s="14" t="str">
        <f>F134</f>
        <v>+7</v>
      </c>
      <c r="L134" s="19">
        <f>K134*15100</f>
        <v>105700</v>
      </c>
      <c r="M134" s="20"/>
    </row>
    <row r="135" spans="1:13" x14ac:dyDescent="0.25">
      <c r="A135" s="38" t="s">
        <v>94</v>
      </c>
      <c r="B135" s="10">
        <v>-4</v>
      </c>
      <c r="C135" s="10"/>
      <c r="D135" s="10"/>
      <c r="E135" s="10"/>
      <c r="F135" s="10"/>
      <c r="G135" s="56"/>
      <c r="H135" s="57"/>
      <c r="I135" s="56">
        <f>B135</f>
        <v>-4</v>
      </c>
      <c r="J135" s="57"/>
      <c r="K135" s="10">
        <f>B135</f>
        <v>-4</v>
      </c>
      <c r="L135" s="11"/>
      <c r="M135" s="12">
        <f>K135*10000</f>
        <v>-40000</v>
      </c>
    </row>
    <row r="136" spans="1:13" x14ac:dyDescent="0.25">
      <c r="A136" s="39"/>
      <c r="B136" s="2"/>
      <c r="C136" s="7" t="s">
        <v>91</v>
      </c>
      <c r="D136" s="2"/>
      <c r="E136" s="2"/>
      <c r="F136" s="2"/>
      <c r="G136" s="52" t="str">
        <f>C136</f>
        <v>+586</v>
      </c>
      <c r="H136" s="53"/>
      <c r="I136" s="52"/>
      <c r="J136" s="53"/>
      <c r="K136" s="2" t="str">
        <f>C136</f>
        <v>+586</v>
      </c>
      <c r="L136" s="9">
        <f>K136*6800</f>
        <v>3984800</v>
      </c>
      <c r="M136" s="18"/>
    </row>
    <row r="137" spans="1:13" x14ac:dyDescent="0.25">
      <c r="A137" s="39"/>
      <c r="B137" s="2"/>
      <c r="C137" s="2"/>
      <c r="D137" s="7" t="s">
        <v>92</v>
      </c>
      <c r="E137" s="2"/>
      <c r="F137" s="2"/>
      <c r="G137" s="52" t="str">
        <f>D137</f>
        <v>+168</v>
      </c>
      <c r="H137" s="53"/>
      <c r="I137" s="52"/>
      <c r="J137" s="53"/>
      <c r="K137" s="2" t="str">
        <f>D137</f>
        <v>+168</v>
      </c>
      <c r="L137" s="9">
        <f>K137*12950</f>
        <v>2175600</v>
      </c>
      <c r="M137" s="18"/>
    </row>
    <row r="138" spans="1:13" x14ac:dyDescent="0.25">
      <c r="A138" s="39"/>
      <c r="B138" s="2"/>
      <c r="C138" s="2"/>
      <c r="D138" s="2"/>
      <c r="E138" s="7" t="s">
        <v>62</v>
      </c>
      <c r="F138" s="2"/>
      <c r="G138" s="52" t="str">
        <f>E138</f>
        <v>+19</v>
      </c>
      <c r="H138" s="53"/>
      <c r="I138" s="52"/>
      <c r="J138" s="53"/>
      <c r="K138" s="2" t="str">
        <f>E138</f>
        <v>+19</v>
      </c>
      <c r="L138" s="9">
        <f>K138*15100</f>
        <v>286900</v>
      </c>
      <c r="M138" s="18"/>
    </row>
    <row r="139" spans="1:13" ht="15.75" thickBot="1" x14ac:dyDescent="0.3">
      <c r="A139" s="40"/>
      <c r="B139" s="14"/>
      <c r="C139" s="14"/>
      <c r="D139" s="14"/>
      <c r="E139" s="14"/>
      <c r="F139" s="15" t="s">
        <v>93</v>
      </c>
      <c r="G139" s="54" t="str">
        <f>F139</f>
        <v>+52</v>
      </c>
      <c r="H139" s="55"/>
      <c r="I139" s="54"/>
      <c r="J139" s="55"/>
      <c r="K139" s="14" t="str">
        <f>F139</f>
        <v>+52</v>
      </c>
      <c r="L139" s="19">
        <f>K139*15100</f>
        <v>785200</v>
      </c>
      <c r="M139" s="20"/>
    </row>
    <row r="140" spans="1:13" x14ac:dyDescent="0.25">
      <c r="A140" s="38" t="s">
        <v>98</v>
      </c>
      <c r="B140" s="24" t="s">
        <v>95</v>
      </c>
      <c r="C140" s="10"/>
      <c r="D140" s="10"/>
      <c r="E140" s="10"/>
      <c r="F140" s="10"/>
      <c r="G140" s="56" t="str">
        <f>B140</f>
        <v>+237</v>
      </c>
      <c r="H140" s="57"/>
      <c r="I140" s="56"/>
      <c r="J140" s="57"/>
      <c r="K140" s="10" t="str">
        <f>B140</f>
        <v>+237</v>
      </c>
      <c r="L140" s="11">
        <f>K140*10000</f>
        <v>2370000</v>
      </c>
      <c r="M140" s="12"/>
    </row>
    <row r="141" spans="1:13" x14ac:dyDescent="0.25">
      <c r="A141" s="39"/>
      <c r="B141" s="2"/>
      <c r="C141" s="2">
        <v>-89</v>
      </c>
      <c r="D141" s="2"/>
      <c r="E141" s="2"/>
      <c r="F141" s="2"/>
      <c r="G141" s="52"/>
      <c r="H141" s="53"/>
      <c r="I141" s="52">
        <f>C141</f>
        <v>-89</v>
      </c>
      <c r="J141" s="53"/>
      <c r="K141" s="2">
        <f>C141</f>
        <v>-89</v>
      </c>
      <c r="L141" s="9"/>
      <c r="M141" s="18">
        <f>K141*6800</f>
        <v>-605200</v>
      </c>
    </row>
    <row r="142" spans="1:13" x14ac:dyDescent="0.25">
      <c r="A142" s="39"/>
      <c r="B142" s="2"/>
      <c r="C142" s="2"/>
      <c r="D142" s="2">
        <v>-11</v>
      </c>
      <c r="E142" s="2"/>
      <c r="F142" s="2"/>
      <c r="G142" s="52"/>
      <c r="H142" s="53"/>
      <c r="I142" s="52">
        <f>D142</f>
        <v>-11</v>
      </c>
      <c r="J142" s="53"/>
      <c r="K142" s="2">
        <f>D142</f>
        <v>-11</v>
      </c>
      <c r="L142" s="9"/>
      <c r="M142" s="18">
        <f>K142*12950</f>
        <v>-142450</v>
      </c>
    </row>
    <row r="143" spans="1:13" x14ac:dyDescent="0.25">
      <c r="A143" s="39"/>
      <c r="B143" s="2"/>
      <c r="C143" s="2"/>
      <c r="D143" s="2"/>
      <c r="E143" s="7" t="s">
        <v>96</v>
      </c>
      <c r="F143" s="2"/>
      <c r="G143" s="52" t="str">
        <f>E143</f>
        <v>+17</v>
      </c>
      <c r="H143" s="53"/>
      <c r="I143" s="52"/>
      <c r="J143" s="53"/>
      <c r="K143" s="2" t="str">
        <f>E143</f>
        <v>+17</v>
      </c>
      <c r="L143" s="9">
        <f>K143*15100</f>
        <v>256700</v>
      </c>
      <c r="M143" s="18"/>
    </row>
    <row r="144" spans="1:13" ht="15.75" thickBot="1" x14ac:dyDescent="0.3">
      <c r="A144" s="40"/>
      <c r="B144" s="14"/>
      <c r="C144" s="14"/>
      <c r="D144" s="14"/>
      <c r="E144" s="14"/>
      <c r="F144" s="15" t="s">
        <v>97</v>
      </c>
      <c r="G144" s="54" t="str">
        <f>F144</f>
        <v>+355</v>
      </c>
      <c r="H144" s="55"/>
      <c r="I144" s="54"/>
      <c r="J144" s="55"/>
      <c r="K144" s="14" t="str">
        <f>F144</f>
        <v>+355</v>
      </c>
      <c r="L144" s="19">
        <f>K144*15100</f>
        <v>5360500</v>
      </c>
      <c r="M144" s="20"/>
    </row>
    <row r="145" spans="1:13" x14ac:dyDescent="0.25">
      <c r="A145" s="38" t="s">
        <v>101</v>
      </c>
      <c r="B145" s="10">
        <v>-667</v>
      </c>
      <c r="C145" s="10"/>
      <c r="D145" s="10"/>
      <c r="E145" s="10"/>
      <c r="F145" s="10"/>
      <c r="G145" s="56"/>
      <c r="H145" s="57"/>
      <c r="I145" s="56">
        <f>B145</f>
        <v>-667</v>
      </c>
      <c r="J145" s="57"/>
      <c r="K145" s="10">
        <f>B145</f>
        <v>-667</v>
      </c>
      <c r="L145" s="11"/>
      <c r="M145" s="12">
        <f>K145*10000</f>
        <v>-6670000</v>
      </c>
    </row>
    <row r="146" spans="1:13" x14ac:dyDescent="0.25">
      <c r="A146" s="39"/>
      <c r="B146" s="2"/>
      <c r="C146" s="7" t="s">
        <v>99</v>
      </c>
      <c r="D146" s="2"/>
      <c r="E146" s="2"/>
      <c r="F146" s="2"/>
      <c r="G146" s="52" t="str">
        <f>C146</f>
        <v>+69</v>
      </c>
      <c r="H146" s="53"/>
      <c r="I146" s="52"/>
      <c r="J146" s="53"/>
      <c r="K146" s="2" t="str">
        <f>C146</f>
        <v>+69</v>
      </c>
      <c r="L146" s="9">
        <f>K146*6800</f>
        <v>469200</v>
      </c>
      <c r="M146" s="18"/>
    </row>
    <row r="147" spans="1:13" x14ac:dyDescent="0.25">
      <c r="A147" s="39"/>
      <c r="B147" s="2"/>
      <c r="C147" s="2"/>
      <c r="D147" s="2">
        <v>-203</v>
      </c>
      <c r="E147" s="2"/>
      <c r="F147" s="2"/>
      <c r="G147" s="52"/>
      <c r="H147" s="53"/>
      <c r="I147" s="52">
        <f>D147</f>
        <v>-203</v>
      </c>
      <c r="J147" s="53"/>
      <c r="K147" s="2">
        <f>D147</f>
        <v>-203</v>
      </c>
      <c r="L147" s="9"/>
      <c r="M147" s="18">
        <f>K147*12950</f>
        <v>-2628850</v>
      </c>
    </row>
    <row r="148" spans="1:13" x14ac:dyDescent="0.25">
      <c r="A148" s="39"/>
      <c r="B148" s="2"/>
      <c r="C148" s="2"/>
      <c r="D148" s="2"/>
      <c r="E148" s="7" t="s">
        <v>41</v>
      </c>
      <c r="F148" s="2"/>
      <c r="G148" s="52" t="str">
        <f>E148</f>
        <v>+65</v>
      </c>
      <c r="H148" s="53"/>
      <c r="I148" s="52"/>
      <c r="J148" s="53"/>
      <c r="K148" s="2" t="str">
        <f>E148</f>
        <v>+65</v>
      </c>
      <c r="L148" s="9">
        <f>K148*15100</f>
        <v>981500</v>
      </c>
      <c r="M148" s="18"/>
    </row>
    <row r="149" spans="1:13" ht="15.75" thickBot="1" x14ac:dyDescent="0.3">
      <c r="A149" s="40"/>
      <c r="B149" s="14"/>
      <c r="C149" s="14"/>
      <c r="D149" s="14"/>
      <c r="E149" s="14"/>
      <c r="F149" s="15" t="s">
        <v>100</v>
      </c>
      <c r="G149" s="54" t="str">
        <f>F149</f>
        <v>+6</v>
      </c>
      <c r="H149" s="55"/>
      <c r="I149" s="54"/>
      <c r="J149" s="55"/>
      <c r="K149" s="14" t="str">
        <f>F149</f>
        <v>+6</v>
      </c>
      <c r="L149" s="19">
        <f>K149*15100</f>
        <v>90600</v>
      </c>
      <c r="M149" s="20"/>
    </row>
    <row r="150" spans="1:13" x14ac:dyDescent="0.25">
      <c r="A150" s="38" t="s">
        <v>102</v>
      </c>
      <c r="B150" s="10">
        <v>-145</v>
      </c>
      <c r="C150" s="10"/>
      <c r="D150" s="10"/>
      <c r="E150" s="10"/>
      <c r="F150" s="10"/>
      <c r="G150" s="56"/>
      <c r="H150" s="57"/>
      <c r="I150" s="56">
        <f>B150</f>
        <v>-145</v>
      </c>
      <c r="J150" s="57"/>
      <c r="K150" s="10">
        <f>B150</f>
        <v>-145</v>
      </c>
      <c r="L150" s="11"/>
      <c r="M150" s="12">
        <f>K150*10000</f>
        <v>-1450000</v>
      </c>
    </row>
    <row r="151" spans="1:13" x14ac:dyDescent="0.25">
      <c r="A151" s="39"/>
      <c r="B151" s="2"/>
      <c r="C151" s="7" t="s">
        <v>21</v>
      </c>
      <c r="D151" s="2"/>
      <c r="E151" s="2"/>
      <c r="F151" s="2"/>
      <c r="G151" s="52" t="str">
        <f>C151</f>
        <v>+13</v>
      </c>
      <c r="H151" s="53"/>
      <c r="I151" s="52"/>
      <c r="J151" s="53"/>
      <c r="K151" s="2" t="str">
        <f>C151</f>
        <v>+13</v>
      </c>
      <c r="L151" s="9">
        <f>K151*6800</f>
        <v>88400</v>
      </c>
      <c r="M151" s="18"/>
    </row>
    <row r="152" spans="1:13" x14ac:dyDescent="0.25">
      <c r="A152" s="39"/>
      <c r="B152" s="2"/>
      <c r="C152" s="2"/>
      <c r="D152" s="2">
        <v>-22</v>
      </c>
      <c r="E152" s="2"/>
      <c r="F152" s="2"/>
      <c r="G152" s="52"/>
      <c r="H152" s="53"/>
      <c r="I152" s="52">
        <f>D152</f>
        <v>-22</v>
      </c>
      <c r="J152" s="53"/>
      <c r="K152" s="2">
        <f>D152</f>
        <v>-22</v>
      </c>
      <c r="L152" s="9"/>
      <c r="M152" s="18">
        <f>K152*12950</f>
        <v>-284900</v>
      </c>
    </row>
    <row r="153" spans="1:13" x14ac:dyDescent="0.25">
      <c r="A153" s="39"/>
      <c r="B153" s="2"/>
      <c r="C153" s="2"/>
      <c r="D153" s="2"/>
      <c r="E153" s="7" t="s">
        <v>33</v>
      </c>
      <c r="F153" s="2"/>
      <c r="G153" s="52" t="str">
        <f>E153</f>
        <v>+1</v>
      </c>
      <c r="H153" s="53"/>
      <c r="I153" s="52"/>
      <c r="J153" s="53"/>
      <c r="K153" s="2" t="str">
        <f>E153</f>
        <v>+1</v>
      </c>
      <c r="L153" s="9">
        <f>K153*15100</f>
        <v>15100</v>
      </c>
      <c r="M153" s="18"/>
    </row>
    <row r="154" spans="1:13" x14ac:dyDescent="0.25">
      <c r="A154" s="39"/>
      <c r="B154" s="5"/>
      <c r="C154" s="5"/>
      <c r="D154" s="5"/>
      <c r="E154" s="5"/>
      <c r="F154" s="25" t="s">
        <v>32</v>
      </c>
      <c r="G154" s="50" t="str">
        <f>F154</f>
        <v>+8</v>
      </c>
      <c r="H154" s="51"/>
      <c r="I154" s="50"/>
      <c r="J154" s="51"/>
      <c r="K154" s="5" t="str">
        <f>F154</f>
        <v>+8</v>
      </c>
      <c r="L154" s="21">
        <f>K154*15100</f>
        <v>120800</v>
      </c>
      <c r="M154" s="22"/>
    </row>
    <row r="155" spans="1:13" x14ac:dyDescent="0.25">
      <c r="A155" s="41" t="s">
        <v>103</v>
      </c>
      <c r="B155" s="7" t="s">
        <v>104</v>
      </c>
      <c r="C155" s="2"/>
      <c r="D155" s="2"/>
      <c r="E155" s="2"/>
      <c r="F155" s="2"/>
      <c r="G155" s="42" t="str">
        <f>B155</f>
        <v>+238</v>
      </c>
      <c r="H155" s="42"/>
      <c r="I155" s="42"/>
      <c r="J155" s="42"/>
      <c r="K155" s="2" t="str">
        <f>B155</f>
        <v>+238</v>
      </c>
      <c r="L155" s="6">
        <f>K155*10000</f>
        <v>2380000</v>
      </c>
      <c r="M155" s="6"/>
    </row>
    <row r="156" spans="1:13" x14ac:dyDescent="0.25">
      <c r="A156" s="41"/>
      <c r="B156" s="2"/>
      <c r="C156" s="7" t="s">
        <v>105</v>
      </c>
      <c r="D156" s="2"/>
      <c r="E156" s="2"/>
      <c r="F156" s="2"/>
      <c r="G156" s="42" t="str">
        <f>C156</f>
        <v>+60</v>
      </c>
      <c r="H156" s="42"/>
      <c r="I156" s="42"/>
      <c r="J156" s="42"/>
      <c r="K156" s="2" t="str">
        <f>C156</f>
        <v>+60</v>
      </c>
      <c r="L156" s="6">
        <f>K156*6800</f>
        <v>408000</v>
      </c>
      <c r="M156" s="6"/>
    </row>
    <row r="157" spans="1:13" x14ac:dyDescent="0.25">
      <c r="A157" s="41"/>
      <c r="B157" s="2"/>
      <c r="C157" s="2"/>
      <c r="D157" s="2">
        <v>-116</v>
      </c>
      <c r="E157" s="2"/>
      <c r="F157" s="2"/>
      <c r="G157" s="42"/>
      <c r="H157" s="42"/>
      <c r="I157" s="42">
        <f>D157</f>
        <v>-116</v>
      </c>
      <c r="J157" s="42"/>
      <c r="K157" s="2">
        <f>D157</f>
        <v>-116</v>
      </c>
      <c r="L157" s="6"/>
      <c r="M157" s="6">
        <f>K157*12950</f>
        <v>-1502200</v>
      </c>
    </row>
    <row r="158" spans="1:13" x14ac:dyDescent="0.25">
      <c r="A158" s="41"/>
      <c r="B158" s="2"/>
      <c r="C158" s="2"/>
      <c r="D158" s="2"/>
      <c r="E158" s="7" t="s">
        <v>106</v>
      </c>
      <c r="F158" s="2"/>
      <c r="G158" s="42" t="str">
        <f>E158</f>
        <v>+114</v>
      </c>
      <c r="H158" s="42"/>
      <c r="I158" s="42"/>
      <c r="J158" s="42"/>
      <c r="K158" s="2" t="str">
        <f>E158</f>
        <v>+114</v>
      </c>
      <c r="L158" s="6">
        <f>K158*15100</f>
        <v>1721400</v>
      </c>
      <c r="M158" s="6"/>
    </row>
    <row r="159" spans="1:13" x14ac:dyDescent="0.25">
      <c r="A159" s="41"/>
      <c r="B159" s="2"/>
      <c r="C159" s="2"/>
      <c r="D159" s="2"/>
      <c r="E159" s="2"/>
      <c r="F159" s="7" t="s">
        <v>107</v>
      </c>
      <c r="G159" s="42" t="str">
        <f>F159</f>
        <v>+287</v>
      </c>
      <c r="H159" s="42"/>
      <c r="I159" s="42"/>
      <c r="J159" s="42"/>
      <c r="K159" s="2" t="str">
        <f>F159</f>
        <v>+287</v>
      </c>
      <c r="L159" s="6">
        <f>K159*15100</f>
        <v>4333700</v>
      </c>
      <c r="M159" s="6"/>
    </row>
    <row r="160" spans="1:13" x14ac:dyDescent="0.25">
      <c r="L160" s="23"/>
      <c r="M160" s="23"/>
    </row>
    <row r="161" spans="1:13" x14ac:dyDescent="0.25">
      <c r="L161" s="23"/>
      <c r="M161" s="23"/>
    </row>
    <row r="162" spans="1:13" x14ac:dyDescent="0.25">
      <c r="A162" s="43" t="s">
        <v>108</v>
      </c>
      <c r="B162" s="43" t="s">
        <v>109</v>
      </c>
      <c r="C162" s="42" t="s">
        <v>110</v>
      </c>
      <c r="D162" s="42"/>
      <c r="E162" s="43" t="s">
        <v>111</v>
      </c>
      <c r="F162" s="43" t="s">
        <v>112</v>
      </c>
      <c r="G162" s="45" t="s">
        <v>113</v>
      </c>
      <c r="H162" s="46"/>
      <c r="I162" s="49"/>
      <c r="J162" s="49"/>
      <c r="L162" s="23"/>
      <c r="M162" s="23"/>
    </row>
    <row r="163" spans="1:13" x14ac:dyDescent="0.25">
      <c r="A163" s="44"/>
      <c r="B163" s="44"/>
      <c r="C163" s="26" t="s">
        <v>6</v>
      </c>
      <c r="D163" s="27" t="s">
        <v>5</v>
      </c>
      <c r="E163" s="44"/>
      <c r="F163" s="44"/>
      <c r="G163" s="47"/>
      <c r="H163" s="48"/>
      <c r="I163" s="49"/>
      <c r="J163" s="49"/>
      <c r="L163" s="23"/>
      <c r="M163" s="23"/>
    </row>
    <row r="164" spans="1:13" x14ac:dyDescent="0.25">
      <c r="A164" s="29">
        <v>1</v>
      </c>
      <c r="B164" s="2" t="s">
        <v>11</v>
      </c>
      <c r="C164" s="2">
        <f>SUM(B5,B10,B15,B20,B25,B30,B35,B40,B45,B50,B55,B55,B60,B70,B90,B95,B110,B120,B130,B135,B135,B145,B150)</f>
        <v>-3368</v>
      </c>
      <c r="D164" s="28">
        <f>B65+B75+B80+B85+B100+B100+B105+B115+B125+B140+B155</f>
        <v>2090</v>
      </c>
      <c r="E164" s="2">
        <f>SUM(C164:D164)</f>
        <v>-1278</v>
      </c>
      <c r="F164" s="6">
        <f>E164*10000</f>
        <v>-12780000</v>
      </c>
      <c r="G164" s="42"/>
      <c r="H164" s="42"/>
      <c r="I164" s="49"/>
      <c r="J164" s="49"/>
      <c r="L164" s="23"/>
      <c r="M164" s="23"/>
    </row>
    <row r="165" spans="1:13" x14ac:dyDescent="0.25">
      <c r="A165" s="29">
        <v>2</v>
      </c>
      <c r="B165" s="2" t="s">
        <v>12</v>
      </c>
      <c r="C165" s="2">
        <f>SUM(C56,C71,C86,C101,C111,C126,C141,,C131,)</f>
        <v>-975</v>
      </c>
      <c r="D165" s="28">
        <f>C6+C11+C16+C21+C26+C26+C26+C31+C36+C41+C46+C51+C61+C66+C76+C81+C91+C96+C96+C106+C116+C121+C136+C147+C146+C147+C151+C156</f>
        <v>1682</v>
      </c>
      <c r="E165" s="2">
        <f t="shared" ref="E165:E168" si="0">SUM(C165:D165)</f>
        <v>707</v>
      </c>
      <c r="F165" s="6">
        <f>E165*6800</f>
        <v>4807600</v>
      </c>
      <c r="G165" s="42"/>
      <c r="H165" s="42"/>
      <c r="I165" s="49"/>
      <c r="J165" s="49"/>
      <c r="L165" s="23"/>
      <c r="M165" s="23"/>
    </row>
    <row r="166" spans="1:13" x14ac:dyDescent="0.25">
      <c r="A166" s="1">
        <v>3</v>
      </c>
      <c r="B166" s="2" t="s">
        <v>13</v>
      </c>
      <c r="C166" s="2">
        <f>SUM(D7,D12,D17,D22,D27,D32,D37,D42,D47,D52,D57,D62,D72,D77,D92,D102,D122,D127,D142,D147,D152,D157)</f>
        <v>-1306</v>
      </c>
      <c r="D166" s="28">
        <f>D67+D82+D87+D97+D107+D112+D117+D132+D137</f>
        <v>495</v>
      </c>
      <c r="E166" s="2">
        <f t="shared" si="0"/>
        <v>-811</v>
      </c>
      <c r="F166" s="6">
        <f>E166*12950</f>
        <v>-10502450</v>
      </c>
      <c r="G166" s="42"/>
      <c r="H166" s="42"/>
      <c r="I166" s="49"/>
      <c r="J166" s="49"/>
      <c r="L166" s="23"/>
      <c r="M166" s="23"/>
    </row>
    <row r="167" spans="1:13" x14ac:dyDescent="0.25">
      <c r="A167" s="1">
        <v>4</v>
      </c>
      <c r="B167" s="2" t="s">
        <v>17</v>
      </c>
      <c r="C167" s="2">
        <f>SUM(E18,E23,E53,E68,E73,E98,E108,E118,E133,)</f>
        <v>-1002</v>
      </c>
      <c r="D167" s="28">
        <f>E8+E13+E28+E33+E38+E43+E58+E63+E78+E83+E88+E93+E103+E113+E123+E128+E138+E143+E148+E153+E158</f>
        <v>853</v>
      </c>
      <c r="E167" s="2">
        <f t="shared" si="0"/>
        <v>-149</v>
      </c>
      <c r="F167" s="6">
        <f>E167*14400</f>
        <v>-2145600</v>
      </c>
      <c r="G167" s="42"/>
      <c r="H167" s="42"/>
      <c r="I167" s="49"/>
      <c r="J167" s="49"/>
      <c r="L167" s="23"/>
      <c r="M167" s="23"/>
    </row>
    <row r="168" spans="1:13" x14ac:dyDescent="0.25">
      <c r="A168" s="1">
        <v>5</v>
      </c>
      <c r="B168" s="2" t="s">
        <v>114</v>
      </c>
      <c r="C168" s="2">
        <f>SUM(F24,F39,F59,F64,F79,F99,F109,F124,F129,)</f>
        <v>-216</v>
      </c>
      <c r="D168" s="28">
        <f>F9+F14+F19+F29+F34+F44+F49+F54+F69+F74+F84+F89+F104+F114+F119+F134+F139+F144+F149+F154+F159</f>
        <v>1990</v>
      </c>
      <c r="E168" s="2">
        <f t="shared" si="0"/>
        <v>1774</v>
      </c>
      <c r="F168" s="6">
        <f>E168*15100</f>
        <v>26787400</v>
      </c>
      <c r="G168" s="42"/>
      <c r="H168" s="42"/>
      <c r="I168" s="49"/>
      <c r="J168" s="49"/>
      <c r="L168" s="23"/>
      <c r="M168" s="23"/>
    </row>
    <row r="169" spans="1:13" x14ac:dyDescent="0.25">
      <c r="A169" s="37" t="s">
        <v>115</v>
      </c>
      <c r="B169" s="37"/>
      <c r="C169" s="37"/>
      <c r="D169" s="37"/>
      <c r="E169" s="37"/>
      <c r="F169" s="30">
        <f>SUM(F164:F168)</f>
        <v>6166950</v>
      </c>
      <c r="G169" s="42"/>
      <c r="H169" s="42"/>
      <c r="I169" s="49"/>
      <c r="J169" s="49"/>
      <c r="L169" s="23"/>
      <c r="M169" s="23"/>
    </row>
    <row r="170" spans="1:13" x14ac:dyDescent="0.25">
      <c r="D170" s="31"/>
      <c r="F170" s="23"/>
      <c r="G170" s="49"/>
      <c r="H170" s="49"/>
      <c r="I170" s="49"/>
      <c r="J170" s="49"/>
      <c r="L170" s="23"/>
      <c r="M170" s="23"/>
    </row>
    <row r="171" spans="1:13" x14ac:dyDescent="0.25">
      <c r="D171" s="31"/>
      <c r="F171" s="23"/>
      <c r="G171" s="49"/>
      <c r="H171" s="49"/>
      <c r="I171" s="49"/>
      <c r="J171" s="49"/>
      <c r="L171" s="23"/>
      <c r="M171" s="23"/>
    </row>
    <row r="172" spans="1:13" x14ac:dyDescent="0.25">
      <c r="D172" s="31"/>
      <c r="F172" s="23"/>
      <c r="G172" s="49"/>
      <c r="H172" s="49"/>
      <c r="I172" s="49"/>
      <c r="J172" s="49"/>
      <c r="L172" s="23"/>
      <c r="M172" s="23"/>
    </row>
    <row r="173" spans="1:13" x14ac:dyDescent="0.25">
      <c r="D173" s="32"/>
      <c r="F173" s="23"/>
      <c r="G173" s="49"/>
      <c r="H173" s="49"/>
      <c r="I173" s="49"/>
      <c r="J173" s="49"/>
      <c r="L173" s="23"/>
      <c r="M173" s="23"/>
    </row>
    <row r="174" spans="1:13" x14ac:dyDescent="0.25">
      <c r="D174" s="32"/>
      <c r="G174" s="49"/>
      <c r="H174" s="49"/>
      <c r="I174" s="49"/>
      <c r="J174" s="49"/>
      <c r="L174" s="23"/>
      <c r="M174" s="23"/>
    </row>
    <row r="175" spans="1:13" x14ac:dyDescent="0.25">
      <c r="D175" s="32"/>
      <c r="G175" s="49"/>
      <c r="H175" s="49"/>
      <c r="I175" s="49"/>
      <c r="J175" s="49"/>
      <c r="L175" s="23"/>
      <c r="M175" s="23"/>
    </row>
    <row r="176" spans="1:13" x14ac:dyDescent="0.25">
      <c r="G176" s="49"/>
      <c r="H176" s="49"/>
      <c r="I176" s="49"/>
      <c r="J176" s="49"/>
      <c r="L176" s="23"/>
      <c r="M176" s="23"/>
    </row>
    <row r="177" spans="7:13" x14ac:dyDescent="0.25">
      <c r="G177" s="49"/>
      <c r="H177" s="49"/>
      <c r="I177" s="49"/>
      <c r="J177" s="49"/>
      <c r="L177" s="23"/>
      <c r="M177" s="23"/>
    </row>
    <row r="178" spans="7:13" x14ac:dyDescent="0.25">
      <c r="G178" s="49"/>
      <c r="H178" s="49"/>
      <c r="I178" s="49"/>
      <c r="J178" s="49"/>
      <c r="L178" s="23"/>
      <c r="M178" s="23"/>
    </row>
    <row r="179" spans="7:13" x14ac:dyDescent="0.25">
      <c r="G179" s="49"/>
      <c r="H179" s="49"/>
      <c r="I179" s="49"/>
      <c r="J179" s="49"/>
      <c r="L179" s="23"/>
      <c r="M179" s="23"/>
    </row>
    <row r="180" spans="7:13" x14ac:dyDescent="0.25">
      <c r="G180" s="49"/>
      <c r="H180" s="49"/>
      <c r="I180" s="49"/>
      <c r="J180" s="49"/>
      <c r="L180" s="23"/>
      <c r="M180" s="23"/>
    </row>
    <row r="181" spans="7:13" x14ac:dyDescent="0.25">
      <c r="G181" s="49"/>
      <c r="H181" s="49"/>
      <c r="I181" s="49"/>
      <c r="J181" s="49"/>
      <c r="L181" s="23"/>
      <c r="M181" s="23"/>
    </row>
    <row r="182" spans="7:13" x14ac:dyDescent="0.25">
      <c r="G182" s="49"/>
      <c r="H182" s="49"/>
      <c r="I182" s="49"/>
      <c r="J182" s="49"/>
      <c r="L182" s="23"/>
      <c r="M182" s="23"/>
    </row>
    <row r="183" spans="7:13" x14ac:dyDescent="0.25">
      <c r="G183" s="49"/>
      <c r="H183" s="49"/>
      <c r="I183" s="49"/>
      <c r="J183" s="49"/>
      <c r="L183" s="23"/>
      <c r="M183" s="23"/>
    </row>
    <row r="184" spans="7:13" x14ac:dyDescent="0.25">
      <c r="G184" s="49"/>
      <c r="H184" s="49"/>
      <c r="I184" s="49"/>
      <c r="J184" s="49"/>
      <c r="L184" s="23"/>
      <c r="M184" s="23"/>
    </row>
    <row r="185" spans="7:13" x14ac:dyDescent="0.25">
      <c r="G185" s="49"/>
      <c r="H185" s="49"/>
      <c r="I185" s="49"/>
      <c r="J185" s="49"/>
      <c r="L185" s="23"/>
      <c r="M185" s="23"/>
    </row>
    <row r="186" spans="7:13" x14ac:dyDescent="0.25">
      <c r="G186" s="49"/>
      <c r="H186" s="49"/>
      <c r="I186" s="49"/>
      <c r="J186" s="49"/>
      <c r="L186" s="23"/>
      <c r="M186" s="23"/>
    </row>
    <row r="187" spans="7:13" x14ac:dyDescent="0.25">
      <c r="G187" s="49"/>
      <c r="H187" s="49"/>
      <c r="I187" s="49"/>
      <c r="J187" s="49"/>
      <c r="L187" s="23"/>
      <c r="M187" s="23"/>
    </row>
    <row r="188" spans="7:13" x14ac:dyDescent="0.25">
      <c r="G188" s="49"/>
      <c r="H188" s="49"/>
      <c r="I188" s="49"/>
      <c r="J188" s="49"/>
      <c r="L188" s="23"/>
      <c r="M188" s="23"/>
    </row>
    <row r="189" spans="7:13" x14ac:dyDescent="0.25">
      <c r="G189" s="49"/>
      <c r="H189" s="49"/>
      <c r="I189" s="49"/>
      <c r="J189" s="49"/>
      <c r="L189" s="23"/>
      <c r="M189" s="23"/>
    </row>
    <row r="190" spans="7:13" x14ac:dyDescent="0.25">
      <c r="G190" s="49"/>
      <c r="H190" s="49"/>
      <c r="I190" s="49"/>
      <c r="J190" s="49"/>
      <c r="L190" s="23"/>
      <c r="M190" s="23"/>
    </row>
    <row r="191" spans="7:13" x14ac:dyDescent="0.25">
      <c r="G191" s="49"/>
      <c r="H191" s="49"/>
      <c r="I191" s="49"/>
      <c r="J191" s="49"/>
      <c r="L191" s="23"/>
      <c r="M191" s="23"/>
    </row>
    <row r="192" spans="7:13" x14ac:dyDescent="0.25">
      <c r="G192" s="49"/>
      <c r="H192" s="49"/>
      <c r="I192" s="49"/>
      <c r="J192" s="49"/>
      <c r="L192" s="23"/>
      <c r="M192" s="23"/>
    </row>
    <row r="193" spans="7:13" x14ac:dyDescent="0.25">
      <c r="G193" s="49"/>
      <c r="H193" s="49"/>
      <c r="I193" s="49"/>
      <c r="J193" s="49"/>
      <c r="L193" s="23"/>
      <c r="M193" s="23"/>
    </row>
    <row r="194" spans="7:13" x14ac:dyDescent="0.25">
      <c r="G194" s="49"/>
      <c r="H194" s="49"/>
      <c r="I194" s="49"/>
      <c r="J194" s="49"/>
      <c r="L194" s="23"/>
      <c r="M194" s="23"/>
    </row>
    <row r="195" spans="7:13" x14ac:dyDescent="0.25">
      <c r="G195" s="49"/>
      <c r="H195" s="49"/>
      <c r="I195" s="49"/>
      <c r="J195" s="49"/>
      <c r="L195" s="23"/>
      <c r="M195" s="23"/>
    </row>
    <row r="196" spans="7:13" x14ac:dyDescent="0.25">
      <c r="G196" s="49"/>
      <c r="H196" s="49"/>
      <c r="I196" s="49"/>
      <c r="J196" s="49"/>
      <c r="L196" s="23"/>
      <c r="M196" s="23"/>
    </row>
    <row r="197" spans="7:13" x14ac:dyDescent="0.25">
      <c r="G197" s="49"/>
      <c r="H197" s="49"/>
      <c r="I197" s="49"/>
      <c r="J197" s="49"/>
      <c r="L197" s="23"/>
      <c r="M197" s="23"/>
    </row>
    <row r="198" spans="7:13" x14ac:dyDescent="0.25">
      <c r="G198" s="49"/>
      <c r="H198" s="49"/>
      <c r="I198" s="49"/>
      <c r="J198" s="49"/>
      <c r="L198" s="23"/>
      <c r="M198" s="23"/>
    </row>
    <row r="199" spans="7:13" x14ac:dyDescent="0.25">
      <c r="G199" s="49"/>
      <c r="H199" s="49"/>
      <c r="I199" s="49"/>
      <c r="J199" s="49"/>
      <c r="L199" s="23"/>
      <c r="M199" s="23"/>
    </row>
    <row r="200" spans="7:13" x14ac:dyDescent="0.25">
      <c r="G200" s="49"/>
      <c r="H200" s="49"/>
      <c r="I200" s="49"/>
      <c r="J200" s="49"/>
      <c r="L200" s="23"/>
      <c r="M200" s="23"/>
    </row>
    <row r="201" spans="7:13" x14ac:dyDescent="0.25">
      <c r="G201" s="49"/>
      <c r="H201" s="49"/>
      <c r="I201" s="49"/>
      <c r="J201" s="49"/>
      <c r="L201" s="23"/>
      <c r="M201" s="23"/>
    </row>
    <row r="202" spans="7:13" x14ac:dyDescent="0.25">
      <c r="G202" s="49"/>
      <c r="H202" s="49"/>
      <c r="I202" s="49"/>
      <c r="J202" s="49"/>
      <c r="L202" s="23"/>
      <c r="M202" s="23"/>
    </row>
    <row r="203" spans="7:13" x14ac:dyDescent="0.25">
      <c r="G203" s="49"/>
      <c r="H203" s="49"/>
      <c r="I203" s="49"/>
      <c r="J203" s="49"/>
      <c r="L203" s="23"/>
      <c r="M203" s="23"/>
    </row>
    <row r="204" spans="7:13" x14ac:dyDescent="0.25">
      <c r="G204" s="49"/>
      <c r="H204" s="49"/>
      <c r="I204" s="49"/>
      <c r="J204" s="49"/>
      <c r="L204" s="23"/>
      <c r="M204" s="23"/>
    </row>
    <row r="205" spans="7:13" x14ac:dyDescent="0.25">
      <c r="G205" s="49"/>
      <c r="H205" s="49"/>
      <c r="I205" s="49"/>
      <c r="J205" s="49"/>
      <c r="L205" s="23"/>
      <c r="M205" s="23"/>
    </row>
    <row r="206" spans="7:13" x14ac:dyDescent="0.25">
      <c r="G206" s="49"/>
      <c r="H206" s="49"/>
      <c r="I206" s="49"/>
      <c r="J206" s="49"/>
      <c r="L206" s="23"/>
      <c r="M206" s="23"/>
    </row>
    <row r="207" spans="7:13" x14ac:dyDescent="0.25">
      <c r="G207" s="49"/>
      <c r="H207" s="49"/>
      <c r="I207" s="49"/>
      <c r="J207" s="49"/>
      <c r="L207" s="23"/>
      <c r="M207" s="23"/>
    </row>
    <row r="208" spans="7:13" x14ac:dyDescent="0.25">
      <c r="G208" s="49"/>
      <c r="H208" s="49"/>
      <c r="I208" s="49"/>
      <c r="J208" s="49"/>
      <c r="L208" s="23"/>
      <c r="M208" s="23"/>
    </row>
    <row r="209" spans="7:13" x14ac:dyDescent="0.25">
      <c r="G209" s="49"/>
      <c r="H209" s="49"/>
      <c r="I209" s="49"/>
      <c r="J209" s="49"/>
      <c r="L209" s="23"/>
      <c r="M209" s="23"/>
    </row>
    <row r="210" spans="7:13" x14ac:dyDescent="0.25">
      <c r="G210" s="49"/>
      <c r="H210" s="49"/>
      <c r="I210" s="49"/>
      <c r="J210" s="49"/>
      <c r="L210" s="23"/>
      <c r="M210" s="23"/>
    </row>
    <row r="211" spans="7:13" x14ac:dyDescent="0.25">
      <c r="G211" s="49"/>
      <c r="H211" s="49"/>
      <c r="I211" s="49"/>
      <c r="J211" s="49"/>
      <c r="L211" s="23"/>
      <c r="M211" s="23"/>
    </row>
    <row r="212" spans="7:13" x14ac:dyDescent="0.25">
      <c r="G212" s="49"/>
      <c r="H212" s="49"/>
      <c r="I212" s="49"/>
      <c r="J212" s="49"/>
      <c r="L212" s="23"/>
      <c r="M212" s="23"/>
    </row>
    <row r="213" spans="7:13" x14ac:dyDescent="0.25">
      <c r="G213" s="49"/>
      <c r="H213" s="49"/>
      <c r="I213" s="49"/>
      <c r="J213" s="49"/>
      <c r="L213" s="23"/>
      <c r="M213" s="23"/>
    </row>
    <row r="214" spans="7:13" x14ac:dyDescent="0.25">
      <c r="G214" s="49"/>
      <c r="H214" s="49"/>
      <c r="I214" s="49"/>
      <c r="J214" s="49"/>
      <c r="L214" s="23"/>
      <c r="M214" s="23"/>
    </row>
    <row r="215" spans="7:13" x14ac:dyDescent="0.25">
      <c r="G215" s="49"/>
      <c r="H215" s="49"/>
      <c r="I215" s="49"/>
      <c r="J215" s="49"/>
      <c r="L215" s="23"/>
      <c r="M215" s="23"/>
    </row>
    <row r="216" spans="7:13" x14ac:dyDescent="0.25">
      <c r="G216" s="49"/>
      <c r="H216" s="49"/>
      <c r="I216" s="49"/>
      <c r="J216" s="49"/>
      <c r="L216" s="23"/>
      <c r="M216" s="23"/>
    </row>
    <row r="217" spans="7:13" x14ac:dyDescent="0.25">
      <c r="G217" s="49"/>
      <c r="H217" s="49"/>
      <c r="I217" s="49"/>
      <c r="J217" s="49"/>
      <c r="L217" s="23"/>
      <c r="M217" s="23"/>
    </row>
    <row r="218" spans="7:13" x14ac:dyDescent="0.25">
      <c r="G218" s="49"/>
      <c r="H218" s="49"/>
      <c r="I218" s="49"/>
      <c r="J218" s="49"/>
      <c r="L218" s="23"/>
      <c r="M218" s="23"/>
    </row>
    <row r="219" spans="7:13" x14ac:dyDescent="0.25">
      <c r="G219" s="49"/>
      <c r="H219" s="49"/>
      <c r="I219" s="49"/>
      <c r="J219" s="49"/>
      <c r="L219" s="23"/>
      <c r="M219" s="23"/>
    </row>
    <row r="220" spans="7:13" x14ac:dyDescent="0.25">
      <c r="G220" s="49"/>
      <c r="H220" s="49"/>
      <c r="I220" s="49"/>
      <c r="J220" s="49"/>
      <c r="L220" s="23"/>
      <c r="M220" s="23"/>
    </row>
    <row r="221" spans="7:13" x14ac:dyDescent="0.25">
      <c r="G221" s="49"/>
      <c r="H221" s="49"/>
      <c r="I221" s="49"/>
      <c r="J221" s="49"/>
      <c r="L221" s="23"/>
      <c r="M221" s="23"/>
    </row>
    <row r="222" spans="7:13" x14ac:dyDescent="0.25">
      <c r="G222" s="49"/>
      <c r="H222" s="49"/>
      <c r="I222" s="49"/>
      <c r="J222" s="49"/>
      <c r="L222" s="23"/>
      <c r="M222" s="23"/>
    </row>
    <row r="223" spans="7:13" x14ac:dyDescent="0.25">
      <c r="G223" s="49"/>
      <c r="H223" s="49"/>
      <c r="I223" s="49"/>
      <c r="J223" s="49"/>
      <c r="L223" s="23"/>
      <c r="M223" s="23"/>
    </row>
    <row r="224" spans="7:13" x14ac:dyDescent="0.25">
      <c r="G224" s="49"/>
      <c r="H224" s="49"/>
      <c r="I224" s="49"/>
      <c r="J224" s="49"/>
      <c r="L224" s="23"/>
      <c r="M224" s="23"/>
    </row>
    <row r="225" spans="7:13" x14ac:dyDescent="0.25">
      <c r="G225" s="49"/>
      <c r="H225" s="49"/>
      <c r="I225" s="49"/>
      <c r="J225" s="49"/>
      <c r="L225" s="23"/>
      <c r="M225" s="23"/>
    </row>
    <row r="226" spans="7:13" x14ac:dyDescent="0.25">
      <c r="G226" s="49"/>
      <c r="H226" s="49"/>
      <c r="I226" s="49"/>
      <c r="J226" s="49"/>
      <c r="L226" s="23"/>
      <c r="M226" s="23"/>
    </row>
    <row r="227" spans="7:13" x14ac:dyDescent="0.25">
      <c r="G227" s="49"/>
      <c r="H227" s="49"/>
      <c r="I227" s="49"/>
      <c r="J227" s="49"/>
      <c r="L227" s="23"/>
      <c r="M227" s="23"/>
    </row>
    <row r="228" spans="7:13" x14ac:dyDescent="0.25">
      <c r="G228" s="49"/>
      <c r="H228" s="49"/>
      <c r="I228" s="49"/>
      <c r="J228" s="49"/>
      <c r="L228" s="23"/>
      <c r="M228" s="23"/>
    </row>
    <row r="229" spans="7:13" x14ac:dyDescent="0.25">
      <c r="G229" s="49"/>
      <c r="H229" s="49"/>
      <c r="I229" s="49"/>
      <c r="J229" s="49"/>
      <c r="L229" s="23"/>
      <c r="M229" s="23"/>
    </row>
    <row r="230" spans="7:13" x14ac:dyDescent="0.25">
      <c r="G230" s="49"/>
      <c r="H230" s="49"/>
      <c r="I230" s="49"/>
      <c r="J230" s="49"/>
      <c r="L230" s="23"/>
      <c r="M230" s="23"/>
    </row>
    <row r="231" spans="7:13" x14ac:dyDescent="0.25">
      <c r="G231" s="49"/>
      <c r="H231" s="49"/>
      <c r="I231" s="49"/>
      <c r="J231" s="49"/>
      <c r="L231" s="23"/>
      <c r="M231" s="23"/>
    </row>
    <row r="232" spans="7:13" x14ac:dyDescent="0.25">
      <c r="G232" s="49"/>
      <c r="H232" s="49"/>
      <c r="I232" s="49"/>
      <c r="J232" s="49"/>
      <c r="L232" s="23"/>
      <c r="M232" s="23"/>
    </row>
    <row r="233" spans="7:13" x14ac:dyDescent="0.25">
      <c r="G233" s="49"/>
      <c r="H233" s="49"/>
      <c r="I233" s="49"/>
      <c r="J233" s="49"/>
      <c r="L233" s="23"/>
      <c r="M233" s="23"/>
    </row>
    <row r="234" spans="7:13" x14ac:dyDescent="0.25">
      <c r="G234" s="49"/>
      <c r="H234" s="49"/>
      <c r="I234" s="49"/>
      <c r="J234" s="49"/>
      <c r="L234" s="23"/>
      <c r="M234" s="23"/>
    </row>
    <row r="235" spans="7:13" x14ac:dyDescent="0.25">
      <c r="G235" s="49"/>
      <c r="H235" s="49"/>
      <c r="I235" s="49"/>
      <c r="J235" s="49"/>
      <c r="L235" s="23"/>
      <c r="M235" s="23"/>
    </row>
    <row r="236" spans="7:13" x14ac:dyDescent="0.25">
      <c r="G236" s="49"/>
      <c r="H236" s="49"/>
      <c r="I236" s="49"/>
      <c r="J236" s="49"/>
      <c r="L236" s="23"/>
      <c r="M236" s="23"/>
    </row>
    <row r="237" spans="7:13" x14ac:dyDescent="0.25">
      <c r="G237" s="49"/>
      <c r="H237" s="49"/>
      <c r="I237" s="49"/>
      <c r="J237" s="49"/>
      <c r="L237" s="23"/>
      <c r="M237" s="23"/>
    </row>
    <row r="238" spans="7:13" x14ac:dyDescent="0.25">
      <c r="G238" s="49"/>
      <c r="H238" s="49"/>
      <c r="I238" s="49"/>
      <c r="J238" s="49"/>
      <c r="L238" s="23"/>
      <c r="M238" s="23"/>
    </row>
    <row r="239" spans="7:13" x14ac:dyDescent="0.25">
      <c r="G239" s="49"/>
      <c r="H239" s="49"/>
      <c r="I239" s="49"/>
      <c r="J239" s="49"/>
      <c r="L239" s="23"/>
      <c r="M239" s="23"/>
    </row>
    <row r="240" spans="7:13" x14ac:dyDescent="0.25">
      <c r="G240" s="49"/>
      <c r="H240" s="49"/>
      <c r="I240" s="49"/>
      <c r="J240" s="49"/>
      <c r="L240" s="23"/>
      <c r="M240" s="23"/>
    </row>
    <row r="241" spans="7:13" x14ac:dyDescent="0.25">
      <c r="G241" s="49"/>
      <c r="H241" s="49"/>
      <c r="I241" s="49"/>
      <c r="J241" s="49"/>
      <c r="L241" s="23"/>
      <c r="M241" s="23"/>
    </row>
    <row r="242" spans="7:13" x14ac:dyDescent="0.25">
      <c r="G242" s="49"/>
      <c r="H242" s="49"/>
      <c r="I242" s="49"/>
      <c r="J242" s="49"/>
      <c r="L242" s="23"/>
      <c r="M242" s="23"/>
    </row>
    <row r="243" spans="7:13" x14ac:dyDescent="0.25">
      <c r="G243" s="49"/>
      <c r="H243" s="49"/>
      <c r="I243" s="49"/>
      <c r="J243" s="49"/>
      <c r="L243" s="23"/>
      <c r="M243" s="23"/>
    </row>
    <row r="244" spans="7:13" x14ac:dyDescent="0.25">
      <c r="G244" s="49"/>
      <c r="H244" s="49"/>
      <c r="I244" s="49"/>
      <c r="J244" s="49"/>
      <c r="L244" s="23"/>
      <c r="M244" s="23"/>
    </row>
    <row r="245" spans="7:13" x14ac:dyDescent="0.25">
      <c r="G245" s="49"/>
      <c r="H245" s="49"/>
      <c r="I245" s="49"/>
      <c r="J245" s="49"/>
      <c r="L245" s="23"/>
      <c r="M245" s="23"/>
    </row>
    <row r="246" spans="7:13" x14ac:dyDescent="0.25">
      <c r="G246" s="49"/>
      <c r="H246" s="49"/>
      <c r="I246" s="49"/>
      <c r="J246" s="49"/>
      <c r="L246" s="23"/>
      <c r="M246" s="23"/>
    </row>
    <row r="247" spans="7:13" x14ac:dyDescent="0.25">
      <c r="G247" s="49"/>
      <c r="H247" s="49"/>
      <c r="I247" s="49"/>
      <c r="J247" s="49"/>
      <c r="L247" s="23"/>
      <c r="M247" s="23"/>
    </row>
    <row r="248" spans="7:13" x14ac:dyDescent="0.25">
      <c r="G248" s="49"/>
      <c r="H248" s="49"/>
      <c r="I248" s="49"/>
      <c r="J248" s="49"/>
      <c r="L248" s="23"/>
      <c r="M248" s="23"/>
    </row>
    <row r="249" spans="7:13" x14ac:dyDescent="0.25">
      <c r="G249" s="49"/>
      <c r="H249" s="49"/>
      <c r="I249" s="49"/>
      <c r="J249" s="49"/>
      <c r="L249" s="23"/>
      <c r="M249" s="23"/>
    </row>
    <row r="250" spans="7:13" x14ac:dyDescent="0.25">
      <c r="G250" s="49"/>
      <c r="H250" s="49"/>
      <c r="I250" s="49"/>
      <c r="J250" s="49"/>
      <c r="L250" s="23"/>
      <c r="M250" s="23"/>
    </row>
    <row r="251" spans="7:13" x14ac:dyDescent="0.25">
      <c r="G251" s="49"/>
      <c r="H251" s="49"/>
      <c r="I251" s="49"/>
      <c r="J251" s="49"/>
      <c r="L251" s="23"/>
      <c r="M251" s="23"/>
    </row>
    <row r="252" spans="7:13" x14ac:dyDescent="0.25">
      <c r="G252" s="49"/>
      <c r="H252" s="49"/>
      <c r="I252" s="49"/>
      <c r="J252" s="49"/>
      <c r="L252" s="23"/>
      <c r="M252" s="23"/>
    </row>
    <row r="253" spans="7:13" x14ac:dyDescent="0.25">
      <c r="G253" s="49"/>
      <c r="H253" s="49"/>
      <c r="I253" s="49"/>
      <c r="J253" s="49"/>
      <c r="L253" s="23"/>
      <c r="M253" s="23"/>
    </row>
    <row r="254" spans="7:13" x14ac:dyDescent="0.25">
      <c r="G254" s="49"/>
      <c r="H254" s="49"/>
      <c r="I254" s="49"/>
      <c r="J254" s="49"/>
      <c r="L254" s="23"/>
      <c r="M254" s="23"/>
    </row>
    <row r="255" spans="7:13" x14ac:dyDescent="0.25">
      <c r="G255" s="49"/>
      <c r="H255" s="49"/>
      <c r="I255" s="49"/>
      <c r="J255" s="49"/>
      <c r="L255" s="23"/>
      <c r="M255" s="23"/>
    </row>
    <row r="256" spans="7:13" x14ac:dyDescent="0.25">
      <c r="G256" s="49"/>
      <c r="H256" s="49"/>
      <c r="I256" s="49"/>
      <c r="J256" s="49"/>
      <c r="L256" s="23"/>
      <c r="M256" s="23"/>
    </row>
    <row r="257" spans="7:13" x14ac:dyDescent="0.25">
      <c r="G257" s="49"/>
      <c r="H257" s="49"/>
      <c r="I257" s="49"/>
      <c r="J257" s="49"/>
      <c r="L257" s="23"/>
      <c r="M257" s="23"/>
    </row>
    <row r="258" spans="7:13" x14ac:dyDescent="0.25">
      <c r="G258" s="49"/>
      <c r="H258" s="49"/>
      <c r="I258" s="49"/>
      <c r="J258" s="49"/>
      <c r="L258" s="23"/>
      <c r="M258" s="23"/>
    </row>
    <row r="259" spans="7:13" x14ac:dyDescent="0.25">
      <c r="G259" s="49"/>
      <c r="H259" s="49"/>
      <c r="I259" s="49"/>
      <c r="J259" s="49"/>
      <c r="L259" s="23"/>
      <c r="M259" s="23"/>
    </row>
    <row r="260" spans="7:13" x14ac:dyDescent="0.25">
      <c r="G260" s="49"/>
      <c r="H260" s="49"/>
      <c r="I260" s="49"/>
      <c r="J260" s="49"/>
      <c r="L260" s="23"/>
      <c r="M260" s="23"/>
    </row>
    <row r="261" spans="7:13" x14ac:dyDescent="0.25">
      <c r="G261" s="49"/>
      <c r="H261" s="49"/>
      <c r="I261" s="49"/>
      <c r="J261" s="49"/>
      <c r="L261" s="23"/>
      <c r="M261" s="23"/>
    </row>
    <row r="262" spans="7:13" x14ac:dyDescent="0.25">
      <c r="G262" s="49"/>
      <c r="H262" s="49"/>
      <c r="I262" s="49"/>
      <c r="J262" s="49"/>
      <c r="L262" s="23"/>
      <c r="M262" s="23"/>
    </row>
    <row r="263" spans="7:13" x14ac:dyDescent="0.25">
      <c r="G263" s="49"/>
      <c r="H263" s="49"/>
      <c r="I263" s="49"/>
      <c r="J263" s="49"/>
      <c r="L263" s="23"/>
      <c r="M263" s="23"/>
    </row>
    <row r="264" spans="7:13" x14ac:dyDescent="0.25">
      <c r="G264" s="49"/>
      <c r="H264" s="49"/>
      <c r="I264" s="49"/>
      <c r="J264" s="49"/>
      <c r="L264" s="23"/>
      <c r="M264" s="23"/>
    </row>
    <row r="265" spans="7:13" x14ac:dyDescent="0.25">
      <c r="G265" s="49"/>
      <c r="H265" s="49"/>
      <c r="I265" s="49"/>
      <c r="J265" s="49"/>
      <c r="L265" s="23"/>
      <c r="M265" s="23"/>
    </row>
    <row r="266" spans="7:13" x14ac:dyDescent="0.25">
      <c r="G266" s="49"/>
      <c r="H266" s="49"/>
      <c r="I266" s="49"/>
      <c r="J266" s="49"/>
      <c r="L266" s="23"/>
      <c r="M266" s="23"/>
    </row>
    <row r="267" spans="7:13" x14ac:dyDescent="0.25">
      <c r="G267" s="49"/>
      <c r="H267" s="49"/>
      <c r="I267" s="49"/>
      <c r="J267" s="49"/>
      <c r="L267" s="23"/>
      <c r="M267" s="23"/>
    </row>
    <row r="268" spans="7:13" x14ac:dyDescent="0.25">
      <c r="G268" s="49"/>
      <c r="H268" s="49"/>
      <c r="I268" s="49"/>
      <c r="J268" s="49"/>
      <c r="L268" s="23"/>
      <c r="M268" s="23"/>
    </row>
    <row r="269" spans="7:13" x14ac:dyDescent="0.25">
      <c r="G269" s="49"/>
      <c r="H269" s="49"/>
      <c r="I269" s="49"/>
      <c r="J269" s="49"/>
      <c r="L269" s="23"/>
      <c r="M269" s="23"/>
    </row>
    <row r="270" spans="7:13" x14ac:dyDescent="0.25">
      <c r="G270" s="49"/>
      <c r="H270" s="49"/>
      <c r="I270" s="49"/>
      <c r="J270" s="49"/>
      <c r="L270" s="23"/>
      <c r="M270" s="23"/>
    </row>
    <row r="271" spans="7:13" x14ac:dyDescent="0.25">
      <c r="G271" s="49"/>
      <c r="H271" s="49"/>
      <c r="I271" s="49"/>
      <c r="J271" s="49"/>
      <c r="L271" s="23"/>
      <c r="M271" s="23"/>
    </row>
    <row r="272" spans="7:13" x14ac:dyDescent="0.25">
      <c r="G272" s="49"/>
      <c r="H272" s="49"/>
      <c r="I272" s="49"/>
      <c r="J272" s="49"/>
      <c r="L272" s="23"/>
      <c r="M272" s="23"/>
    </row>
    <row r="273" spans="7:13" x14ac:dyDescent="0.25">
      <c r="G273" s="49"/>
      <c r="H273" s="49"/>
      <c r="I273" s="49"/>
      <c r="J273" s="49"/>
      <c r="L273" s="23"/>
      <c r="M273" s="23"/>
    </row>
    <row r="274" spans="7:13" x14ac:dyDescent="0.25">
      <c r="G274" s="49"/>
      <c r="H274" s="49"/>
      <c r="I274" s="49"/>
      <c r="J274" s="49"/>
      <c r="L274" s="23"/>
      <c r="M274" s="23"/>
    </row>
    <row r="275" spans="7:13" x14ac:dyDescent="0.25">
      <c r="G275" s="49"/>
      <c r="H275" s="49"/>
      <c r="I275" s="49"/>
      <c r="J275" s="49"/>
      <c r="L275" s="23"/>
      <c r="M275" s="23"/>
    </row>
    <row r="276" spans="7:13" x14ac:dyDescent="0.25">
      <c r="G276" s="49"/>
      <c r="H276" s="49"/>
      <c r="I276" s="49"/>
      <c r="J276" s="49"/>
      <c r="L276" s="23"/>
      <c r="M276" s="23"/>
    </row>
    <row r="277" spans="7:13" x14ac:dyDescent="0.25">
      <c r="G277" s="49"/>
      <c r="H277" s="49"/>
      <c r="I277" s="49"/>
      <c r="J277" s="49"/>
      <c r="L277" s="23"/>
      <c r="M277" s="23"/>
    </row>
    <row r="278" spans="7:13" x14ac:dyDescent="0.25">
      <c r="G278" s="49"/>
      <c r="H278" s="49"/>
      <c r="I278" s="49"/>
      <c r="J278" s="49"/>
      <c r="L278" s="23"/>
      <c r="M278" s="23"/>
    </row>
    <row r="279" spans="7:13" x14ac:dyDescent="0.25">
      <c r="G279" s="49"/>
      <c r="H279" s="49"/>
      <c r="I279" s="49"/>
      <c r="J279" s="49"/>
      <c r="L279" s="23"/>
      <c r="M279" s="23"/>
    </row>
    <row r="280" spans="7:13" x14ac:dyDescent="0.25">
      <c r="G280" s="49"/>
      <c r="H280" s="49"/>
      <c r="I280" s="49"/>
      <c r="J280" s="49"/>
      <c r="L280" s="23"/>
      <c r="M280" s="23"/>
    </row>
    <row r="281" spans="7:13" x14ac:dyDescent="0.25">
      <c r="G281" s="49"/>
      <c r="H281" s="49"/>
      <c r="I281" s="49"/>
      <c r="J281" s="49"/>
      <c r="L281" s="23"/>
      <c r="M281" s="23"/>
    </row>
    <row r="282" spans="7:13" x14ac:dyDescent="0.25">
      <c r="G282" s="49"/>
      <c r="H282" s="49"/>
      <c r="I282" s="49"/>
      <c r="J282" s="49"/>
      <c r="L282" s="23"/>
      <c r="M282" s="23"/>
    </row>
    <row r="283" spans="7:13" x14ac:dyDescent="0.25">
      <c r="G283" s="49"/>
      <c r="H283" s="49"/>
      <c r="I283" s="49"/>
      <c r="J283" s="49"/>
      <c r="L283" s="23"/>
      <c r="M283" s="23"/>
    </row>
    <row r="284" spans="7:13" x14ac:dyDescent="0.25">
      <c r="G284" s="49"/>
      <c r="H284" s="49"/>
      <c r="I284" s="49"/>
      <c r="J284" s="49"/>
      <c r="L284" s="23"/>
      <c r="M284" s="23"/>
    </row>
    <row r="285" spans="7:13" x14ac:dyDescent="0.25">
      <c r="G285" s="49"/>
      <c r="H285" s="49"/>
      <c r="I285" s="49"/>
      <c r="J285" s="49"/>
      <c r="L285" s="23"/>
      <c r="M285" s="23"/>
    </row>
    <row r="286" spans="7:13" x14ac:dyDescent="0.25">
      <c r="G286" s="49"/>
      <c r="H286" s="49"/>
      <c r="I286" s="49"/>
      <c r="J286" s="49"/>
      <c r="L286" s="23"/>
      <c r="M286" s="23"/>
    </row>
    <row r="287" spans="7:13" x14ac:dyDescent="0.25">
      <c r="G287" s="49"/>
      <c r="H287" s="49"/>
      <c r="I287" s="49"/>
      <c r="J287" s="49"/>
      <c r="L287" s="23"/>
      <c r="M287" s="23"/>
    </row>
    <row r="288" spans="7:13" x14ac:dyDescent="0.25">
      <c r="G288" s="49"/>
      <c r="H288" s="49"/>
      <c r="I288" s="49"/>
      <c r="J288" s="49"/>
      <c r="L288" s="23"/>
      <c r="M288" s="23"/>
    </row>
    <row r="289" spans="7:13" x14ac:dyDescent="0.25">
      <c r="G289" s="49"/>
      <c r="H289" s="49"/>
      <c r="I289" s="49"/>
      <c r="J289" s="49"/>
      <c r="L289" s="23"/>
      <c r="M289" s="23"/>
    </row>
    <row r="290" spans="7:13" x14ac:dyDescent="0.25">
      <c r="G290" s="49"/>
      <c r="H290" s="49"/>
      <c r="I290" s="49"/>
      <c r="J290" s="49"/>
      <c r="L290" s="23"/>
      <c r="M290" s="23"/>
    </row>
    <row r="291" spans="7:13" x14ac:dyDescent="0.25">
      <c r="G291" s="49"/>
      <c r="H291" s="49"/>
      <c r="I291" s="49"/>
      <c r="J291" s="49"/>
      <c r="L291" s="23"/>
      <c r="M291" s="23"/>
    </row>
    <row r="292" spans="7:13" x14ac:dyDescent="0.25">
      <c r="G292" s="49"/>
      <c r="H292" s="49"/>
      <c r="I292" s="49"/>
      <c r="J292" s="49"/>
      <c r="L292" s="23"/>
      <c r="M292" s="23"/>
    </row>
    <row r="293" spans="7:13" x14ac:dyDescent="0.25">
      <c r="G293" s="49"/>
      <c r="H293" s="49"/>
      <c r="I293" s="49"/>
      <c r="J293" s="49"/>
      <c r="L293" s="23"/>
      <c r="M293" s="23"/>
    </row>
    <row r="294" spans="7:13" x14ac:dyDescent="0.25">
      <c r="G294" s="49"/>
      <c r="H294" s="49"/>
      <c r="I294" s="49"/>
      <c r="J294" s="49"/>
      <c r="L294" s="23"/>
      <c r="M294" s="23"/>
    </row>
    <row r="295" spans="7:13" x14ac:dyDescent="0.25">
      <c r="G295" s="49"/>
      <c r="H295" s="49"/>
      <c r="I295" s="49"/>
      <c r="J295" s="49"/>
      <c r="L295" s="23"/>
      <c r="M295" s="23"/>
    </row>
    <row r="296" spans="7:13" x14ac:dyDescent="0.25">
      <c r="G296" s="49"/>
      <c r="H296" s="49"/>
      <c r="I296" s="49"/>
      <c r="J296" s="49"/>
      <c r="L296" s="23"/>
      <c r="M296" s="23"/>
    </row>
    <row r="297" spans="7:13" x14ac:dyDescent="0.25">
      <c r="G297" s="49"/>
      <c r="H297" s="49"/>
      <c r="I297" s="49"/>
      <c r="J297" s="49"/>
      <c r="L297" s="23"/>
      <c r="M297" s="23"/>
    </row>
    <row r="298" spans="7:13" x14ac:dyDescent="0.25">
      <c r="G298" s="49"/>
      <c r="H298" s="49"/>
      <c r="I298" s="49"/>
      <c r="J298" s="49"/>
      <c r="L298" s="23"/>
      <c r="M298" s="23"/>
    </row>
    <row r="299" spans="7:13" x14ac:dyDescent="0.25">
      <c r="G299" s="49"/>
      <c r="H299" s="49"/>
      <c r="I299" s="49"/>
      <c r="J299" s="49"/>
      <c r="L299" s="23"/>
      <c r="M299" s="23"/>
    </row>
    <row r="300" spans="7:13" x14ac:dyDescent="0.25">
      <c r="G300" s="49"/>
      <c r="H300" s="49"/>
      <c r="I300" s="49"/>
      <c r="J300" s="49"/>
      <c r="L300" s="23"/>
      <c r="M300" s="23"/>
    </row>
    <row r="301" spans="7:13" x14ac:dyDescent="0.25">
      <c r="G301" s="49"/>
      <c r="H301" s="49"/>
      <c r="I301" s="49"/>
      <c r="J301" s="49"/>
      <c r="L301" s="23"/>
      <c r="M301" s="23"/>
    </row>
    <row r="302" spans="7:13" x14ac:dyDescent="0.25">
      <c r="G302" s="49"/>
      <c r="H302" s="49"/>
      <c r="I302" s="49"/>
      <c r="J302" s="49"/>
      <c r="L302" s="23"/>
      <c r="M302" s="23"/>
    </row>
    <row r="303" spans="7:13" x14ac:dyDescent="0.25">
      <c r="G303" s="49"/>
      <c r="H303" s="49"/>
      <c r="I303" s="49"/>
      <c r="J303" s="49"/>
      <c r="L303" s="23"/>
      <c r="M303" s="23"/>
    </row>
    <row r="304" spans="7:13" x14ac:dyDescent="0.25">
      <c r="G304" s="49"/>
      <c r="H304" s="49"/>
      <c r="I304" s="49"/>
      <c r="J304" s="49"/>
      <c r="L304" s="23"/>
      <c r="M304" s="23"/>
    </row>
    <row r="305" spans="7:13" x14ac:dyDescent="0.25">
      <c r="G305" s="49"/>
      <c r="H305" s="49"/>
      <c r="I305" s="49"/>
      <c r="J305" s="49"/>
      <c r="L305" s="23"/>
      <c r="M305" s="23"/>
    </row>
    <row r="306" spans="7:13" x14ac:dyDescent="0.25">
      <c r="G306" s="49"/>
      <c r="H306" s="49"/>
      <c r="I306" s="49"/>
      <c r="J306" s="49"/>
      <c r="L306" s="23"/>
      <c r="M306" s="23"/>
    </row>
    <row r="307" spans="7:13" x14ac:dyDescent="0.25">
      <c r="G307" s="49"/>
      <c r="H307" s="49"/>
      <c r="I307" s="49"/>
      <c r="J307" s="49"/>
      <c r="L307" s="23"/>
      <c r="M307" s="23"/>
    </row>
    <row r="308" spans="7:13" x14ac:dyDescent="0.25">
      <c r="G308" s="49"/>
      <c r="H308" s="49"/>
      <c r="I308" s="49"/>
      <c r="J308" s="49"/>
      <c r="L308" s="23"/>
      <c r="M308" s="23"/>
    </row>
    <row r="309" spans="7:13" x14ac:dyDescent="0.25">
      <c r="G309" s="49"/>
      <c r="H309" s="49"/>
      <c r="I309" s="49"/>
      <c r="J309" s="49"/>
      <c r="L309" s="23"/>
      <c r="M309" s="23"/>
    </row>
    <row r="310" spans="7:13" x14ac:dyDescent="0.25">
      <c r="G310" s="49"/>
      <c r="H310" s="49"/>
      <c r="I310" s="49"/>
      <c r="J310" s="49"/>
      <c r="L310" s="23"/>
      <c r="M310" s="23"/>
    </row>
    <row r="311" spans="7:13" x14ac:dyDescent="0.25">
      <c r="G311" s="49"/>
      <c r="H311" s="49"/>
      <c r="I311" s="49"/>
      <c r="J311" s="49"/>
      <c r="L311" s="23"/>
      <c r="M311" s="23"/>
    </row>
    <row r="312" spans="7:13" x14ac:dyDescent="0.25">
      <c r="G312" s="49"/>
      <c r="H312" s="49"/>
      <c r="I312" s="49"/>
      <c r="J312" s="49"/>
      <c r="L312" s="23"/>
      <c r="M312" s="23"/>
    </row>
    <row r="313" spans="7:13" x14ac:dyDescent="0.25">
      <c r="G313" s="49"/>
      <c r="H313" s="49"/>
      <c r="I313" s="49"/>
      <c r="J313" s="49"/>
      <c r="L313" s="23"/>
      <c r="M313" s="23"/>
    </row>
    <row r="314" spans="7:13" x14ac:dyDescent="0.25">
      <c r="G314" s="49"/>
      <c r="H314" s="49"/>
      <c r="I314" s="49"/>
      <c r="J314" s="49"/>
      <c r="L314" s="23"/>
      <c r="M314" s="23"/>
    </row>
    <row r="315" spans="7:13" x14ac:dyDescent="0.25">
      <c r="G315" s="49"/>
      <c r="H315" s="49"/>
      <c r="I315" s="49"/>
      <c r="J315" s="49"/>
      <c r="L315" s="23"/>
      <c r="M315" s="23"/>
    </row>
    <row r="316" spans="7:13" x14ac:dyDescent="0.25">
      <c r="G316" s="49"/>
      <c r="H316" s="49"/>
      <c r="I316" s="49"/>
      <c r="J316" s="49"/>
      <c r="L316" s="23"/>
      <c r="M316" s="23"/>
    </row>
    <row r="317" spans="7:13" x14ac:dyDescent="0.25">
      <c r="G317" s="49"/>
      <c r="H317" s="49"/>
      <c r="I317" s="49"/>
      <c r="J317" s="49"/>
      <c r="L317" s="23"/>
      <c r="M317" s="23"/>
    </row>
    <row r="318" spans="7:13" x14ac:dyDescent="0.25">
      <c r="G318" s="49"/>
      <c r="H318" s="49"/>
      <c r="I318" s="49"/>
      <c r="J318" s="49"/>
      <c r="L318" s="23"/>
      <c r="M318" s="23"/>
    </row>
    <row r="319" spans="7:13" x14ac:dyDescent="0.25">
      <c r="G319" s="49"/>
      <c r="H319" s="49"/>
      <c r="I319" s="49"/>
      <c r="J319" s="49"/>
      <c r="L319" s="23"/>
      <c r="M319" s="23"/>
    </row>
    <row r="320" spans="7:13" x14ac:dyDescent="0.25">
      <c r="G320" s="49"/>
      <c r="H320" s="49"/>
      <c r="I320" s="49"/>
      <c r="J320" s="49"/>
      <c r="L320" s="23"/>
      <c r="M320" s="23"/>
    </row>
    <row r="321" spans="7:13" x14ac:dyDescent="0.25">
      <c r="G321" s="49"/>
      <c r="H321" s="49"/>
      <c r="I321" s="49"/>
      <c r="J321" s="49"/>
      <c r="L321" s="23"/>
      <c r="M321" s="23"/>
    </row>
    <row r="322" spans="7:13" x14ac:dyDescent="0.25">
      <c r="G322" s="49"/>
      <c r="H322" s="49"/>
      <c r="I322" s="49"/>
      <c r="J322" s="49"/>
      <c r="L322" s="23"/>
      <c r="M322" s="23"/>
    </row>
    <row r="323" spans="7:13" x14ac:dyDescent="0.25">
      <c r="G323" s="49"/>
      <c r="H323" s="49"/>
      <c r="I323" s="49"/>
      <c r="J323" s="49"/>
      <c r="L323" s="23"/>
      <c r="M323" s="23"/>
    </row>
    <row r="324" spans="7:13" x14ac:dyDescent="0.25">
      <c r="G324" s="49"/>
      <c r="H324" s="49"/>
      <c r="I324" s="49"/>
      <c r="J324" s="49"/>
      <c r="L324" s="23"/>
      <c r="M324" s="23"/>
    </row>
    <row r="325" spans="7:13" x14ac:dyDescent="0.25">
      <c r="G325" s="49"/>
      <c r="H325" s="49"/>
      <c r="I325" s="49"/>
      <c r="J325" s="49"/>
      <c r="L325" s="23"/>
      <c r="M325" s="23"/>
    </row>
    <row r="326" spans="7:13" x14ac:dyDescent="0.25">
      <c r="G326" s="49"/>
      <c r="H326" s="49"/>
      <c r="I326" s="49"/>
      <c r="J326" s="49"/>
      <c r="L326" s="23"/>
      <c r="M326" s="23"/>
    </row>
    <row r="327" spans="7:13" x14ac:dyDescent="0.25">
      <c r="G327" s="49"/>
      <c r="H327" s="49"/>
      <c r="I327" s="49"/>
      <c r="J327" s="49"/>
      <c r="L327" s="23"/>
      <c r="M327" s="23"/>
    </row>
    <row r="328" spans="7:13" x14ac:dyDescent="0.25">
      <c r="G328" s="49"/>
      <c r="H328" s="49"/>
      <c r="I328" s="49"/>
      <c r="J328" s="49"/>
      <c r="L328" s="23"/>
      <c r="M328" s="23"/>
    </row>
  </sheetData>
  <mergeCells count="690">
    <mergeCell ref="G4:H4"/>
    <mergeCell ref="I4:J4"/>
    <mergeCell ref="A3:A4"/>
    <mergeCell ref="B3:F3"/>
    <mergeCell ref="A1:M1"/>
    <mergeCell ref="A2:M2"/>
    <mergeCell ref="G3:J3"/>
    <mergeCell ref="K3:K4"/>
    <mergeCell ref="L3:L4"/>
    <mergeCell ref="M3:M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I5:J5"/>
    <mergeCell ref="I6:J6"/>
    <mergeCell ref="I7:J7"/>
    <mergeCell ref="I8:J8"/>
    <mergeCell ref="I9:J9"/>
    <mergeCell ref="I10:J10"/>
    <mergeCell ref="I11:J11"/>
    <mergeCell ref="G74:H74"/>
    <mergeCell ref="G75:H75"/>
    <mergeCell ref="G68:H68"/>
    <mergeCell ref="G69:H69"/>
    <mergeCell ref="G70:H70"/>
    <mergeCell ref="G71:H71"/>
    <mergeCell ref="G72:H72"/>
    <mergeCell ref="G73:H7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I12:J12"/>
    <mergeCell ref="I13:J13"/>
    <mergeCell ref="I14:J14"/>
    <mergeCell ref="I15:J15"/>
    <mergeCell ref="I16:J16"/>
    <mergeCell ref="I17:J17"/>
    <mergeCell ref="G80:H80"/>
    <mergeCell ref="G81:H81"/>
    <mergeCell ref="G82:H82"/>
    <mergeCell ref="G76:H76"/>
    <mergeCell ref="G77:H77"/>
    <mergeCell ref="G78:H78"/>
    <mergeCell ref="G79:H79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44:H44"/>
    <mergeCell ref="G45:H45"/>
    <mergeCell ref="I24:J24"/>
    <mergeCell ref="I25:J25"/>
    <mergeCell ref="I26:J26"/>
    <mergeCell ref="I27:J27"/>
    <mergeCell ref="I28:J28"/>
    <mergeCell ref="I29:J29"/>
    <mergeCell ref="I18:J18"/>
    <mergeCell ref="I19:J19"/>
    <mergeCell ref="I20:J20"/>
    <mergeCell ref="I21:J21"/>
    <mergeCell ref="I22:J22"/>
    <mergeCell ref="I23:J23"/>
    <mergeCell ref="I47:J47"/>
    <mergeCell ref="I36:J36"/>
    <mergeCell ref="I37:J37"/>
    <mergeCell ref="I38:J38"/>
    <mergeCell ref="I39:J39"/>
    <mergeCell ref="I40:J40"/>
    <mergeCell ref="I41:J41"/>
    <mergeCell ref="I30:J30"/>
    <mergeCell ref="I31:J31"/>
    <mergeCell ref="I32:J32"/>
    <mergeCell ref="I33:J33"/>
    <mergeCell ref="I34:J34"/>
    <mergeCell ref="I35:J35"/>
    <mergeCell ref="A5:A9"/>
    <mergeCell ref="A35:A39"/>
    <mergeCell ref="A40:A44"/>
    <mergeCell ref="A45:A49"/>
    <mergeCell ref="I72:J72"/>
    <mergeCell ref="I73:J73"/>
    <mergeCell ref="I74:J74"/>
    <mergeCell ref="I75:J75"/>
    <mergeCell ref="I76:J76"/>
    <mergeCell ref="I66:J66"/>
    <mergeCell ref="I67:J67"/>
    <mergeCell ref="I68:J68"/>
    <mergeCell ref="I69:J69"/>
    <mergeCell ref="I70:J70"/>
    <mergeCell ref="I71:J71"/>
    <mergeCell ref="I60:J60"/>
    <mergeCell ref="I61:J61"/>
    <mergeCell ref="I62:J62"/>
    <mergeCell ref="I63:J63"/>
    <mergeCell ref="I64:J64"/>
    <mergeCell ref="I65:J65"/>
    <mergeCell ref="I54:J54"/>
    <mergeCell ref="I55:J55"/>
    <mergeCell ref="I56:J56"/>
    <mergeCell ref="A10:A14"/>
    <mergeCell ref="A15:A19"/>
    <mergeCell ref="A20:A24"/>
    <mergeCell ref="A25:A29"/>
    <mergeCell ref="A30:A34"/>
    <mergeCell ref="I78:J78"/>
    <mergeCell ref="I79:J79"/>
    <mergeCell ref="I80:J80"/>
    <mergeCell ref="I81:J81"/>
    <mergeCell ref="I77:J77"/>
    <mergeCell ref="I57:J57"/>
    <mergeCell ref="I58:J58"/>
    <mergeCell ref="I59:J59"/>
    <mergeCell ref="I48:J48"/>
    <mergeCell ref="I49:J49"/>
    <mergeCell ref="I50:J50"/>
    <mergeCell ref="I51:J51"/>
    <mergeCell ref="I52:J52"/>
    <mergeCell ref="I53:J53"/>
    <mergeCell ref="I42:J42"/>
    <mergeCell ref="I43:J43"/>
    <mergeCell ref="I44:J44"/>
    <mergeCell ref="I45:J45"/>
    <mergeCell ref="I46:J46"/>
    <mergeCell ref="A60:A64"/>
    <mergeCell ref="A65:A69"/>
    <mergeCell ref="A70:A74"/>
    <mergeCell ref="G83:H83"/>
    <mergeCell ref="I83:J83"/>
    <mergeCell ref="G84:H84"/>
    <mergeCell ref="I84:J84"/>
    <mergeCell ref="A50:A54"/>
    <mergeCell ref="A55:A59"/>
    <mergeCell ref="I82:J82"/>
    <mergeCell ref="G88:H88"/>
    <mergeCell ref="I88:J88"/>
    <mergeCell ref="G89:H89"/>
    <mergeCell ref="I89:J89"/>
    <mergeCell ref="G90:H90"/>
    <mergeCell ref="I90:J90"/>
    <mergeCell ref="G85:H85"/>
    <mergeCell ref="I85:J85"/>
    <mergeCell ref="G86:H86"/>
    <mergeCell ref="I86:J86"/>
    <mergeCell ref="G87:H87"/>
    <mergeCell ref="I87:J87"/>
    <mergeCell ref="G94:H94"/>
    <mergeCell ref="I94:J94"/>
    <mergeCell ref="G95:H95"/>
    <mergeCell ref="I95:J95"/>
    <mergeCell ref="G96:H96"/>
    <mergeCell ref="I96:J96"/>
    <mergeCell ref="G91:H91"/>
    <mergeCell ref="I91:J91"/>
    <mergeCell ref="G92:H92"/>
    <mergeCell ref="I92:J92"/>
    <mergeCell ref="G93:H93"/>
    <mergeCell ref="I93:J93"/>
    <mergeCell ref="G100:H100"/>
    <mergeCell ref="I100:J100"/>
    <mergeCell ref="G101:H101"/>
    <mergeCell ref="I101:J101"/>
    <mergeCell ref="G102:H102"/>
    <mergeCell ref="I102:J102"/>
    <mergeCell ref="G97:H97"/>
    <mergeCell ref="I97:J97"/>
    <mergeCell ref="G98:H98"/>
    <mergeCell ref="I98:J98"/>
    <mergeCell ref="G99:H99"/>
    <mergeCell ref="I99:J99"/>
    <mergeCell ref="G106:H106"/>
    <mergeCell ref="I106:J106"/>
    <mergeCell ref="G107:H107"/>
    <mergeCell ref="I107:J107"/>
    <mergeCell ref="G108:H108"/>
    <mergeCell ref="I108:J108"/>
    <mergeCell ref="G103:H103"/>
    <mergeCell ref="I103:J103"/>
    <mergeCell ref="G104:H104"/>
    <mergeCell ref="I104:J104"/>
    <mergeCell ref="G105:H105"/>
    <mergeCell ref="I105:J105"/>
    <mergeCell ref="G112:H112"/>
    <mergeCell ref="I112:J112"/>
    <mergeCell ref="G113:H113"/>
    <mergeCell ref="I113:J113"/>
    <mergeCell ref="G114:H114"/>
    <mergeCell ref="I114:J114"/>
    <mergeCell ref="G109:H109"/>
    <mergeCell ref="I109:J109"/>
    <mergeCell ref="G110:H110"/>
    <mergeCell ref="I110:J110"/>
    <mergeCell ref="G111:H111"/>
    <mergeCell ref="I111:J111"/>
    <mergeCell ref="G118:H118"/>
    <mergeCell ref="I118:J118"/>
    <mergeCell ref="G119:H119"/>
    <mergeCell ref="I119:J119"/>
    <mergeCell ref="G120:H120"/>
    <mergeCell ref="I120:J120"/>
    <mergeCell ref="G115:H115"/>
    <mergeCell ref="I115:J115"/>
    <mergeCell ref="G116:H116"/>
    <mergeCell ref="I116:J116"/>
    <mergeCell ref="G117:H117"/>
    <mergeCell ref="I117:J117"/>
    <mergeCell ref="G124:H124"/>
    <mergeCell ref="I124:J124"/>
    <mergeCell ref="G125:H125"/>
    <mergeCell ref="I125:J125"/>
    <mergeCell ref="G126:H126"/>
    <mergeCell ref="I126:J126"/>
    <mergeCell ref="G121:H121"/>
    <mergeCell ref="I121:J121"/>
    <mergeCell ref="G122:H122"/>
    <mergeCell ref="I122:J122"/>
    <mergeCell ref="G123:H123"/>
    <mergeCell ref="I123:J123"/>
    <mergeCell ref="G130:H130"/>
    <mergeCell ref="I130:J130"/>
    <mergeCell ref="G131:H131"/>
    <mergeCell ref="I131:J131"/>
    <mergeCell ref="G132:H132"/>
    <mergeCell ref="I132:J132"/>
    <mergeCell ref="G127:H127"/>
    <mergeCell ref="I127:J127"/>
    <mergeCell ref="G128:H128"/>
    <mergeCell ref="I128:J128"/>
    <mergeCell ref="G129:H129"/>
    <mergeCell ref="I129:J129"/>
    <mergeCell ref="G136:H136"/>
    <mergeCell ref="I136:J136"/>
    <mergeCell ref="G137:H137"/>
    <mergeCell ref="I137:J137"/>
    <mergeCell ref="G138:H138"/>
    <mergeCell ref="I138:J138"/>
    <mergeCell ref="G133:H133"/>
    <mergeCell ref="I133:J133"/>
    <mergeCell ref="G134:H134"/>
    <mergeCell ref="I134:J134"/>
    <mergeCell ref="G135:H135"/>
    <mergeCell ref="I135:J135"/>
    <mergeCell ref="G142:H142"/>
    <mergeCell ref="I142:J142"/>
    <mergeCell ref="G143:H143"/>
    <mergeCell ref="I143:J143"/>
    <mergeCell ref="G144:H144"/>
    <mergeCell ref="I144:J144"/>
    <mergeCell ref="G139:H139"/>
    <mergeCell ref="I139:J139"/>
    <mergeCell ref="G140:H140"/>
    <mergeCell ref="I140:J140"/>
    <mergeCell ref="G141:H141"/>
    <mergeCell ref="I141:J141"/>
    <mergeCell ref="G148:H148"/>
    <mergeCell ref="I148:J148"/>
    <mergeCell ref="G149:H149"/>
    <mergeCell ref="I149:J149"/>
    <mergeCell ref="G150:H150"/>
    <mergeCell ref="I150:J150"/>
    <mergeCell ref="G145:H145"/>
    <mergeCell ref="I145:J145"/>
    <mergeCell ref="G146:H146"/>
    <mergeCell ref="I146:J146"/>
    <mergeCell ref="G147:H147"/>
    <mergeCell ref="I147:J147"/>
    <mergeCell ref="G154:H154"/>
    <mergeCell ref="I154:J154"/>
    <mergeCell ref="G155:H155"/>
    <mergeCell ref="I155:J155"/>
    <mergeCell ref="G156:H156"/>
    <mergeCell ref="I156:J156"/>
    <mergeCell ref="G151:H151"/>
    <mergeCell ref="I151:J151"/>
    <mergeCell ref="G152:H152"/>
    <mergeCell ref="I152:J152"/>
    <mergeCell ref="G153:H153"/>
    <mergeCell ref="I153:J153"/>
    <mergeCell ref="I163:J163"/>
    <mergeCell ref="G164:H164"/>
    <mergeCell ref="I164:J164"/>
    <mergeCell ref="G165:H165"/>
    <mergeCell ref="I165:J165"/>
    <mergeCell ref="I162:J162"/>
    <mergeCell ref="G157:H157"/>
    <mergeCell ref="I157:J157"/>
    <mergeCell ref="G158:H158"/>
    <mergeCell ref="I158:J158"/>
    <mergeCell ref="G159:H159"/>
    <mergeCell ref="I159:J159"/>
    <mergeCell ref="G169:H169"/>
    <mergeCell ref="I169:J169"/>
    <mergeCell ref="G170:H170"/>
    <mergeCell ref="I170:J170"/>
    <mergeCell ref="G171:H171"/>
    <mergeCell ref="I171:J171"/>
    <mergeCell ref="G166:H166"/>
    <mergeCell ref="I166:J166"/>
    <mergeCell ref="G167:H167"/>
    <mergeCell ref="I167:J167"/>
    <mergeCell ref="G168:H168"/>
    <mergeCell ref="I168:J168"/>
    <mergeCell ref="G175:H175"/>
    <mergeCell ref="I175:J175"/>
    <mergeCell ref="G176:H176"/>
    <mergeCell ref="I176:J176"/>
    <mergeCell ref="G177:H177"/>
    <mergeCell ref="I177:J177"/>
    <mergeCell ref="G172:H172"/>
    <mergeCell ref="I172:J172"/>
    <mergeCell ref="G173:H173"/>
    <mergeCell ref="I173:J173"/>
    <mergeCell ref="G174:H174"/>
    <mergeCell ref="I174:J174"/>
    <mergeCell ref="G181:H181"/>
    <mergeCell ref="I181:J181"/>
    <mergeCell ref="G182:H182"/>
    <mergeCell ref="I182:J182"/>
    <mergeCell ref="G183:H183"/>
    <mergeCell ref="I183:J183"/>
    <mergeCell ref="G178:H178"/>
    <mergeCell ref="I178:J178"/>
    <mergeCell ref="G179:H179"/>
    <mergeCell ref="I179:J179"/>
    <mergeCell ref="G180:H180"/>
    <mergeCell ref="I180:J180"/>
    <mergeCell ref="G187:H187"/>
    <mergeCell ref="I187:J187"/>
    <mergeCell ref="G188:H188"/>
    <mergeCell ref="I188:J188"/>
    <mergeCell ref="G189:H189"/>
    <mergeCell ref="I189:J189"/>
    <mergeCell ref="G184:H184"/>
    <mergeCell ref="I184:J184"/>
    <mergeCell ref="G185:H185"/>
    <mergeCell ref="I185:J185"/>
    <mergeCell ref="G186:H186"/>
    <mergeCell ref="I186:J186"/>
    <mergeCell ref="G193:H193"/>
    <mergeCell ref="I193:J193"/>
    <mergeCell ref="G194:H194"/>
    <mergeCell ref="I194:J194"/>
    <mergeCell ref="G195:H195"/>
    <mergeCell ref="I195:J195"/>
    <mergeCell ref="G190:H190"/>
    <mergeCell ref="I190:J190"/>
    <mergeCell ref="G191:H191"/>
    <mergeCell ref="I191:J191"/>
    <mergeCell ref="G192:H192"/>
    <mergeCell ref="I192:J192"/>
    <mergeCell ref="G199:H199"/>
    <mergeCell ref="I199:J199"/>
    <mergeCell ref="G200:H200"/>
    <mergeCell ref="I200:J200"/>
    <mergeCell ref="G201:H201"/>
    <mergeCell ref="I201:J201"/>
    <mergeCell ref="G196:H196"/>
    <mergeCell ref="I196:J196"/>
    <mergeCell ref="G197:H197"/>
    <mergeCell ref="I197:J197"/>
    <mergeCell ref="G198:H198"/>
    <mergeCell ref="I198:J198"/>
    <mergeCell ref="G205:H205"/>
    <mergeCell ref="I205:J205"/>
    <mergeCell ref="G206:H206"/>
    <mergeCell ref="I206:J206"/>
    <mergeCell ref="G207:H207"/>
    <mergeCell ref="I207:J207"/>
    <mergeCell ref="G202:H202"/>
    <mergeCell ref="I202:J202"/>
    <mergeCell ref="G203:H203"/>
    <mergeCell ref="I203:J203"/>
    <mergeCell ref="G204:H204"/>
    <mergeCell ref="I204:J204"/>
    <mergeCell ref="G211:H211"/>
    <mergeCell ref="I211:J211"/>
    <mergeCell ref="G212:H212"/>
    <mergeCell ref="I212:J212"/>
    <mergeCell ref="G213:H213"/>
    <mergeCell ref="I213:J213"/>
    <mergeCell ref="G208:H208"/>
    <mergeCell ref="I208:J208"/>
    <mergeCell ref="G209:H209"/>
    <mergeCell ref="I209:J209"/>
    <mergeCell ref="G210:H210"/>
    <mergeCell ref="I210:J210"/>
    <mergeCell ref="G217:H217"/>
    <mergeCell ref="I217:J217"/>
    <mergeCell ref="G218:H218"/>
    <mergeCell ref="I218:J218"/>
    <mergeCell ref="G219:H219"/>
    <mergeCell ref="I219:J219"/>
    <mergeCell ref="G214:H214"/>
    <mergeCell ref="I214:J214"/>
    <mergeCell ref="G215:H215"/>
    <mergeCell ref="I215:J215"/>
    <mergeCell ref="G216:H216"/>
    <mergeCell ref="I216:J216"/>
    <mergeCell ref="G223:H223"/>
    <mergeCell ref="I223:J223"/>
    <mergeCell ref="G224:H224"/>
    <mergeCell ref="I224:J224"/>
    <mergeCell ref="G225:H225"/>
    <mergeCell ref="I225:J225"/>
    <mergeCell ref="G220:H220"/>
    <mergeCell ref="I220:J220"/>
    <mergeCell ref="G221:H221"/>
    <mergeCell ref="I221:J221"/>
    <mergeCell ref="G222:H222"/>
    <mergeCell ref="I222:J222"/>
    <mergeCell ref="G229:H229"/>
    <mergeCell ref="I229:J229"/>
    <mergeCell ref="G230:H230"/>
    <mergeCell ref="I230:J230"/>
    <mergeCell ref="G231:H231"/>
    <mergeCell ref="I231:J231"/>
    <mergeCell ref="G226:H226"/>
    <mergeCell ref="I226:J226"/>
    <mergeCell ref="G227:H227"/>
    <mergeCell ref="I227:J227"/>
    <mergeCell ref="G228:H228"/>
    <mergeCell ref="I228:J228"/>
    <mergeCell ref="G235:H235"/>
    <mergeCell ref="I235:J235"/>
    <mergeCell ref="G236:H236"/>
    <mergeCell ref="I236:J236"/>
    <mergeCell ref="G237:H237"/>
    <mergeCell ref="I237:J237"/>
    <mergeCell ref="G232:H232"/>
    <mergeCell ref="I232:J232"/>
    <mergeCell ref="G233:H233"/>
    <mergeCell ref="I233:J233"/>
    <mergeCell ref="G234:H234"/>
    <mergeCell ref="I234:J234"/>
    <mergeCell ref="G241:H241"/>
    <mergeCell ref="I241:J241"/>
    <mergeCell ref="G242:H242"/>
    <mergeCell ref="I242:J242"/>
    <mergeCell ref="G243:H243"/>
    <mergeCell ref="I243:J243"/>
    <mergeCell ref="G238:H238"/>
    <mergeCell ref="I238:J238"/>
    <mergeCell ref="G239:H239"/>
    <mergeCell ref="I239:J239"/>
    <mergeCell ref="G240:H240"/>
    <mergeCell ref="I240:J240"/>
    <mergeCell ref="G247:H247"/>
    <mergeCell ref="I247:J247"/>
    <mergeCell ref="G248:H248"/>
    <mergeCell ref="I248:J248"/>
    <mergeCell ref="G249:H249"/>
    <mergeCell ref="I249:J249"/>
    <mergeCell ref="G244:H244"/>
    <mergeCell ref="I244:J244"/>
    <mergeCell ref="G245:H245"/>
    <mergeCell ref="I245:J245"/>
    <mergeCell ref="G246:H246"/>
    <mergeCell ref="I246:J246"/>
    <mergeCell ref="G253:H253"/>
    <mergeCell ref="I253:J253"/>
    <mergeCell ref="G254:H254"/>
    <mergeCell ref="I254:J254"/>
    <mergeCell ref="G255:H255"/>
    <mergeCell ref="I255:J255"/>
    <mergeCell ref="G250:H250"/>
    <mergeCell ref="I250:J250"/>
    <mergeCell ref="G251:H251"/>
    <mergeCell ref="I251:J251"/>
    <mergeCell ref="G252:H252"/>
    <mergeCell ref="I252:J252"/>
    <mergeCell ref="G259:H259"/>
    <mergeCell ref="I259:J259"/>
    <mergeCell ref="G260:H260"/>
    <mergeCell ref="I260:J260"/>
    <mergeCell ref="G261:H261"/>
    <mergeCell ref="I261:J261"/>
    <mergeCell ref="G256:H256"/>
    <mergeCell ref="I256:J256"/>
    <mergeCell ref="G257:H257"/>
    <mergeCell ref="I257:J257"/>
    <mergeCell ref="G258:H258"/>
    <mergeCell ref="I258:J258"/>
    <mergeCell ref="G265:H265"/>
    <mergeCell ref="I265:J265"/>
    <mergeCell ref="G266:H266"/>
    <mergeCell ref="I266:J266"/>
    <mergeCell ref="G267:H267"/>
    <mergeCell ref="I267:J267"/>
    <mergeCell ref="G262:H262"/>
    <mergeCell ref="I262:J262"/>
    <mergeCell ref="G263:H263"/>
    <mergeCell ref="I263:J263"/>
    <mergeCell ref="G264:H264"/>
    <mergeCell ref="I264:J264"/>
    <mergeCell ref="G271:H271"/>
    <mergeCell ref="I271:J271"/>
    <mergeCell ref="G272:H272"/>
    <mergeCell ref="I272:J272"/>
    <mergeCell ref="G273:H273"/>
    <mergeCell ref="I273:J273"/>
    <mergeCell ref="G268:H268"/>
    <mergeCell ref="I268:J268"/>
    <mergeCell ref="G269:H269"/>
    <mergeCell ref="I269:J269"/>
    <mergeCell ref="G270:H270"/>
    <mergeCell ref="I270:J270"/>
    <mergeCell ref="G277:H277"/>
    <mergeCell ref="I277:J277"/>
    <mergeCell ref="G278:H278"/>
    <mergeCell ref="I278:J278"/>
    <mergeCell ref="G279:H279"/>
    <mergeCell ref="I279:J279"/>
    <mergeCell ref="G274:H274"/>
    <mergeCell ref="I274:J274"/>
    <mergeCell ref="G275:H275"/>
    <mergeCell ref="I275:J275"/>
    <mergeCell ref="G276:H276"/>
    <mergeCell ref="I276:J276"/>
    <mergeCell ref="G283:H283"/>
    <mergeCell ref="I283:J283"/>
    <mergeCell ref="G284:H284"/>
    <mergeCell ref="I284:J284"/>
    <mergeCell ref="G285:H285"/>
    <mergeCell ref="I285:J285"/>
    <mergeCell ref="G280:H280"/>
    <mergeCell ref="I280:J280"/>
    <mergeCell ref="G281:H281"/>
    <mergeCell ref="I281:J281"/>
    <mergeCell ref="G282:H282"/>
    <mergeCell ref="I282:J282"/>
    <mergeCell ref="I289:J289"/>
    <mergeCell ref="G290:H290"/>
    <mergeCell ref="I290:J290"/>
    <mergeCell ref="G291:H291"/>
    <mergeCell ref="I291:J291"/>
    <mergeCell ref="G286:H286"/>
    <mergeCell ref="I286:J286"/>
    <mergeCell ref="G287:H287"/>
    <mergeCell ref="I287:J287"/>
    <mergeCell ref="G288:H288"/>
    <mergeCell ref="I288:J288"/>
    <mergeCell ref="I295:J295"/>
    <mergeCell ref="G296:H296"/>
    <mergeCell ref="I296:J296"/>
    <mergeCell ref="G297:H297"/>
    <mergeCell ref="I297:J297"/>
    <mergeCell ref="G292:H292"/>
    <mergeCell ref="I292:J292"/>
    <mergeCell ref="G293:H293"/>
    <mergeCell ref="I293:J293"/>
    <mergeCell ref="G294:H294"/>
    <mergeCell ref="I294:J294"/>
    <mergeCell ref="I301:J301"/>
    <mergeCell ref="G302:H302"/>
    <mergeCell ref="I302:J302"/>
    <mergeCell ref="G303:H303"/>
    <mergeCell ref="I303:J303"/>
    <mergeCell ref="G298:H298"/>
    <mergeCell ref="I298:J298"/>
    <mergeCell ref="G299:H299"/>
    <mergeCell ref="I299:J299"/>
    <mergeCell ref="G300:H300"/>
    <mergeCell ref="I300:J300"/>
    <mergeCell ref="I307:J307"/>
    <mergeCell ref="G308:H308"/>
    <mergeCell ref="I308:J308"/>
    <mergeCell ref="G309:H309"/>
    <mergeCell ref="I309:J309"/>
    <mergeCell ref="G304:H304"/>
    <mergeCell ref="I304:J304"/>
    <mergeCell ref="G305:H305"/>
    <mergeCell ref="I305:J305"/>
    <mergeCell ref="G306:H306"/>
    <mergeCell ref="I306:J306"/>
    <mergeCell ref="I314:J314"/>
    <mergeCell ref="G315:H315"/>
    <mergeCell ref="I315:J315"/>
    <mergeCell ref="G310:H310"/>
    <mergeCell ref="I310:J310"/>
    <mergeCell ref="G311:H311"/>
    <mergeCell ref="I311:J311"/>
    <mergeCell ref="G312:H312"/>
    <mergeCell ref="I312:J312"/>
    <mergeCell ref="A75:A79"/>
    <mergeCell ref="A80:A84"/>
    <mergeCell ref="A85:A89"/>
    <mergeCell ref="A90:A94"/>
    <mergeCell ref="A95:A99"/>
    <mergeCell ref="A100:A104"/>
    <mergeCell ref="A105:A109"/>
    <mergeCell ref="A110:A114"/>
    <mergeCell ref="G325:H325"/>
    <mergeCell ref="G322:H322"/>
    <mergeCell ref="G323:H323"/>
    <mergeCell ref="G324:H324"/>
    <mergeCell ref="G319:H319"/>
    <mergeCell ref="G320:H320"/>
    <mergeCell ref="G321:H321"/>
    <mergeCell ref="G316:H316"/>
    <mergeCell ref="G317:H317"/>
    <mergeCell ref="G318:H318"/>
    <mergeCell ref="G313:H313"/>
    <mergeCell ref="G314:H314"/>
    <mergeCell ref="G307:H307"/>
    <mergeCell ref="G301:H301"/>
    <mergeCell ref="G295:H295"/>
    <mergeCell ref="G289:H289"/>
    <mergeCell ref="G162:H163"/>
    <mergeCell ref="A115:A119"/>
    <mergeCell ref="A120:A124"/>
    <mergeCell ref="A125:A129"/>
    <mergeCell ref="A130:A134"/>
    <mergeCell ref="A135:A139"/>
    <mergeCell ref="A140:A144"/>
    <mergeCell ref="G328:H328"/>
    <mergeCell ref="I328:J328"/>
    <mergeCell ref="I325:J325"/>
    <mergeCell ref="G326:H326"/>
    <mergeCell ref="I326:J326"/>
    <mergeCell ref="G327:H327"/>
    <mergeCell ref="I327:J327"/>
    <mergeCell ref="I322:J322"/>
    <mergeCell ref="I323:J323"/>
    <mergeCell ref="I324:J324"/>
    <mergeCell ref="I319:J319"/>
    <mergeCell ref="I320:J320"/>
    <mergeCell ref="I321:J321"/>
    <mergeCell ref="I316:J316"/>
    <mergeCell ref="I317:J317"/>
    <mergeCell ref="I318:J318"/>
    <mergeCell ref="I313:J313"/>
    <mergeCell ref="A169:E169"/>
    <mergeCell ref="A145:A149"/>
    <mergeCell ref="A150:A154"/>
    <mergeCell ref="A155:A159"/>
    <mergeCell ref="C162:D162"/>
    <mergeCell ref="A162:A163"/>
    <mergeCell ref="B162:B163"/>
    <mergeCell ref="E162:E163"/>
    <mergeCell ref="F162:F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6815-F730-40D6-A05A-ED892127F55D}">
  <dimension ref="A1:M169"/>
  <sheetViews>
    <sheetView topLeftCell="A142" workbookViewId="0">
      <selection activeCell="M7" sqref="M7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0.28515625" bestFit="1" customWidth="1"/>
    <col min="4" max="4" width="10.7109375" bestFit="1" customWidth="1"/>
    <col min="6" max="6" width="14" bestFit="1" customWidth="1"/>
    <col min="12" max="13" width="12.85546875" bestFit="1" customWidth="1"/>
  </cols>
  <sheetData>
    <row r="1" spans="1:13" ht="18.75" customHeight="1" x14ac:dyDescent="0.3">
      <c r="A1" s="60" t="s">
        <v>116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38" t="s">
        <v>117</v>
      </c>
      <c r="B5" s="10">
        <v>-115</v>
      </c>
      <c r="C5" s="10"/>
      <c r="D5" s="10"/>
      <c r="E5" s="10"/>
      <c r="F5" s="10"/>
      <c r="G5" s="56"/>
      <c r="H5" s="57"/>
      <c r="I5" s="56">
        <f>B5</f>
        <v>-115</v>
      </c>
      <c r="J5" s="57"/>
      <c r="K5" s="10">
        <f>B5</f>
        <v>-115</v>
      </c>
      <c r="L5" s="11"/>
      <c r="M5" s="12">
        <f>K5*10000</f>
        <v>-1150000</v>
      </c>
    </row>
    <row r="6" spans="1:13" x14ac:dyDescent="0.25">
      <c r="A6" s="39"/>
      <c r="B6" s="2"/>
      <c r="C6" s="7">
        <v>-51</v>
      </c>
      <c r="D6" s="2"/>
      <c r="E6" s="2"/>
      <c r="F6" s="2"/>
      <c r="G6" s="52"/>
      <c r="H6" s="53"/>
      <c r="I6" s="52">
        <f>C6</f>
        <v>-51</v>
      </c>
      <c r="J6" s="53"/>
      <c r="K6" s="7">
        <f>C6</f>
        <v>-51</v>
      </c>
      <c r="L6" s="6"/>
      <c r="M6" s="13">
        <f>I6*6800</f>
        <v>-346800</v>
      </c>
    </row>
    <row r="7" spans="1:13" x14ac:dyDescent="0.25">
      <c r="A7" s="39"/>
      <c r="B7" s="2"/>
      <c r="C7" s="2"/>
      <c r="D7" s="2">
        <v>-161</v>
      </c>
      <c r="E7" s="2"/>
      <c r="F7" s="2"/>
      <c r="G7" s="52"/>
      <c r="H7" s="53"/>
      <c r="I7" s="52">
        <f>D7</f>
        <v>-161</v>
      </c>
      <c r="J7" s="53"/>
      <c r="K7" s="2">
        <f>D7</f>
        <v>-161</v>
      </c>
      <c r="L7" s="6"/>
      <c r="M7" s="13">
        <f>I7*12950</f>
        <v>-2084950</v>
      </c>
    </row>
    <row r="8" spans="1:13" x14ac:dyDescent="0.25">
      <c r="A8" s="39"/>
      <c r="B8" s="2"/>
      <c r="C8" s="2"/>
      <c r="D8" s="2"/>
      <c r="E8" s="7">
        <v>-49</v>
      </c>
      <c r="F8" s="2"/>
      <c r="G8" s="52"/>
      <c r="H8" s="53"/>
      <c r="I8" s="52">
        <f>E8</f>
        <v>-49</v>
      </c>
      <c r="J8" s="53"/>
      <c r="K8" s="7">
        <f>E8</f>
        <v>-49</v>
      </c>
      <c r="L8" s="8"/>
      <c r="M8" s="13">
        <f>K8*14400</f>
        <v>-705600</v>
      </c>
    </row>
    <row r="9" spans="1:13" ht="15.75" thickBot="1" x14ac:dyDescent="0.3">
      <c r="A9" s="40"/>
      <c r="B9" s="14"/>
      <c r="C9" s="14"/>
      <c r="D9" s="14"/>
      <c r="E9" s="14"/>
      <c r="F9" s="15">
        <v>0</v>
      </c>
      <c r="G9" s="54">
        <f>F9</f>
        <v>0</v>
      </c>
      <c r="H9" s="55"/>
      <c r="I9" s="54">
        <v>0</v>
      </c>
      <c r="J9" s="55"/>
      <c r="K9" s="15">
        <f>F9</f>
        <v>0</v>
      </c>
      <c r="L9" s="16">
        <f>K9*15100</f>
        <v>0</v>
      </c>
      <c r="M9" s="17">
        <f>I9*15100</f>
        <v>0</v>
      </c>
    </row>
    <row r="10" spans="1:13" x14ac:dyDescent="0.25">
      <c r="A10" s="38" t="s">
        <v>159</v>
      </c>
      <c r="B10" s="24" t="s">
        <v>55</v>
      </c>
      <c r="C10" s="10"/>
      <c r="D10" s="10"/>
      <c r="E10" s="10"/>
      <c r="F10" s="10"/>
      <c r="G10" s="56" t="str">
        <f t="shared" ref="G10" si="0">B10</f>
        <v>+99</v>
      </c>
      <c r="H10" s="57"/>
      <c r="I10" s="56"/>
      <c r="J10" s="57"/>
      <c r="K10" s="10" t="str">
        <f t="shared" ref="K10" si="1">B10</f>
        <v>+99</v>
      </c>
      <c r="L10" s="11">
        <f>K10*10000</f>
        <v>990000</v>
      </c>
      <c r="M10" s="12"/>
    </row>
    <row r="11" spans="1:13" x14ac:dyDescent="0.25">
      <c r="A11" s="39"/>
      <c r="B11" s="2"/>
      <c r="C11" s="7" t="s">
        <v>118</v>
      </c>
      <c r="D11" s="2"/>
      <c r="E11" s="2"/>
      <c r="F11" s="2"/>
      <c r="G11" s="52" t="str">
        <f t="shared" ref="G11" si="2">C11</f>
        <v>+36</v>
      </c>
      <c r="H11" s="53"/>
      <c r="I11" s="52"/>
      <c r="J11" s="53"/>
      <c r="K11" s="7" t="str">
        <f t="shared" ref="K11" si="3">C11</f>
        <v>+36</v>
      </c>
      <c r="L11" s="6">
        <f>K11*6800</f>
        <v>244800</v>
      </c>
      <c r="M11" s="13">
        <f>I11*6800</f>
        <v>0</v>
      </c>
    </row>
    <row r="12" spans="1:13" x14ac:dyDescent="0.25">
      <c r="A12" s="39"/>
      <c r="B12" s="2"/>
      <c r="C12" s="2"/>
      <c r="D12" s="7" t="s">
        <v>119</v>
      </c>
      <c r="E12" s="2"/>
      <c r="F12" s="2"/>
      <c r="G12" s="52" t="str">
        <f t="shared" ref="G12" si="4">D12</f>
        <v>+39</v>
      </c>
      <c r="H12" s="53"/>
      <c r="I12" s="52"/>
      <c r="J12" s="53"/>
      <c r="K12" s="2" t="str">
        <f t="shared" ref="K12" si="5">D12</f>
        <v>+39</v>
      </c>
      <c r="L12" s="6">
        <f>K12*12950</f>
        <v>505050</v>
      </c>
      <c r="M12" s="13">
        <f>I12*12950</f>
        <v>0</v>
      </c>
    </row>
    <row r="13" spans="1:13" x14ac:dyDescent="0.25">
      <c r="A13" s="39"/>
      <c r="B13" s="2"/>
      <c r="C13" s="2"/>
      <c r="D13" s="2"/>
      <c r="E13" s="7" t="s">
        <v>120</v>
      </c>
      <c r="F13" s="2"/>
      <c r="G13" s="52" t="str">
        <f t="shared" ref="G13" si="6">E13</f>
        <v>+106</v>
      </c>
      <c r="H13" s="53"/>
      <c r="I13" s="52"/>
      <c r="J13" s="53"/>
      <c r="K13" s="7" t="str">
        <f t="shared" ref="K13" si="7">E13</f>
        <v>+106</v>
      </c>
      <c r="L13" s="8">
        <f>K13*14400</f>
        <v>1526400</v>
      </c>
      <c r="M13" s="13">
        <f>K13*14400</f>
        <v>1526400</v>
      </c>
    </row>
    <row r="14" spans="1:13" ht="15.75" thickBot="1" x14ac:dyDescent="0.3">
      <c r="A14" s="40"/>
      <c r="B14" s="14"/>
      <c r="C14" s="14"/>
      <c r="D14" s="14"/>
      <c r="E14" s="14"/>
      <c r="F14" s="15">
        <v>-3</v>
      </c>
      <c r="G14" s="54">
        <f t="shared" ref="G14" si="8">F14</f>
        <v>-3</v>
      </c>
      <c r="H14" s="55"/>
      <c r="I14" s="54">
        <f>F14</f>
        <v>-3</v>
      </c>
      <c r="J14" s="55"/>
      <c r="K14" s="15">
        <f t="shared" ref="K14" si="9">F14</f>
        <v>-3</v>
      </c>
      <c r="L14" s="16"/>
      <c r="M14" s="17">
        <f>I14*15100</f>
        <v>-45300</v>
      </c>
    </row>
    <row r="15" spans="1:13" x14ac:dyDescent="0.25">
      <c r="A15" s="38" t="s">
        <v>160</v>
      </c>
      <c r="B15" s="24" t="s">
        <v>121</v>
      </c>
      <c r="C15" s="10"/>
      <c r="D15" s="10"/>
      <c r="E15" s="10"/>
      <c r="F15" s="10"/>
      <c r="G15" s="56" t="str">
        <f t="shared" ref="G15" si="10">B15</f>
        <v>+67</v>
      </c>
      <c r="H15" s="57"/>
      <c r="I15" s="56"/>
      <c r="J15" s="57"/>
      <c r="K15" s="10" t="str">
        <f t="shared" ref="K15" si="11">B15</f>
        <v>+67</v>
      </c>
      <c r="L15" s="11">
        <f>K15*10000</f>
        <v>670000</v>
      </c>
      <c r="M15" s="12"/>
    </row>
    <row r="16" spans="1:13" x14ac:dyDescent="0.25">
      <c r="A16" s="39"/>
      <c r="B16" s="2"/>
      <c r="C16" s="7" t="s">
        <v>122</v>
      </c>
      <c r="D16" s="2"/>
      <c r="E16" s="2"/>
      <c r="F16" s="2"/>
      <c r="G16" s="52" t="str">
        <f t="shared" ref="G16" si="12">C16</f>
        <v>+151</v>
      </c>
      <c r="H16" s="53"/>
      <c r="I16" s="52"/>
      <c r="J16" s="53"/>
      <c r="K16" s="7" t="str">
        <f t="shared" ref="K16" si="13">C16</f>
        <v>+151</v>
      </c>
      <c r="L16" s="6">
        <f>K16*6800</f>
        <v>1026800</v>
      </c>
      <c r="M16" s="13">
        <f>I16*6800</f>
        <v>0</v>
      </c>
    </row>
    <row r="17" spans="1:13" x14ac:dyDescent="0.25">
      <c r="A17" s="39"/>
      <c r="B17" s="2"/>
      <c r="C17" s="2"/>
      <c r="D17" s="7" t="s">
        <v>123</v>
      </c>
      <c r="E17" s="2"/>
      <c r="F17" s="2"/>
      <c r="G17" s="52" t="str">
        <f t="shared" ref="G17" si="14">D17</f>
        <v>+111</v>
      </c>
      <c r="H17" s="53"/>
      <c r="I17" s="52"/>
      <c r="J17" s="53"/>
      <c r="K17" s="2" t="str">
        <f t="shared" ref="K17" si="15">D17</f>
        <v>+111</v>
      </c>
      <c r="L17" s="6">
        <f>K17*12950</f>
        <v>1437450</v>
      </c>
      <c r="M17" s="13">
        <f>I17*12950</f>
        <v>0</v>
      </c>
    </row>
    <row r="18" spans="1:13" x14ac:dyDescent="0.25">
      <c r="A18" s="39"/>
      <c r="B18" s="2"/>
      <c r="C18" s="2"/>
      <c r="D18" s="2"/>
      <c r="E18" s="2">
        <v>-499</v>
      </c>
      <c r="F18" s="2"/>
      <c r="G18" s="52"/>
      <c r="H18" s="53"/>
      <c r="I18" s="52">
        <f t="shared" ref="I18" si="16">E18</f>
        <v>-499</v>
      </c>
      <c r="J18" s="53"/>
      <c r="K18" s="7">
        <f t="shared" ref="K18" si="17">E18</f>
        <v>-499</v>
      </c>
      <c r="L18" s="8"/>
      <c r="M18" s="13">
        <f>K18*14400</f>
        <v>-7185600</v>
      </c>
    </row>
    <row r="19" spans="1:13" ht="15.75" thickBot="1" x14ac:dyDescent="0.3">
      <c r="A19" s="40"/>
      <c r="B19" s="14"/>
      <c r="C19" s="14"/>
      <c r="D19" s="14"/>
      <c r="E19" s="14"/>
      <c r="F19" s="15" t="s">
        <v>96</v>
      </c>
      <c r="G19" s="54" t="str">
        <f t="shared" ref="G19" si="18">F19</f>
        <v>+17</v>
      </c>
      <c r="H19" s="55"/>
      <c r="I19" s="54"/>
      <c r="J19" s="55"/>
      <c r="K19" s="15" t="str">
        <f t="shared" ref="K19" si="19">F19</f>
        <v>+17</v>
      </c>
      <c r="L19" s="16">
        <f>K19*15100</f>
        <v>256700</v>
      </c>
      <c r="M19" s="17">
        <f>I19*15100</f>
        <v>0</v>
      </c>
    </row>
    <row r="20" spans="1:13" x14ac:dyDescent="0.25">
      <c r="A20" s="38" t="s">
        <v>161</v>
      </c>
      <c r="B20" s="10">
        <v>-110</v>
      </c>
      <c r="C20" s="10"/>
      <c r="D20" s="10"/>
      <c r="E20" s="10"/>
      <c r="F20" s="10"/>
      <c r="G20" s="56"/>
      <c r="H20" s="57"/>
      <c r="I20" s="56">
        <f t="shared" ref="I20" si="20">B20</f>
        <v>-110</v>
      </c>
      <c r="J20" s="57"/>
      <c r="K20" s="10">
        <f t="shared" ref="K20" si="21">B20</f>
        <v>-110</v>
      </c>
      <c r="L20" s="11"/>
      <c r="M20" s="12">
        <f>K20*10000</f>
        <v>-1100000</v>
      </c>
    </row>
    <row r="21" spans="1:13" x14ac:dyDescent="0.25">
      <c r="A21" s="39"/>
      <c r="B21" s="2"/>
      <c r="C21" s="7">
        <v>-146</v>
      </c>
      <c r="D21" s="2"/>
      <c r="E21" s="2"/>
      <c r="F21" s="2"/>
      <c r="G21" s="52"/>
      <c r="H21" s="53"/>
      <c r="I21" s="52">
        <f t="shared" ref="I21" si="22">C21</f>
        <v>-146</v>
      </c>
      <c r="J21" s="53"/>
      <c r="K21" s="7">
        <f t="shared" ref="K21" si="23">C21</f>
        <v>-146</v>
      </c>
      <c r="L21" s="6"/>
      <c r="M21" s="13">
        <f>I21*6800</f>
        <v>-992800</v>
      </c>
    </row>
    <row r="22" spans="1:13" x14ac:dyDescent="0.25">
      <c r="A22" s="39"/>
      <c r="B22" s="2"/>
      <c r="C22" s="2"/>
      <c r="D22" s="7" t="s">
        <v>124</v>
      </c>
      <c r="E22" s="2"/>
      <c r="F22" s="2"/>
      <c r="G22" s="52" t="str">
        <f t="shared" ref="G22" si="24">D22</f>
        <v>+54</v>
      </c>
      <c r="H22" s="53"/>
      <c r="I22" s="52"/>
      <c r="J22" s="53"/>
      <c r="K22" s="2" t="str">
        <f t="shared" ref="K22" si="25">D22</f>
        <v>+54</v>
      </c>
      <c r="L22" s="6">
        <f>K22*12950</f>
        <v>699300</v>
      </c>
      <c r="M22" s="13">
        <f>I22*12950</f>
        <v>0</v>
      </c>
    </row>
    <row r="23" spans="1:13" x14ac:dyDescent="0.25">
      <c r="A23" s="39"/>
      <c r="B23" s="2"/>
      <c r="C23" s="2"/>
      <c r="D23" s="2"/>
      <c r="E23" s="7" t="s">
        <v>125</v>
      </c>
      <c r="F23" s="2"/>
      <c r="G23" s="52" t="str">
        <f t="shared" ref="G23" si="26">E23</f>
        <v>+58</v>
      </c>
      <c r="H23" s="53"/>
      <c r="I23" s="52"/>
      <c r="J23" s="53"/>
      <c r="K23" s="7" t="str">
        <f t="shared" ref="K23" si="27">E23</f>
        <v>+58</v>
      </c>
      <c r="L23" s="8">
        <f>K23*14400</f>
        <v>835200</v>
      </c>
      <c r="M23" s="13"/>
    </row>
    <row r="24" spans="1:13" ht="15.75" thickBot="1" x14ac:dyDescent="0.3">
      <c r="A24" s="40"/>
      <c r="B24" s="14"/>
      <c r="C24" s="14"/>
      <c r="D24" s="14"/>
      <c r="E24" s="14"/>
      <c r="F24" s="14">
        <v>0</v>
      </c>
      <c r="G24" s="54">
        <f t="shared" ref="G24" si="28">F24</f>
        <v>0</v>
      </c>
      <c r="H24" s="55"/>
      <c r="I24" s="54">
        <v>0</v>
      </c>
      <c r="J24" s="55"/>
      <c r="K24" s="15">
        <f t="shared" ref="K24" si="29">F24</f>
        <v>0</v>
      </c>
      <c r="L24" s="16">
        <f>K24*15100</f>
        <v>0</v>
      </c>
      <c r="M24" s="17">
        <f>I24*15100</f>
        <v>0</v>
      </c>
    </row>
    <row r="25" spans="1:13" x14ac:dyDescent="0.25">
      <c r="A25" s="38" t="s">
        <v>162</v>
      </c>
      <c r="B25" s="24" t="s">
        <v>126</v>
      </c>
      <c r="C25" s="10"/>
      <c r="D25" s="10"/>
      <c r="E25" s="10"/>
      <c r="F25" s="10"/>
      <c r="G25" s="56" t="str">
        <f t="shared" ref="G25" si="30">B25</f>
        <v>+85</v>
      </c>
      <c r="H25" s="57"/>
      <c r="I25" s="56"/>
      <c r="J25" s="57"/>
      <c r="K25" s="10" t="str">
        <f t="shared" ref="K25" si="31">B25</f>
        <v>+85</v>
      </c>
      <c r="L25" s="11">
        <f>K25*10000</f>
        <v>850000</v>
      </c>
      <c r="M25" s="12"/>
    </row>
    <row r="26" spans="1:13" x14ac:dyDescent="0.25">
      <c r="A26" s="39"/>
      <c r="B26" s="2"/>
      <c r="C26" s="7" t="s">
        <v>127</v>
      </c>
      <c r="D26" s="2"/>
      <c r="E26" s="2"/>
      <c r="F26" s="2"/>
      <c r="G26" s="52" t="str">
        <f t="shared" ref="G26" si="32">C26</f>
        <v>+191</v>
      </c>
      <c r="H26" s="53"/>
      <c r="I26" s="52"/>
      <c r="J26" s="53"/>
      <c r="K26" s="7" t="str">
        <f t="shared" ref="K26" si="33">C26</f>
        <v>+191</v>
      </c>
      <c r="L26" s="6">
        <f>K26*6800</f>
        <v>1298800</v>
      </c>
      <c r="M26" s="13">
        <f>I26*6800</f>
        <v>0</v>
      </c>
    </row>
    <row r="27" spans="1:13" x14ac:dyDescent="0.25">
      <c r="A27" s="39"/>
      <c r="B27" s="2"/>
      <c r="C27" s="2"/>
      <c r="D27" s="7" t="s">
        <v>128</v>
      </c>
      <c r="E27" s="2"/>
      <c r="F27" s="2"/>
      <c r="G27" s="52" t="str">
        <f t="shared" ref="G27" si="34">D27</f>
        <v>+98</v>
      </c>
      <c r="H27" s="53"/>
      <c r="I27" s="52"/>
      <c r="J27" s="53"/>
      <c r="K27" s="2" t="str">
        <f t="shared" ref="K27" si="35">D27</f>
        <v>+98</v>
      </c>
      <c r="L27" s="6">
        <f>K27*12950</f>
        <v>1269100</v>
      </c>
      <c r="M27" s="13">
        <f>I27*12950</f>
        <v>0</v>
      </c>
    </row>
    <row r="28" spans="1:13" x14ac:dyDescent="0.25">
      <c r="A28" s="39"/>
      <c r="B28" s="2"/>
      <c r="C28" s="2"/>
      <c r="D28" s="2"/>
      <c r="E28" s="7" t="s">
        <v>129</v>
      </c>
      <c r="F28" s="2"/>
      <c r="G28" s="52" t="str">
        <f t="shared" ref="G28" si="36">E28</f>
        <v>+74</v>
      </c>
      <c r="H28" s="53"/>
      <c r="I28" s="52"/>
      <c r="J28" s="53"/>
      <c r="K28" s="7" t="str">
        <f t="shared" ref="K28" si="37">E28</f>
        <v>+74</v>
      </c>
      <c r="L28" s="8">
        <f>K28*14400</f>
        <v>1065600</v>
      </c>
      <c r="M28" s="13"/>
    </row>
    <row r="29" spans="1:13" ht="15.75" thickBot="1" x14ac:dyDescent="0.3">
      <c r="A29" s="40"/>
      <c r="B29" s="14"/>
      <c r="C29" s="14"/>
      <c r="D29" s="14"/>
      <c r="E29" s="14"/>
      <c r="F29" s="15" t="s">
        <v>130</v>
      </c>
      <c r="G29" s="54" t="str">
        <f t="shared" ref="G29" si="38">F29</f>
        <v>+239</v>
      </c>
      <c r="H29" s="55"/>
      <c r="I29" s="54"/>
      <c r="J29" s="55"/>
      <c r="K29" s="15" t="str">
        <f t="shared" ref="K29" si="39">F29</f>
        <v>+239</v>
      </c>
      <c r="L29" s="16">
        <f>K29*15100</f>
        <v>3608900</v>
      </c>
      <c r="M29" s="17">
        <f>I29*15100</f>
        <v>0</v>
      </c>
    </row>
    <row r="30" spans="1:13" x14ac:dyDescent="0.25">
      <c r="A30" s="38" t="s">
        <v>163</v>
      </c>
      <c r="B30" s="10">
        <v>-151</v>
      </c>
      <c r="C30" s="10"/>
      <c r="D30" s="10"/>
      <c r="E30" s="10"/>
      <c r="F30" s="10"/>
      <c r="G30" s="56"/>
      <c r="H30" s="57"/>
      <c r="I30" s="56">
        <f t="shared" ref="I30" si="40">B30</f>
        <v>-151</v>
      </c>
      <c r="J30" s="57"/>
      <c r="K30" s="10">
        <f t="shared" ref="K30" si="41">B30</f>
        <v>-151</v>
      </c>
      <c r="L30" s="11"/>
      <c r="M30" s="12">
        <f t="shared" ref="M30" si="42">K30*10000</f>
        <v>-1510000</v>
      </c>
    </row>
    <row r="31" spans="1:13" x14ac:dyDescent="0.25">
      <c r="A31" s="39"/>
      <c r="B31" s="2"/>
      <c r="C31" s="7">
        <v>-124</v>
      </c>
      <c r="D31" s="2"/>
      <c r="E31" s="2"/>
      <c r="F31" s="2"/>
      <c r="G31" s="52"/>
      <c r="H31" s="53"/>
      <c r="I31" s="52">
        <f t="shared" ref="I31" si="43">C31</f>
        <v>-124</v>
      </c>
      <c r="J31" s="53"/>
      <c r="K31" s="7">
        <f t="shared" ref="K31" si="44">C31</f>
        <v>-124</v>
      </c>
      <c r="L31" s="6"/>
      <c r="M31" s="13">
        <f t="shared" ref="M31" si="45">I31*6800</f>
        <v>-843200</v>
      </c>
    </row>
    <row r="32" spans="1:13" x14ac:dyDescent="0.25">
      <c r="A32" s="39"/>
      <c r="B32" s="2"/>
      <c r="C32" s="2"/>
      <c r="D32" s="2">
        <v>-86</v>
      </c>
      <c r="E32" s="2"/>
      <c r="F32" s="2"/>
      <c r="G32" s="52"/>
      <c r="H32" s="53"/>
      <c r="I32" s="52">
        <f t="shared" ref="I32" si="46">D32</f>
        <v>-86</v>
      </c>
      <c r="J32" s="53"/>
      <c r="K32" s="2">
        <f t="shared" ref="K32" si="47">D32</f>
        <v>-86</v>
      </c>
      <c r="L32" s="6"/>
      <c r="M32" s="13">
        <f t="shared" ref="M32" si="48">I32*12950</f>
        <v>-1113700</v>
      </c>
    </row>
    <row r="33" spans="1:13" x14ac:dyDescent="0.25">
      <c r="A33" s="39"/>
      <c r="B33" s="2"/>
      <c r="C33" s="2"/>
      <c r="D33" s="2"/>
      <c r="E33" s="7" t="s">
        <v>53</v>
      </c>
      <c r="F33" s="2"/>
      <c r="G33" s="52" t="str">
        <f t="shared" ref="G33" si="49">E33</f>
        <v>+59</v>
      </c>
      <c r="H33" s="53"/>
      <c r="I33" s="52"/>
      <c r="J33" s="53"/>
      <c r="K33" s="7" t="str">
        <f t="shared" ref="K33" si="50">E33</f>
        <v>+59</v>
      </c>
      <c r="L33" s="8">
        <f t="shared" ref="L33" si="51">K33*14400</f>
        <v>849600</v>
      </c>
      <c r="M33" s="13"/>
    </row>
    <row r="34" spans="1:13" ht="15.75" thickBot="1" x14ac:dyDescent="0.3">
      <c r="A34" s="40"/>
      <c r="B34" s="14"/>
      <c r="C34" s="14"/>
      <c r="D34" s="14"/>
      <c r="E34" s="14"/>
      <c r="F34" s="15" t="s">
        <v>131</v>
      </c>
      <c r="G34" s="54" t="str">
        <f t="shared" ref="G34" si="52">F34</f>
        <v>+20</v>
      </c>
      <c r="H34" s="55"/>
      <c r="I34" s="54"/>
      <c r="J34" s="55"/>
      <c r="K34" s="15" t="str">
        <f t="shared" ref="K34" si="53">F34</f>
        <v>+20</v>
      </c>
      <c r="L34" s="16">
        <f t="shared" ref="L34" si="54">K34*15100</f>
        <v>302000</v>
      </c>
      <c r="M34" s="17"/>
    </row>
    <row r="35" spans="1:13" x14ac:dyDescent="0.25">
      <c r="A35" s="38" t="s">
        <v>164</v>
      </c>
      <c r="B35" s="10">
        <v>-27</v>
      </c>
      <c r="C35" s="10"/>
      <c r="D35" s="10"/>
      <c r="E35" s="10"/>
      <c r="F35" s="10"/>
      <c r="G35" s="56"/>
      <c r="H35" s="57"/>
      <c r="I35" s="56">
        <f t="shared" ref="I35" si="55">B35</f>
        <v>-27</v>
      </c>
      <c r="J35" s="57"/>
      <c r="K35" s="10">
        <f t="shared" ref="K35" si="56">B35</f>
        <v>-27</v>
      </c>
      <c r="L35" s="11"/>
      <c r="M35" s="12">
        <f t="shared" ref="M35" si="57">K35*10000</f>
        <v>-270000</v>
      </c>
    </row>
    <row r="36" spans="1:13" x14ac:dyDescent="0.25">
      <c r="A36" s="39"/>
      <c r="B36" s="2"/>
      <c r="C36" s="7" t="s">
        <v>124</v>
      </c>
      <c r="D36" s="2"/>
      <c r="E36" s="2"/>
      <c r="F36" s="2"/>
      <c r="G36" s="52" t="str">
        <f t="shared" ref="G36" si="58">C36</f>
        <v>+54</v>
      </c>
      <c r="H36" s="53"/>
      <c r="I36" s="52"/>
      <c r="J36" s="53"/>
      <c r="K36" s="7" t="str">
        <f t="shared" ref="K36" si="59">C36</f>
        <v>+54</v>
      </c>
      <c r="L36" s="6">
        <f t="shared" ref="L36" si="60">K36*6800</f>
        <v>367200</v>
      </c>
      <c r="M36" s="13">
        <f t="shared" ref="M36" si="61">I36*6800</f>
        <v>0</v>
      </c>
    </row>
    <row r="37" spans="1:13" x14ac:dyDescent="0.25">
      <c r="A37" s="39"/>
      <c r="B37" s="2"/>
      <c r="C37" s="2"/>
      <c r="D37" s="2">
        <v>-21</v>
      </c>
      <c r="E37" s="2"/>
      <c r="F37" s="2"/>
      <c r="G37" s="52"/>
      <c r="H37" s="53"/>
      <c r="I37" s="52">
        <f t="shared" ref="I37" si="62">D37</f>
        <v>-21</v>
      </c>
      <c r="J37" s="53"/>
      <c r="K37" s="2">
        <f t="shared" ref="K37" si="63">D37</f>
        <v>-21</v>
      </c>
      <c r="L37" s="6"/>
      <c r="M37" s="13">
        <f t="shared" ref="M37" si="64">I37*12950</f>
        <v>-271950</v>
      </c>
    </row>
    <row r="38" spans="1:13" x14ac:dyDescent="0.25">
      <c r="A38" s="39"/>
      <c r="B38" s="2"/>
      <c r="C38" s="2"/>
      <c r="D38" s="2"/>
      <c r="E38" s="7">
        <v>-9</v>
      </c>
      <c r="F38" s="2"/>
      <c r="G38" s="52"/>
      <c r="H38" s="53"/>
      <c r="I38" s="52">
        <f t="shared" ref="I38" si="65">E38</f>
        <v>-9</v>
      </c>
      <c r="J38" s="53"/>
      <c r="K38" s="7">
        <f t="shared" ref="K38" si="66">E38</f>
        <v>-9</v>
      </c>
      <c r="L38" s="8"/>
      <c r="M38" s="13">
        <f t="shared" ref="M38" si="67">K38*14400</f>
        <v>-129600</v>
      </c>
    </row>
    <row r="39" spans="1:13" ht="15.75" thickBot="1" x14ac:dyDescent="0.3">
      <c r="A39" s="40"/>
      <c r="B39" s="14"/>
      <c r="C39" s="14"/>
      <c r="D39" s="14"/>
      <c r="E39" s="14"/>
      <c r="F39" s="14">
        <v>-46</v>
      </c>
      <c r="G39" s="54"/>
      <c r="H39" s="55"/>
      <c r="I39" s="54">
        <f>F39</f>
        <v>-46</v>
      </c>
      <c r="J39" s="55"/>
      <c r="K39" s="15">
        <f t="shared" ref="K39" si="68">F39</f>
        <v>-46</v>
      </c>
      <c r="L39" s="16"/>
      <c r="M39" s="17">
        <f>K39*15100</f>
        <v>-694600</v>
      </c>
    </row>
    <row r="40" spans="1:13" x14ac:dyDescent="0.25">
      <c r="A40" s="38" t="s">
        <v>165</v>
      </c>
      <c r="B40" s="24" t="s">
        <v>59</v>
      </c>
      <c r="C40" s="10"/>
      <c r="D40" s="10"/>
      <c r="E40" s="10"/>
      <c r="F40" s="10"/>
      <c r="G40" s="56" t="str">
        <f t="shared" ref="G40" si="69">B40</f>
        <v>+21</v>
      </c>
      <c r="H40" s="57"/>
      <c r="I40" s="56"/>
      <c r="J40" s="57"/>
      <c r="K40" s="10" t="str">
        <f t="shared" ref="K40" si="70">B40</f>
        <v>+21</v>
      </c>
      <c r="L40" s="11">
        <f t="shared" ref="L40" si="71">K40*10000</f>
        <v>210000</v>
      </c>
      <c r="M40" s="12"/>
    </row>
    <row r="41" spans="1:13" x14ac:dyDescent="0.25">
      <c r="A41" s="39"/>
      <c r="B41" s="2"/>
      <c r="C41" s="7">
        <v>-14</v>
      </c>
      <c r="D41" s="2"/>
      <c r="E41" s="2"/>
      <c r="F41" s="2"/>
      <c r="G41" s="52"/>
      <c r="H41" s="53"/>
      <c r="I41" s="52">
        <f t="shared" ref="I41" si="72">C41</f>
        <v>-14</v>
      </c>
      <c r="J41" s="53"/>
      <c r="K41" s="7">
        <f t="shared" ref="K41" si="73">C41</f>
        <v>-14</v>
      </c>
      <c r="L41" s="6"/>
      <c r="M41" s="13">
        <f t="shared" ref="M41" si="74">I41*6800</f>
        <v>-95200</v>
      </c>
    </row>
    <row r="42" spans="1:13" x14ac:dyDescent="0.25">
      <c r="A42" s="39"/>
      <c r="B42" s="2"/>
      <c r="C42" s="2"/>
      <c r="D42" s="2">
        <v>-89</v>
      </c>
      <c r="E42" s="2"/>
      <c r="F42" s="2"/>
      <c r="G42" s="52"/>
      <c r="H42" s="53"/>
      <c r="I42" s="52">
        <f t="shared" ref="I42" si="75">D42</f>
        <v>-89</v>
      </c>
      <c r="J42" s="53"/>
      <c r="K42" s="2">
        <f t="shared" ref="K42" si="76">D42</f>
        <v>-89</v>
      </c>
      <c r="L42" s="6"/>
      <c r="M42" s="13">
        <f t="shared" ref="M42" si="77">I42*12950</f>
        <v>-1152550</v>
      </c>
    </row>
    <row r="43" spans="1:13" x14ac:dyDescent="0.25">
      <c r="A43" s="39"/>
      <c r="B43" s="2"/>
      <c r="C43" s="2"/>
      <c r="D43" s="2"/>
      <c r="E43" s="7" t="s">
        <v>27</v>
      </c>
      <c r="F43" s="2"/>
      <c r="G43" s="52" t="str">
        <f t="shared" ref="G43" si="78">E43</f>
        <v>+32</v>
      </c>
      <c r="H43" s="53"/>
      <c r="I43" s="52"/>
      <c r="J43" s="53"/>
      <c r="K43" s="7" t="str">
        <f t="shared" ref="K43" si="79">E43</f>
        <v>+32</v>
      </c>
      <c r="L43" s="8">
        <f t="shared" ref="L43" si="80">K43*14400</f>
        <v>460800</v>
      </c>
      <c r="M43" s="13"/>
    </row>
    <row r="44" spans="1:13" ht="15.75" thickBot="1" x14ac:dyDescent="0.3">
      <c r="A44" s="40"/>
      <c r="B44" s="14"/>
      <c r="C44" s="14"/>
      <c r="D44" s="14"/>
      <c r="E44" s="14"/>
      <c r="F44" s="15" t="s">
        <v>39</v>
      </c>
      <c r="G44" s="54" t="str">
        <f t="shared" ref="G44" si="81">F44</f>
        <v>+37</v>
      </c>
      <c r="H44" s="55"/>
      <c r="I44" s="54"/>
      <c r="J44" s="55"/>
      <c r="K44" s="15" t="str">
        <f t="shared" ref="K44" si="82">F44</f>
        <v>+37</v>
      </c>
      <c r="L44" s="16">
        <f t="shared" ref="L44" si="83">K44*15100</f>
        <v>558700</v>
      </c>
      <c r="M44" s="17"/>
    </row>
    <row r="45" spans="1:13" x14ac:dyDescent="0.25">
      <c r="A45" s="38" t="s">
        <v>166</v>
      </c>
      <c r="B45" s="10">
        <v>-79</v>
      </c>
      <c r="C45" s="10"/>
      <c r="D45" s="10"/>
      <c r="E45" s="10"/>
      <c r="F45" s="10"/>
      <c r="G45" s="56"/>
      <c r="H45" s="57"/>
      <c r="I45" s="56">
        <f t="shared" ref="I45" si="84">B45</f>
        <v>-79</v>
      </c>
      <c r="J45" s="57"/>
      <c r="K45" s="10">
        <f>B45</f>
        <v>-79</v>
      </c>
      <c r="L45" s="11"/>
      <c r="M45" s="12">
        <f t="shared" ref="M45" si="85">K45*10000</f>
        <v>-790000</v>
      </c>
    </row>
    <row r="46" spans="1:13" x14ac:dyDescent="0.25">
      <c r="A46" s="39"/>
      <c r="B46" s="2"/>
      <c r="C46" s="7">
        <v>-9</v>
      </c>
      <c r="D46" s="2"/>
      <c r="E46" s="2"/>
      <c r="F46" s="2"/>
      <c r="G46" s="52"/>
      <c r="H46" s="53"/>
      <c r="I46" s="52">
        <f t="shared" ref="I46" si="86">C46</f>
        <v>-9</v>
      </c>
      <c r="J46" s="53"/>
      <c r="K46" s="2">
        <f>C46</f>
        <v>-9</v>
      </c>
      <c r="L46" s="6"/>
      <c r="M46" s="13">
        <f t="shared" ref="M46" si="87">I46*6800</f>
        <v>-61200</v>
      </c>
    </row>
    <row r="47" spans="1:13" x14ac:dyDescent="0.25">
      <c r="A47" s="39"/>
      <c r="B47" s="2"/>
      <c r="C47" s="2"/>
      <c r="D47" s="2">
        <v>-29</v>
      </c>
      <c r="E47" s="2"/>
      <c r="F47" s="2"/>
      <c r="G47" s="52"/>
      <c r="H47" s="53"/>
      <c r="I47" s="52">
        <f t="shared" ref="I47" si="88">D47</f>
        <v>-29</v>
      </c>
      <c r="J47" s="53"/>
      <c r="K47" s="2">
        <f>D47</f>
        <v>-29</v>
      </c>
      <c r="L47" s="6"/>
      <c r="M47" s="13">
        <f t="shared" ref="M47" si="89">I47*12950</f>
        <v>-375550</v>
      </c>
    </row>
    <row r="48" spans="1:13" x14ac:dyDescent="0.25">
      <c r="A48" s="39"/>
      <c r="B48" s="2"/>
      <c r="C48" s="2"/>
      <c r="D48" s="2"/>
      <c r="E48" s="7" t="s">
        <v>132</v>
      </c>
      <c r="F48" s="2"/>
      <c r="G48" s="52" t="str">
        <f t="shared" ref="G48" si="90">E48</f>
        <v>+14</v>
      </c>
      <c r="H48" s="53"/>
      <c r="I48" s="52"/>
      <c r="J48" s="53"/>
      <c r="K48" s="2" t="str">
        <f>E48</f>
        <v>+14</v>
      </c>
      <c r="L48" s="8">
        <f t="shared" ref="L48" si="91">K48*14400</f>
        <v>201600</v>
      </c>
      <c r="M48" s="13"/>
    </row>
    <row r="49" spans="1:13" ht="15.75" thickBot="1" x14ac:dyDescent="0.3">
      <c r="A49" s="40"/>
      <c r="B49" s="14"/>
      <c r="C49" s="14"/>
      <c r="D49" s="14"/>
      <c r="E49" s="14"/>
      <c r="F49" s="15" t="s">
        <v>54</v>
      </c>
      <c r="G49" s="54" t="str">
        <f t="shared" ref="G49" si="92">F49</f>
        <v>+4</v>
      </c>
      <c r="H49" s="55"/>
      <c r="I49" s="54"/>
      <c r="J49" s="55"/>
      <c r="K49" s="14" t="str">
        <f>F49</f>
        <v>+4</v>
      </c>
      <c r="L49" s="16">
        <f t="shared" ref="L49" si="93">K49*15100</f>
        <v>60400</v>
      </c>
      <c r="M49" s="17"/>
    </row>
    <row r="50" spans="1:13" x14ac:dyDescent="0.25">
      <c r="A50" s="38" t="s">
        <v>167</v>
      </c>
      <c r="B50" s="24" t="s">
        <v>133</v>
      </c>
      <c r="C50" s="10"/>
      <c r="D50" s="10"/>
      <c r="E50" s="10"/>
      <c r="F50" s="10"/>
      <c r="G50" s="56" t="str">
        <f t="shared" ref="G50" si="94">B50</f>
        <v>+44</v>
      </c>
      <c r="H50" s="57"/>
      <c r="I50" s="56"/>
      <c r="J50" s="57"/>
      <c r="K50" s="10" t="str">
        <f>B50</f>
        <v>+44</v>
      </c>
      <c r="L50" s="11">
        <f t="shared" ref="L50" si="95">K50*10000</f>
        <v>440000</v>
      </c>
      <c r="M50" s="12"/>
    </row>
    <row r="51" spans="1:13" x14ac:dyDescent="0.25">
      <c r="A51" s="39"/>
      <c r="B51" s="2"/>
      <c r="C51" s="7" t="s">
        <v>134</v>
      </c>
      <c r="D51" s="2"/>
      <c r="E51" s="2"/>
      <c r="F51" s="2"/>
      <c r="G51" s="52" t="str">
        <f t="shared" ref="G51" si="96">C51</f>
        <v>+218</v>
      </c>
      <c r="H51" s="53"/>
      <c r="I51" s="52"/>
      <c r="J51" s="53"/>
      <c r="K51" s="2" t="str">
        <f>C51</f>
        <v>+218</v>
      </c>
      <c r="L51" s="6">
        <f t="shared" ref="L51" si="97">K51*6800</f>
        <v>1482400</v>
      </c>
      <c r="M51" s="13"/>
    </row>
    <row r="52" spans="1:13" x14ac:dyDescent="0.25">
      <c r="A52" s="39"/>
      <c r="B52" s="2"/>
      <c r="C52" s="2"/>
      <c r="D52" s="7" t="s">
        <v>131</v>
      </c>
      <c r="E52" s="2"/>
      <c r="F52" s="2"/>
      <c r="G52" s="52" t="str">
        <f t="shared" ref="G52" si="98">D52</f>
        <v>+20</v>
      </c>
      <c r="H52" s="53"/>
      <c r="I52" s="52"/>
      <c r="J52" s="53"/>
      <c r="K52" s="2" t="str">
        <f>D52</f>
        <v>+20</v>
      </c>
      <c r="L52" s="6">
        <f t="shared" ref="L52" si="99">K52*12950</f>
        <v>259000</v>
      </c>
      <c r="M52" s="13"/>
    </row>
    <row r="53" spans="1:13" x14ac:dyDescent="0.25">
      <c r="A53" s="39"/>
      <c r="B53" s="2"/>
      <c r="C53" s="2"/>
      <c r="D53" s="2"/>
      <c r="E53" s="7" t="s">
        <v>123</v>
      </c>
      <c r="F53" s="2"/>
      <c r="G53" s="52" t="str">
        <f t="shared" ref="G53" si="100">E53</f>
        <v>+111</v>
      </c>
      <c r="H53" s="53"/>
      <c r="I53" s="52"/>
      <c r="J53" s="53"/>
      <c r="K53" s="2" t="str">
        <f>E53</f>
        <v>+111</v>
      </c>
      <c r="L53" s="8">
        <f t="shared" ref="L53" si="101">K53*14400</f>
        <v>1598400</v>
      </c>
      <c r="M53" s="13"/>
    </row>
    <row r="54" spans="1:13" ht="15.75" thickBot="1" x14ac:dyDescent="0.3">
      <c r="A54" s="40"/>
      <c r="B54" s="14"/>
      <c r="C54" s="14"/>
      <c r="D54" s="14"/>
      <c r="E54" s="14"/>
      <c r="F54" s="15" t="s">
        <v>135</v>
      </c>
      <c r="G54" s="54" t="str">
        <f t="shared" ref="G54" si="102">F54</f>
        <v>+128</v>
      </c>
      <c r="H54" s="55"/>
      <c r="I54" s="54"/>
      <c r="J54" s="55"/>
      <c r="K54" s="14" t="str">
        <f>F54</f>
        <v>+128</v>
      </c>
      <c r="L54" s="16">
        <f t="shared" ref="L54" si="103">K54*15100</f>
        <v>1932800</v>
      </c>
      <c r="M54" s="17"/>
    </row>
    <row r="55" spans="1:13" x14ac:dyDescent="0.25">
      <c r="A55" s="38" t="s">
        <v>168</v>
      </c>
      <c r="B55" s="24" t="s">
        <v>73</v>
      </c>
      <c r="C55" s="10"/>
      <c r="D55" s="10"/>
      <c r="E55" s="10"/>
      <c r="F55" s="10"/>
      <c r="G55" s="56" t="str">
        <f t="shared" ref="G55" si="104">B55</f>
        <v>+11</v>
      </c>
      <c r="H55" s="57"/>
      <c r="I55" s="56"/>
      <c r="J55" s="57"/>
      <c r="K55" s="10" t="str">
        <f>B55</f>
        <v>+11</v>
      </c>
      <c r="L55" s="11">
        <f t="shared" ref="L55" si="105">K55*10000</f>
        <v>110000</v>
      </c>
      <c r="M55" s="12"/>
    </row>
    <row r="56" spans="1:13" x14ac:dyDescent="0.25">
      <c r="A56" s="39"/>
      <c r="B56" s="2"/>
      <c r="C56" s="2">
        <v>-80</v>
      </c>
      <c r="D56" s="2"/>
      <c r="E56" s="2"/>
      <c r="F56" s="2"/>
      <c r="G56" s="52"/>
      <c r="H56" s="53"/>
      <c r="I56" s="52">
        <f t="shared" ref="I56" si="106">C56</f>
        <v>-80</v>
      </c>
      <c r="J56" s="53"/>
      <c r="K56" s="2">
        <f>C56</f>
        <v>-80</v>
      </c>
      <c r="L56" s="6"/>
      <c r="M56" s="13">
        <f t="shared" ref="M56" si="107">I56*6800</f>
        <v>-544000</v>
      </c>
    </row>
    <row r="57" spans="1:13" x14ac:dyDescent="0.25">
      <c r="A57" s="39"/>
      <c r="B57" s="2"/>
      <c r="C57" s="2"/>
      <c r="D57" s="7" t="s">
        <v>136</v>
      </c>
      <c r="E57" s="2"/>
      <c r="F57" s="2"/>
      <c r="G57" s="52" t="str">
        <f t="shared" ref="G57" si="108">D57</f>
        <v>+143</v>
      </c>
      <c r="H57" s="53"/>
      <c r="I57" s="52"/>
      <c r="J57" s="53"/>
      <c r="K57" s="2" t="str">
        <f>D57</f>
        <v>+143</v>
      </c>
      <c r="L57" s="6">
        <f t="shared" ref="L57" si="109">K57*12950</f>
        <v>1851850</v>
      </c>
      <c r="M57" s="13"/>
    </row>
    <row r="58" spans="1:13" x14ac:dyDescent="0.25">
      <c r="A58" s="39"/>
      <c r="B58" s="2"/>
      <c r="C58" s="2"/>
      <c r="D58" s="2"/>
      <c r="E58" s="7">
        <v>-58</v>
      </c>
      <c r="F58" s="2"/>
      <c r="G58" s="52"/>
      <c r="H58" s="53"/>
      <c r="I58" s="52">
        <f t="shared" ref="I58" si="110">E58</f>
        <v>-58</v>
      </c>
      <c r="J58" s="53"/>
      <c r="K58" s="2">
        <f>E58</f>
        <v>-58</v>
      </c>
      <c r="L58" s="8"/>
      <c r="M58" s="13">
        <f t="shared" ref="M58" si="111">K58*14400</f>
        <v>-835200</v>
      </c>
    </row>
    <row r="59" spans="1:13" ht="15.75" thickBot="1" x14ac:dyDescent="0.3">
      <c r="A59" s="40"/>
      <c r="B59" s="14"/>
      <c r="C59" s="14"/>
      <c r="D59" s="14"/>
      <c r="E59" s="14"/>
      <c r="F59" s="15" t="s">
        <v>137</v>
      </c>
      <c r="G59" s="54" t="str">
        <f t="shared" ref="G59" si="112">F59</f>
        <v>+284</v>
      </c>
      <c r="H59" s="55"/>
      <c r="I59" s="54"/>
      <c r="J59" s="55"/>
      <c r="K59" s="14" t="str">
        <f>F59</f>
        <v>+284</v>
      </c>
      <c r="L59" s="16">
        <f t="shared" ref="L59" si="113">K59*15100</f>
        <v>4288400</v>
      </c>
      <c r="M59" s="17"/>
    </row>
    <row r="60" spans="1:13" x14ac:dyDescent="0.25">
      <c r="A60" s="38" t="s">
        <v>169</v>
      </c>
      <c r="B60" s="24" t="s">
        <v>138</v>
      </c>
      <c r="C60" s="10"/>
      <c r="D60" s="10"/>
      <c r="E60" s="10"/>
      <c r="F60" s="10"/>
      <c r="G60" s="56" t="str">
        <f t="shared" ref="G60" si="114">B60</f>
        <v>+50</v>
      </c>
      <c r="H60" s="57"/>
      <c r="I60" s="56"/>
      <c r="J60" s="57"/>
      <c r="K60" s="10" t="str">
        <f>B60</f>
        <v>+50</v>
      </c>
      <c r="L60" s="11">
        <f t="shared" ref="L60" si="115">K60*10000</f>
        <v>500000</v>
      </c>
      <c r="M60" s="12"/>
    </row>
    <row r="61" spans="1:13" x14ac:dyDescent="0.25">
      <c r="A61" s="39"/>
      <c r="B61" s="2"/>
      <c r="C61" s="7" t="s">
        <v>42</v>
      </c>
      <c r="D61" s="2"/>
      <c r="E61" s="2"/>
      <c r="F61" s="2"/>
      <c r="G61" s="52" t="str">
        <f t="shared" ref="G61" si="116">C61</f>
        <v>+68</v>
      </c>
      <c r="H61" s="53"/>
      <c r="I61" s="52"/>
      <c r="J61" s="53"/>
      <c r="K61" s="2" t="str">
        <f>C61</f>
        <v>+68</v>
      </c>
      <c r="L61" s="6">
        <f t="shared" ref="L61" si="117">K61*6800</f>
        <v>462400</v>
      </c>
      <c r="M61" s="13"/>
    </row>
    <row r="62" spans="1:13" x14ac:dyDescent="0.25">
      <c r="A62" s="39"/>
      <c r="B62" s="2"/>
      <c r="C62" s="2"/>
      <c r="D62" s="2">
        <v>-99</v>
      </c>
      <c r="E62" s="2"/>
      <c r="F62" s="2"/>
      <c r="G62" s="52"/>
      <c r="H62" s="53"/>
      <c r="I62" s="52">
        <f t="shared" ref="I62" si="118">D62</f>
        <v>-99</v>
      </c>
      <c r="J62" s="53"/>
      <c r="K62" s="2">
        <f>D62</f>
        <v>-99</v>
      </c>
      <c r="L62" s="6"/>
      <c r="M62" s="13">
        <f t="shared" ref="M62" si="119">I62*12950</f>
        <v>-1282050</v>
      </c>
    </row>
    <row r="63" spans="1:13" x14ac:dyDescent="0.25">
      <c r="A63" s="39"/>
      <c r="B63" s="2"/>
      <c r="C63" s="2"/>
      <c r="D63" s="2"/>
      <c r="E63" s="7" t="s">
        <v>82</v>
      </c>
      <c r="F63" s="2"/>
      <c r="G63" s="52" t="str">
        <f t="shared" ref="G63" si="120">E63</f>
        <v>+89</v>
      </c>
      <c r="H63" s="53"/>
      <c r="I63" s="52"/>
      <c r="J63" s="53"/>
      <c r="K63" s="2" t="str">
        <f>E63</f>
        <v>+89</v>
      </c>
      <c r="L63" s="8">
        <f t="shared" ref="L63" si="121">K63*14400</f>
        <v>1281600</v>
      </c>
      <c r="M63" s="13"/>
    </row>
    <row r="64" spans="1:13" ht="15.75" thickBot="1" x14ac:dyDescent="0.3">
      <c r="A64" s="40"/>
      <c r="B64" s="14"/>
      <c r="C64" s="14"/>
      <c r="D64" s="14"/>
      <c r="E64" s="14"/>
      <c r="F64" s="14">
        <v>-3</v>
      </c>
      <c r="G64" s="54"/>
      <c r="H64" s="55"/>
      <c r="I64" s="54">
        <f>F64</f>
        <v>-3</v>
      </c>
      <c r="J64" s="55"/>
      <c r="K64" s="14">
        <f>F64</f>
        <v>-3</v>
      </c>
      <c r="L64" s="16"/>
      <c r="M64" s="17">
        <f t="shared" ref="M64" si="122">I64*15100</f>
        <v>-45300</v>
      </c>
    </row>
    <row r="65" spans="1:13" x14ac:dyDescent="0.25">
      <c r="A65" s="38" t="s">
        <v>170</v>
      </c>
      <c r="B65" s="24">
        <v>-226</v>
      </c>
      <c r="C65" s="10"/>
      <c r="D65" s="10"/>
      <c r="E65" s="10"/>
      <c r="F65" s="10"/>
      <c r="G65" s="56"/>
      <c r="H65" s="57"/>
      <c r="I65" s="56">
        <f t="shared" ref="I65" si="123">B65</f>
        <v>-226</v>
      </c>
      <c r="J65" s="57"/>
      <c r="K65" s="10">
        <f>B65</f>
        <v>-226</v>
      </c>
      <c r="L65" s="11"/>
      <c r="M65" s="12">
        <f t="shared" ref="M65" si="124">K65*10000</f>
        <v>-2260000</v>
      </c>
    </row>
    <row r="66" spans="1:13" x14ac:dyDescent="0.25">
      <c r="A66" s="39"/>
      <c r="B66" s="2"/>
      <c r="C66" s="7" t="s">
        <v>139</v>
      </c>
      <c r="D66" s="2"/>
      <c r="E66" s="2"/>
      <c r="F66" s="2"/>
      <c r="G66" s="52" t="str">
        <f t="shared" ref="G66" si="125">C66</f>
        <v>+33</v>
      </c>
      <c r="H66" s="53"/>
      <c r="I66" s="52"/>
      <c r="J66" s="53"/>
      <c r="K66" s="2" t="str">
        <f>C66</f>
        <v>+33</v>
      </c>
      <c r="L66" s="6">
        <f t="shared" ref="L66" si="126">K66*6800</f>
        <v>224400</v>
      </c>
      <c r="M66" s="13">
        <f t="shared" ref="M66" si="127">I66*6800</f>
        <v>0</v>
      </c>
    </row>
    <row r="67" spans="1:13" x14ac:dyDescent="0.25">
      <c r="A67" s="39"/>
      <c r="B67" s="2"/>
      <c r="C67" s="2"/>
      <c r="D67" s="7" t="s">
        <v>140</v>
      </c>
      <c r="E67" s="2"/>
      <c r="F67" s="2"/>
      <c r="G67" s="52" t="str">
        <f t="shared" ref="G67" si="128">D67</f>
        <v>+27</v>
      </c>
      <c r="H67" s="53"/>
      <c r="I67" s="52"/>
      <c r="J67" s="53"/>
      <c r="K67" s="2" t="str">
        <f>D67</f>
        <v>+27</v>
      </c>
      <c r="L67" s="6">
        <f t="shared" ref="L67" si="129">K67*12950</f>
        <v>349650</v>
      </c>
      <c r="M67" s="13">
        <f t="shared" ref="M67" si="130">I67*12950</f>
        <v>0</v>
      </c>
    </row>
    <row r="68" spans="1:13" x14ac:dyDescent="0.25">
      <c r="A68" s="39"/>
      <c r="B68" s="2"/>
      <c r="C68" s="2"/>
      <c r="D68" s="2"/>
      <c r="E68" s="2">
        <v>-279</v>
      </c>
      <c r="F68" s="2"/>
      <c r="G68" s="52"/>
      <c r="H68" s="53"/>
      <c r="I68" s="52">
        <f t="shared" ref="I68" si="131">E68</f>
        <v>-279</v>
      </c>
      <c r="J68" s="53"/>
      <c r="K68" s="2">
        <f>E68</f>
        <v>-279</v>
      </c>
      <c r="L68" s="8"/>
      <c r="M68" s="13">
        <f t="shared" ref="M68" si="132">K68*14400</f>
        <v>-4017600</v>
      </c>
    </row>
    <row r="69" spans="1:13" ht="15.75" thickBot="1" x14ac:dyDescent="0.3">
      <c r="A69" s="40"/>
      <c r="B69" s="14"/>
      <c r="C69" s="14"/>
      <c r="D69" s="14"/>
      <c r="E69" s="14"/>
      <c r="F69" s="15" t="s">
        <v>36</v>
      </c>
      <c r="G69" s="54" t="str">
        <f t="shared" ref="G69" si="133">F69</f>
        <v>+18</v>
      </c>
      <c r="H69" s="55"/>
      <c r="I69" s="54"/>
      <c r="J69" s="55"/>
      <c r="K69" s="14" t="str">
        <f>F69</f>
        <v>+18</v>
      </c>
      <c r="L69" s="16">
        <f t="shared" ref="L69" si="134">K69*15100</f>
        <v>271800</v>
      </c>
      <c r="M69" s="17">
        <f t="shared" ref="M69" si="135">I69*15100</f>
        <v>0</v>
      </c>
    </row>
    <row r="70" spans="1:13" x14ac:dyDescent="0.25">
      <c r="A70" s="38" t="s">
        <v>171</v>
      </c>
      <c r="B70" s="24" t="s">
        <v>141</v>
      </c>
      <c r="C70" s="10"/>
      <c r="D70" s="10"/>
      <c r="E70" s="10"/>
      <c r="F70" s="10"/>
      <c r="G70" s="56" t="str">
        <f t="shared" ref="G70" si="136">B70</f>
        <v>+616</v>
      </c>
      <c r="H70" s="57"/>
      <c r="I70" s="56"/>
      <c r="J70" s="57"/>
      <c r="K70" s="10" t="str">
        <f>B70</f>
        <v>+616</v>
      </c>
      <c r="L70" s="11">
        <f t="shared" ref="L70" si="137">K70*10000</f>
        <v>6160000</v>
      </c>
      <c r="M70" s="12"/>
    </row>
    <row r="71" spans="1:13" x14ac:dyDescent="0.25">
      <c r="A71" s="39"/>
      <c r="B71" s="2"/>
      <c r="C71" s="2">
        <v>-88</v>
      </c>
      <c r="D71" s="2"/>
      <c r="E71" s="2"/>
      <c r="F71" s="2"/>
      <c r="G71" s="52"/>
      <c r="H71" s="53"/>
      <c r="I71" s="52">
        <f t="shared" ref="I71" si="138">C71</f>
        <v>-88</v>
      </c>
      <c r="J71" s="53"/>
      <c r="K71" s="2">
        <f>C71</f>
        <v>-88</v>
      </c>
      <c r="L71" s="6"/>
      <c r="M71" s="13">
        <f t="shared" ref="M71" si="139">I71*6800</f>
        <v>-598400</v>
      </c>
    </row>
    <row r="72" spans="1:13" x14ac:dyDescent="0.25">
      <c r="A72" s="39"/>
      <c r="B72" s="2"/>
      <c r="C72" s="2"/>
      <c r="D72" s="2">
        <v>-193</v>
      </c>
      <c r="E72" s="2"/>
      <c r="F72" s="2"/>
      <c r="G72" s="52"/>
      <c r="H72" s="53"/>
      <c r="I72" s="52">
        <f t="shared" ref="I72" si="140">D72</f>
        <v>-193</v>
      </c>
      <c r="J72" s="53"/>
      <c r="K72" s="2">
        <f>D72</f>
        <v>-193</v>
      </c>
      <c r="L72" s="6"/>
      <c r="M72" s="13">
        <f t="shared" ref="M72" si="141">I72*12950</f>
        <v>-2499350</v>
      </c>
    </row>
    <row r="73" spans="1:13" x14ac:dyDescent="0.25">
      <c r="A73" s="39"/>
      <c r="B73" s="2"/>
      <c r="C73" s="2"/>
      <c r="D73" s="2"/>
      <c r="E73" s="2">
        <v>-448</v>
      </c>
      <c r="F73" s="2"/>
      <c r="G73" s="52"/>
      <c r="H73" s="53"/>
      <c r="I73" s="52">
        <f t="shared" ref="I73" si="142">E73</f>
        <v>-448</v>
      </c>
      <c r="J73" s="53"/>
      <c r="K73" s="2">
        <f>E73</f>
        <v>-448</v>
      </c>
      <c r="L73" s="8"/>
      <c r="M73" s="13">
        <f t="shared" ref="M73" si="143">K73*14400</f>
        <v>-6451200</v>
      </c>
    </row>
    <row r="74" spans="1:13" ht="15.75" thickBot="1" x14ac:dyDescent="0.3">
      <c r="A74" s="40"/>
      <c r="B74" s="14"/>
      <c r="C74" s="14"/>
      <c r="D74" s="14"/>
      <c r="E74" s="14"/>
      <c r="F74" s="15">
        <v>-77</v>
      </c>
      <c r="G74" s="54"/>
      <c r="H74" s="55"/>
      <c r="I74" s="54">
        <f>F74</f>
        <v>-77</v>
      </c>
      <c r="J74" s="55"/>
      <c r="K74" s="14">
        <f>F74</f>
        <v>-77</v>
      </c>
      <c r="L74" s="16"/>
      <c r="M74" s="17">
        <f t="shared" ref="M74" si="144">I74*15100</f>
        <v>-1162700</v>
      </c>
    </row>
    <row r="75" spans="1:13" x14ac:dyDescent="0.25">
      <c r="A75" s="38" t="s">
        <v>172</v>
      </c>
      <c r="B75" s="24">
        <v>-149</v>
      </c>
      <c r="C75" s="10"/>
      <c r="D75" s="10"/>
      <c r="E75" s="10"/>
      <c r="F75" s="10"/>
      <c r="G75" s="56"/>
      <c r="H75" s="57"/>
      <c r="I75" s="56">
        <f t="shared" ref="I75" si="145">B75</f>
        <v>-149</v>
      </c>
      <c r="J75" s="57"/>
      <c r="K75" s="10">
        <f>B75</f>
        <v>-149</v>
      </c>
      <c r="L75" s="11"/>
      <c r="M75" s="12">
        <f t="shared" ref="M75" si="146">K75*10000</f>
        <v>-1490000</v>
      </c>
    </row>
    <row r="76" spans="1:13" x14ac:dyDescent="0.25">
      <c r="A76" s="39"/>
      <c r="B76" s="2"/>
      <c r="C76" s="7" t="s">
        <v>38</v>
      </c>
      <c r="D76" s="2"/>
      <c r="E76" s="2"/>
      <c r="F76" s="2"/>
      <c r="G76" s="52" t="str">
        <f t="shared" ref="G76" si="147">C76</f>
        <v>+23</v>
      </c>
      <c r="H76" s="53"/>
      <c r="I76" s="52"/>
      <c r="J76" s="53"/>
      <c r="K76" s="2" t="str">
        <f>C76</f>
        <v>+23</v>
      </c>
      <c r="L76" s="6">
        <f t="shared" ref="L76" si="148">K76*6800</f>
        <v>156400</v>
      </c>
      <c r="M76" s="13">
        <f t="shared" ref="M76" si="149">I76*6800</f>
        <v>0</v>
      </c>
    </row>
    <row r="77" spans="1:13" x14ac:dyDescent="0.25">
      <c r="A77" s="39"/>
      <c r="B77" s="2"/>
      <c r="C77" s="2"/>
      <c r="D77" s="2">
        <v>-27</v>
      </c>
      <c r="E77" s="2"/>
      <c r="F77" s="2"/>
      <c r="G77" s="52"/>
      <c r="H77" s="53"/>
      <c r="I77" s="52">
        <f t="shared" ref="I77" si="150">D77</f>
        <v>-27</v>
      </c>
      <c r="J77" s="53"/>
      <c r="K77" s="2">
        <f>D77</f>
        <v>-27</v>
      </c>
      <c r="L77" s="6"/>
      <c r="M77" s="13">
        <f t="shared" ref="M77" si="151">I77*12950</f>
        <v>-349650</v>
      </c>
    </row>
    <row r="78" spans="1:13" x14ac:dyDescent="0.25">
      <c r="A78" s="39"/>
      <c r="B78" s="2"/>
      <c r="C78" s="2"/>
      <c r="D78" s="2"/>
      <c r="E78" s="7" t="s">
        <v>142</v>
      </c>
      <c r="F78" s="2"/>
      <c r="G78" s="52" t="str">
        <f t="shared" ref="G78" si="152">E78</f>
        <v>+47</v>
      </c>
      <c r="H78" s="53"/>
      <c r="I78" s="52"/>
      <c r="J78" s="53"/>
      <c r="K78" s="2" t="str">
        <f>E78</f>
        <v>+47</v>
      </c>
      <c r="L78" s="8">
        <f t="shared" ref="L78" si="153">K78*14400</f>
        <v>676800</v>
      </c>
      <c r="M78" s="13"/>
    </row>
    <row r="79" spans="1:13" ht="15.75" thickBot="1" x14ac:dyDescent="0.3">
      <c r="A79" s="40"/>
      <c r="B79" s="14"/>
      <c r="C79" s="14"/>
      <c r="D79" s="14"/>
      <c r="E79" s="14"/>
      <c r="F79" s="15" t="s">
        <v>24</v>
      </c>
      <c r="G79" s="54" t="str">
        <f t="shared" ref="G79" si="154">F79</f>
        <v>+9</v>
      </c>
      <c r="H79" s="55"/>
      <c r="I79" s="54"/>
      <c r="J79" s="55"/>
      <c r="K79" s="14" t="str">
        <f>F79</f>
        <v>+9</v>
      </c>
      <c r="L79" s="16">
        <f t="shared" ref="L79" si="155">K79*15100</f>
        <v>135900</v>
      </c>
      <c r="M79" s="17">
        <f t="shared" ref="M79" si="156">I79*15100</f>
        <v>0</v>
      </c>
    </row>
    <row r="80" spans="1:13" x14ac:dyDescent="0.25">
      <c r="A80" s="38" t="s">
        <v>173</v>
      </c>
      <c r="B80" s="24">
        <v>-115</v>
      </c>
      <c r="C80" s="10"/>
      <c r="D80" s="10"/>
      <c r="E80" s="10"/>
      <c r="F80" s="10"/>
      <c r="G80" s="56"/>
      <c r="H80" s="57"/>
      <c r="I80" s="56">
        <f t="shared" ref="I80" si="157">B80</f>
        <v>-115</v>
      </c>
      <c r="J80" s="57"/>
      <c r="K80" s="10">
        <f>B80</f>
        <v>-115</v>
      </c>
      <c r="L80" s="11"/>
      <c r="M80" s="12">
        <f t="shared" ref="M80" si="158">K80*10000</f>
        <v>-1150000</v>
      </c>
    </row>
    <row r="81" spans="1:13" x14ac:dyDescent="0.25">
      <c r="A81" s="39"/>
      <c r="B81" s="2"/>
      <c r="C81" s="7">
        <v>-8</v>
      </c>
      <c r="D81" s="2"/>
      <c r="E81" s="2"/>
      <c r="F81" s="2"/>
      <c r="G81" s="52"/>
      <c r="H81" s="53"/>
      <c r="I81" s="52">
        <f t="shared" ref="I81" si="159">C81</f>
        <v>-8</v>
      </c>
      <c r="J81" s="53"/>
      <c r="K81" s="2">
        <f>C81</f>
        <v>-8</v>
      </c>
      <c r="L81" s="6"/>
      <c r="M81" s="13">
        <f t="shared" ref="M81" si="160">I81*6800</f>
        <v>-54400</v>
      </c>
    </row>
    <row r="82" spans="1:13" x14ac:dyDescent="0.25">
      <c r="A82" s="39"/>
      <c r="B82" s="2"/>
      <c r="C82" s="2"/>
      <c r="D82" s="7">
        <v>-31</v>
      </c>
      <c r="E82" s="2"/>
      <c r="F82" s="2"/>
      <c r="G82" s="52"/>
      <c r="H82" s="53"/>
      <c r="I82" s="52">
        <f t="shared" ref="I82" si="161">D82</f>
        <v>-31</v>
      </c>
      <c r="J82" s="53"/>
      <c r="K82" s="2">
        <f>D82</f>
        <v>-31</v>
      </c>
      <c r="L82" s="6"/>
      <c r="M82" s="13">
        <f t="shared" ref="M82" si="162">I82*12950</f>
        <v>-401450</v>
      </c>
    </row>
    <row r="83" spans="1:13" x14ac:dyDescent="0.25">
      <c r="A83" s="39"/>
      <c r="B83" s="2"/>
      <c r="C83" s="2"/>
      <c r="D83" s="2"/>
      <c r="E83" s="7" t="s">
        <v>74</v>
      </c>
      <c r="F83" s="2"/>
      <c r="G83" s="52" t="str">
        <f t="shared" ref="G83" si="163">E83</f>
        <v>+24</v>
      </c>
      <c r="H83" s="53"/>
      <c r="I83" s="52"/>
      <c r="J83" s="53"/>
      <c r="K83" s="2" t="str">
        <f>E83</f>
        <v>+24</v>
      </c>
      <c r="L83" s="8">
        <f t="shared" ref="L83" si="164">K83*14400</f>
        <v>345600</v>
      </c>
      <c r="M83" s="13"/>
    </row>
    <row r="84" spans="1:13" ht="15.75" thickBot="1" x14ac:dyDescent="0.3">
      <c r="A84" s="40"/>
      <c r="B84" s="14"/>
      <c r="C84" s="14"/>
      <c r="D84" s="14"/>
      <c r="E84" s="14"/>
      <c r="F84" s="15">
        <v>-2</v>
      </c>
      <c r="G84" s="54"/>
      <c r="H84" s="55"/>
      <c r="I84" s="54">
        <f>F84</f>
        <v>-2</v>
      </c>
      <c r="J84" s="55"/>
      <c r="K84" s="14">
        <f>F84</f>
        <v>-2</v>
      </c>
      <c r="L84" s="16"/>
      <c r="M84" s="17">
        <f t="shared" ref="M84" si="165">I84*15100</f>
        <v>-30200</v>
      </c>
    </row>
    <row r="85" spans="1:13" x14ac:dyDescent="0.25">
      <c r="A85" s="38" t="s">
        <v>174</v>
      </c>
      <c r="B85" s="24" t="s">
        <v>143</v>
      </c>
      <c r="C85" s="10"/>
      <c r="D85" s="10"/>
      <c r="E85" s="10"/>
      <c r="F85" s="10"/>
      <c r="G85" s="56" t="str">
        <f t="shared" ref="G85" si="166">B85</f>
        <v>+184</v>
      </c>
      <c r="H85" s="57"/>
      <c r="I85" s="56"/>
      <c r="J85" s="57"/>
      <c r="K85" s="10" t="str">
        <f>B85</f>
        <v>+184</v>
      </c>
      <c r="L85" s="11">
        <f t="shared" ref="L85" si="167">K85*10000</f>
        <v>1840000</v>
      </c>
      <c r="M85" s="12"/>
    </row>
    <row r="86" spans="1:13" x14ac:dyDescent="0.25">
      <c r="A86" s="39"/>
      <c r="B86" s="2"/>
      <c r="C86" s="7" t="s">
        <v>144</v>
      </c>
      <c r="D86" s="2"/>
      <c r="E86" s="2"/>
      <c r="F86" s="2"/>
      <c r="G86" s="52" t="str">
        <f t="shared" ref="G86" si="168">C86</f>
        <v>+56</v>
      </c>
      <c r="H86" s="53"/>
      <c r="I86" s="52"/>
      <c r="J86" s="53"/>
      <c r="K86" s="2" t="str">
        <f>C86</f>
        <v>+56</v>
      </c>
      <c r="L86" s="6">
        <f t="shared" ref="L86" si="169">K86*6800</f>
        <v>380800</v>
      </c>
      <c r="M86" s="13">
        <f t="shared" ref="M86" si="170">I86*6800</f>
        <v>0</v>
      </c>
    </row>
    <row r="87" spans="1:13" x14ac:dyDescent="0.25">
      <c r="A87" s="39"/>
      <c r="B87" s="2"/>
      <c r="C87" s="2"/>
      <c r="D87" s="7" t="s">
        <v>27</v>
      </c>
      <c r="E87" s="2"/>
      <c r="F87" s="2"/>
      <c r="G87" s="52" t="str">
        <f t="shared" ref="G87" si="171">D87</f>
        <v>+32</v>
      </c>
      <c r="H87" s="53"/>
      <c r="I87" s="52"/>
      <c r="J87" s="53"/>
      <c r="K87" s="2" t="str">
        <f>D87</f>
        <v>+32</v>
      </c>
      <c r="L87" s="6">
        <f t="shared" ref="L87" si="172">K87*12950</f>
        <v>414400</v>
      </c>
      <c r="M87" s="13">
        <f t="shared" ref="M87" si="173">I87*12950</f>
        <v>0</v>
      </c>
    </row>
    <row r="88" spans="1:13" x14ac:dyDescent="0.25">
      <c r="A88" s="39"/>
      <c r="B88" s="2"/>
      <c r="C88" s="2"/>
      <c r="D88" s="2"/>
      <c r="E88" s="7">
        <v>-4</v>
      </c>
      <c r="F88" s="2"/>
      <c r="G88" s="52"/>
      <c r="H88" s="53"/>
      <c r="I88" s="52">
        <f t="shared" ref="I88" si="174">E88</f>
        <v>-4</v>
      </c>
      <c r="J88" s="53"/>
      <c r="K88" s="2">
        <f>E88</f>
        <v>-4</v>
      </c>
      <c r="L88" s="8"/>
      <c r="M88" s="13">
        <f t="shared" ref="M88" si="175">K88*14400</f>
        <v>-57600</v>
      </c>
    </row>
    <row r="89" spans="1:13" ht="15.75" thickBot="1" x14ac:dyDescent="0.3">
      <c r="A89" s="40"/>
      <c r="B89" s="14"/>
      <c r="C89" s="14"/>
      <c r="D89" s="14"/>
      <c r="E89" s="14"/>
      <c r="F89" s="15">
        <v>-9</v>
      </c>
      <c r="G89" s="54"/>
      <c r="H89" s="55"/>
      <c r="I89" s="54">
        <f>F89</f>
        <v>-9</v>
      </c>
      <c r="J89" s="55"/>
      <c r="K89" s="14">
        <f>F89</f>
        <v>-9</v>
      </c>
      <c r="L89" s="16"/>
      <c r="M89" s="17">
        <f t="shared" ref="M89" si="176">I89*15100</f>
        <v>-135900</v>
      </c>
    </row>
    <row r="90" spans="1:13" x14ac:dyDescent="0.25">
      <c r="A90" s="38" t="s">
        <v>175</v>
      </c>
      <c r="B90" s="10">
        <v>-45</v>
      </c>
      <c r="C90" s="10"/>
      <c r="D90" s="10"/>
      <c r="E90" s="10"/>
      <c r="F90" s="10"/>
      <c r="G90" s="56"/>
      <c r="H90" s="57"/>
      <c r="I90" s="56">
        <f t="shared" ref="I90" si="177">B90</f>
        <v>-45</v>
      </c>
      <c r="J90" s="57"/>
      <c r="K90" s="10">
        <f>B90</f>
        <v>-45</v>
      </c>
      <c r="L90" s="11"/>
      <c r="M90" s="12">
        <f t="shared" ref="M90" si="178">K90*10000</f>
        <v>-450000</v>
      </c>
    </row>
    <row r="91" spans="1:13" x14ac:dyDescent="0.25">
      <c r="A91" s="39"/>
      <c r="B91" s="2"/>
      <c r="C91" s="7">
        <v>-11</v>
      </c>
      <c r="D91" s="2"/>
      <c r="E91" s="2"/>
      <c r="F91" s="2"/>
      <c r="G91" s="52"/>
      <c r="H91" s="53"/>
      <c r="I91" s="52">
        <f t="shared" ref="I91" si="179">C91</f>
        <v>-11</v>
      </c>
      <c r="J91" s="53"/>
      <c r="K91" s="2">
        <f>C91</f>
        <v>-11</v>
      </c>
      <c r="L91" s="6"/>
      <c r="M91" s="13">
        <f t="shared" ref="M91" si="180">I91*6800</f>
        <v>-74800</v>
      </c>
    </row>
    <row r="92" spans="1:13" x14ac:dyDescent="0.25">
      <c r="A92" s="39"/>
      <c r="B92" s="2"/>
      <c r="C92" s="2"/>
      <c r="D92" s="2">
        <v>-19</v>
      </c>
      <c r="E92" s="2"/>
      <c r="F92" s="2"/>
      <c r="G92" s="52"/>
      <c r="H92" s="53"/>
      <c r="I92" s="52">
        <f t="shared" ref="I92" si="181">D92</f>
        <v>-19</v>
      </c>
      <c r="J92" s="53"/>
      <c r="K92" s="2">
        <f>D92</f>
        <v>-19</v>
      </c>
      <c r="L92" s="6"/>
      <c r="M92" s="13">
        <f t="shared" ref="M92" si="182">I92*12950</f>
        <v>-246050</v>
      </c>
    </row>
    <row r="93" spans="1:13" x14ac:dyDescent="0.25">
      <c r="A93" s="39"/>
      <c r="B93" s="2"/>
      <c r="C93" s="2"/>
      <c r="D93" s="2"/>
      <c r="E93" s="7" t="s">
        <v>38</v>
      </c>
      <c r="F93" s="2"/>
      <c r="G93" s="52" t="str">
        <f t="shared" ref="G93" si="183">E93</f>
        <v>+23</v>
      </c>
      <c r="H93" s="53"/>
      <c r="I93" s="52"/>
      <c r="J93" s="53"/>
      <c r="K93" s="2" t="str">
        <f>E93</f>
        <v>+23</v>
      </c>
      <c r="L93" s="8">
        <f t="shared" ref="L93" si="184">K93*14400</f>
        <v>331200</v>
      </c>
      <c r="M93" s="13"/>
    </row>
    <row r="94" spans="1:13" ht="15.75" thickBot="1" x14ac:dyDescent="0.3">
      <c r="A94" s="40"/>
      <c r="B94" s="14"/>
      <c r="C94" s="14"/>
      <c r="D94" s="14"/>
      <c r="E94" s="14"/>
      <c r="F94" s="14">
        <v>-38</v>
      </c>
      <c r="G94" s="54"/>
      <c r="H94" s="55"/>
      <c r="I94" s="54">
        <f>F94</f>
        <v>-38</v>
      </c>
      <c r="J94" s="55"/>
      <c r="K94" s="14">
        <f>F94</f>
        <v>-38</v>
      </c>
      <c r="L94" s="16"/>
      <c r="M94" s="17">
        <f>K94*15100</f>
        <v>-573800</v>
      </c>
    </row>
    <row r="95" spans="1:13" x14ac:dyDescent="0.25">
      <c r="A95" s="38" t="s">
        <v>176</v>
      </c>
      <c r="B95" s="10">
        <v>-52</v>
      </c>
      <c r="C95" s="10"/>
      <c r="D95" s="10"/>
      <c r="E95" s="10"/>
      <c r="F95" s="10"/>
      <c r="G95" s="56"/>
      <c r="H95" s="57"/>
      <c r="I95" s="56">
        <f t="shared" ref="I95" si="185">B95</f>
        <v>-52</v>
      </c>
      <c r="J95" s="57"/>
      <c r="K95" s="10">
        <f>B95</f>
        <v>-52</v>
      </c>
      <c r="L95" s="11"/>
      <c r="M95" s="12">
        <f t="shared" ref="M95" si="186">K95*10000</f>
        <v>-520000</v>
      </c>
    </row>
    <row r="96" spans="1:13" x14ac:dyDescent="0.25">
      <c r="A96" s="39"/>
      <c r="B96" s="2"/>
      <c r="C96" s="7" t="s">
        <v>96</v>
      </c>
      <c r="D96" s="2"/>
      <c r="E96" s="2"/>
      <c r="F96" s="2"/>
      <c r="G96" s="52" t="str">
        <f t="shared" ref="G96" si="187">C96</f>
        <v>+17</v>
      </c>
      <c r="H96" s="53"/>
      <c r="I96" s="52"/>
      <c r="J96" s="53"/>
      <c r="K96" s="2" t="str">
        <f>C96</f>
        <v>+17</v>
      </c>
      <c r="L96" s="6">
        <f t="shared" ref="L96" si="188">K96*6800</f>
        <v>115600</v>
      </c>
      <c r="M96" s="13">
        <f t="shared" ref="M96" si="189">I96*6800</f>
        <v>0</v>
      </c>
    </row>
    <row r="97" spans="1:13" x14ac:dyDescent="0.25">
      <c r="A97" s="39"/>
      <c r="B97" s="2"/>
      <c r="C97" s="2"/>
      <c r="D97" s="7">
        <v>-11</v>
      </c>
      <c r="E97" s="2"/>
      <c r="F97" s="2"/>
      <c r="G97" s="52"/>
      <c r="H97" s="53"/>
      <c r="I97" s="52">
        <f t="shared" ref="I97" si="190">D97</f>
        <v>-11</v>
      </c>
      <c r="J97" s="53"/>
      <c r="K97" s="2">
        <f>D97</f>
        <v>-11</v>
      </c>
      <c r="L97" s="6"/>
      <c r="M97" s="13">
        <f t="shared" ref="M97" si="191">I97*12950</f>
        <v>-142450</v>
      </c>
    </row>
    <row r="98" spans="1:13" x14ac:dyDescent="0.25">
      <c r="A98" s="39"/>
      <c r="B98" s="2"/>
      <c r="C98" s="2"/>
      <c r="D98" s="2"/>
      <c r="E98" s="7" t="s">
        <v>140</v>
      </c>
      <c r="F98" s="2"/>
      <c r="G98" s="52" t="str">
        <f t="shared" ref="G98" si="192">E98</f>
        <v>+27</v>
      </c>
      <c r="H98" s="53"/>
      <c r="I98" s="52"/>
      <c r="J98" s="53"/>
      <c r="K98" s="2" t="str">
        <f>E98</f>
        <v>+27</v>
      </c>
      <c r="L98" s="8">
        <f t="shared" ref="L98" si="193">K98*14400</f>
        <v>388800</v>
      </c>
      <c r="M98" s="13"/>
    </row>
    <row r="99" spans="1:13" ht="15.75" thickBot="1" x14ac:dyDescent="0.3">
      <c r="A99" s="40"/>
      <c r="B99" s="14"/>
      <c r="C99" s="14"/>
      <c r="D99" s="14"/>
      <c r="E99" s="14"/>
      <c r="F99" s="14">
        <v>-5</v>
      </c>
      <c r="G99" s="54"/>
      <c r="H99" s="55"/>
      <c r="I99" s="54">
        <f>F99</f>
        <v>-5</v>
      </c>
      <c r="J99" s="55"/>
      <c r="K99" s="14">
        <f>F99</f>
        <v>-5</v>
      </c>
      <c r="L99" s="16"/>
      <c r="M99" s="17">
        <f t="shared" ref="M99" si="194">I99*15100</f>
        <v>-75500</v>
      </c>
    </row>
    <row r="100" spans="1:13" x14ac:dyDescent="0.25">
      <c r="A100" s="38" t="s">
        <v>177</v>
      </c>
      <c r="B100" s="24">
        <v>-179</v>
      </c>
      <c r="C100" s="10"/>
      <c r="D100" s="10"/>
      <c r="E100" s="10"/>
      <c r="F100" s="10"/>
      <c r="G100" s="56"/>
      <c r="H100" s="57"/>
      <c r="I100" s="56">
        <f t="shared" ref="I100" si="195">B100</f>
        <v>-179</v>
      </c>
      <c r="J100" s="57"/>
      <c r="K100" s="10">
        <f>B100</f>
        <v>-179</v>
      </c>
      <c r="L100" s="11"/>
      <c r="M100" s="12">
        <f t="shared" ref="M100" si="196">K100*10000</f>
        <v>-1790000</v>
      </c>
    </row>
    <row r="101" spans="1:13" x14ac:dyDescent="0.25">
      <c r="A101" s="39"/>
      <c r="B101" s="2"/>
      <c r="C101" s="2">
        <v>-183</v>
      </c>
      <c r="D101" s="2"/>
      <c r="E101" s="2"/>
      <c r="F101" s="2"/>
      <c r="G101" s="52"/>
      <c r="H101" s="53"/>
      <c r="I101" s="52">
        <f t="shared" ref="I101" si="197">C101</f>
        <v>-183</v>
      </c>
      <c r="J101" s="53"/>
      <c r="K101" s="2">
        <f>C101</f>
        <v>-183</v>
      </c>
      <c r="L101" s="6"/>
      <c r="M101" s="13">
        <f t="shared" ref="M101" si="198">I101*6800</f>
        <v>-1244400</v>
      </c>
    </row>
    <row r="102" spans="1:13" x14ac:dyDescent="0.25">
      <c r="A102" s="39"/>
      <c r="B102" s="2"/>
      <c r="C102" s="2"/>
      <c r="D102" s="7" t="s">
        <v>73</v>
      </c>
      <c r="E102" s="2"/>
      <c r="F102" s="2"/>
      <c r="G102" s="52" t="str">
        <f t="shared" ref="G102" si="199">D102</f>
        <v>+11</v>
      </c>
      <c r="H102" s="53"/>
      <c r="I102" s="52"/>
      <c r="J102" s="53"/>
      <c r="K102" s="2" t="str">
        <f>D102</f>
        <v>+11</v>
      </c>
      <c r="L102" s="6">
        <f t="shared" ref="L102" si="200">K102*12950</f>
        <v>142450</v>
      </c>
      <c r="M102" s="13"/>
    </row>
    <row r="103" spans="1:13" x14ac:dyDescent="0.25">
      <c r="A103" s="39"/>
      <c r="B103" s="2"/>
      <c r="C103" s="2"/>
      <c r="D103" s="2"/>
      <c r="E103" s="7">
        <v>-1</v>
      </c>
      <c r="F103" s="2"/>
      <c r="G103" s="52"/>
      <c r="H103" s="53"/>
      <c r="I103" s="52">
        <f t="shared" ref="I103" si="201">E103</f>
        <v>-1</v>
      </c>
      <c r="J103" s="53"/>
      <c r="K103" s="2">
        <f>E103</f>
        <v>-1</v>
      </c>
      <c r="L103" s="8"/>
      <c r="M103" s="13">
        <f t="shared" ref="M103" si="202">K103*14400</f>
        <v>-14400</v>
      </c>
    </row>
    <row r="104" spans="1:13" ht="15.75" thickBot="1" x14ac:dyDescent="0.3">
      <c r="A104" s="40"/>
      <c r="B104" s="14"/>
      <c r="C104" s="14"/>
      <c r="D104" s="14"/>
      <c r="E104" s="14"/>
      <c r="F104" s="15" t="s">
        <v>32</v>
      </c>
      <c r="G104" s="54" t="str">
        <f t="shared" ref="G104" si="203">F104</f>
        <v>+8</v>
      </c>
      <c r="H104" s="55"/>
      <c r="I104" s="54"/>
      <c r="J104" s="55"/>
      <c r="K104" s="14" t="str">
        <f>F104</f>
        <v>+8</v>
      </c>
      <c r="L104" s="16">
        <f t="shared" ref="L104" si="204">K104*15100</f>
        <v>120800</v>
      </c>
      <c r="M104" s="17">
        <f t="shared" ref="M104" si="205">I104*15100</f>
        <v>0</v>
      </c>
    </row>
    <row r="105" spans="1:13" x14ac:dyDescent="0.25">
      <c r="A105" s="38" t="s">
        <v>178</v>
      </c>
      <c r="B105" s="24">
        <v>-96</v>
      </c>
      <c r="C105" s="10"/>
      <c r="D105" s="10"/>
      <c r="E105" s="10"/>
      <c r="F105" s="10"/>
      <c r="G105" s="56"/>
      <c r="H105" s="57"/>
      <c r="I105" s="56">
        <f t="shared" ref="I105" si="206">B105</f>
        <v>-96</v>
      </c>
      <c r="J105" s="57"/>
      <c r="K105" s="10">
        <f>B105</f>
        <v>-96</v>
      </c>
      <c r="L105" s="11"/>
      <c r="M105" s="12">
        <f t="shared" ref="M105" si="207">K105*10000</f>
        <v>-960000</v>
      </c>
    </row>
    <row r="106" spans="1:13" x14ac:dyDescent="0.25">
      <c r="A106" s="39"/>
      <c r="B106" s="2"/>
      <c r="C106" s="7" t="s">
        <v>145</v>
      </c>
      <c r="D106" s="2"/>
      <c r="E106" s="2"/>
      <c r="F106" s="2"/>
      <c r="G106" s="52" t="str">
        <f t="shared" ref="G106" si="208">C106</f>
        <v>+175</v>
      </c>
      <c r="H106" s="53"/>
      <c r="I106" s="52"/>
      <c r="J106" s="53"/>
      <c r="K106" s="2" t="str">
        <f>C106</f>
        <v>+175</v>
      </c>
      <c r="L106" s="6">
        <f t="shared" ref="L106" si="209">K106*6800</f>
        <v>1190000</v>
      </c>
      <c r="M106" s="13"/>
    </row>
    <row r="107" spans="1:13" x14ac:dyDescent="0.25">
      <c r="A107" s="39"/>
      <c r="B107" s="2"/>
      <c r="C107" s="2"/>
      <c r="D107" s="7" t="s">
        <v>146</v>
      </c>
      <c r="E107" s="2"/>
      <c r="F107" s="2"/>
      <c r="G107" s="52" t="str">
        <f t="shared" ref="G107" si="210">D107</f>
        <v>+71</v>
      </c>
      <c r="H107" s="53"/>
      <c r="I107" s="52"/>
      <c r="J107" s="53"/>
      <c r="K107" s="2" t="str">
        <f>D107</f>
        <v>+71</v>
      </c>
      <c r="L107" s="6">
        <f t="shared" ref="L107" si="211">K107*12950</f>
        <v>919450</v>
      </c>
      <c r="M107" s="13"/>
    </row>
    <row r="108" spans="1:13" x14ac:dyDescent="0.25">
      <c r="A108" s="39"/>
      <c r="B108" s="2"/>
      <c r="C108" s="2"/>
      <c r="D108" s="2"/>
      <c r="E108" s="2">
        <v>-93</v>
      </c>
      <c r="F108" s="2"/>
      <c r="G108" s="52"/>
      <c r="H108" s="53"/>
      <c r="I108" s="52">
        <f t="shared" ref="I108" si="212">E108</f>
        <v>-93</v>
      </c>
      <c r="J108" s="53"/>
      <c r="K108" s="2">
        <f>E108</f>
        <v>-93</v>
      </c>
      <c r="L108" s="8"/>
      <c r="M108" s="13">
        <f t="shared" ref="M108" si="213">K108*14400</f>
        <v>-1339200</v>
      </c>
    </row>
    <row r="109" spans="1:13" ht="15.75" thickBot="1" x14ac:dyDescent="0.3">
      <c r="A109" s="40"/>
      <c r="B109" s="14"/>
      <c r="C109" s="14"/>
      <c r="D109" s="14"/>
      <c r="E109" s="14"/>
      <c r="F109" s="14">
        <v>-1</v>
      </c>
      <c r="G109" s="54"/>
      <c r="H109" s="55"/>
      <c r="I109" s="54">
        <v>-1</v>
      </c>
      <c r="J109" s="55"/>
      <c r="K109" s="14">
        <f>F109</f>
        <v>-1</v>
      </c>
      <c r="L109" s="16"/>
      <c r="M109" s="17">
        <f>I109*15100</f>
        <v>-15100</v>
      </c>
    </row>
    <row r="110" spans="1:13" x14ac:dyDescent="0.25">
      <c r="A110" s="38" t="s">
        <v>179</v>
      </c>
      <c r="B110" s="24" t="s">
        <v>147</v>
      </c>
      <c r="C110" s="10"/>
      <c r="D110" s="10"/>
      <c r="E110" s="10"/>
      <c r="F110" s="10"/>
      <c r="G110" s="56" t="str">
        <f t="shared" ref="G110" si="214">B110</f>
        <v>+203</v>
      </c>
      <c r="H110" s="57"/>
      <c r="I110" s="56"/>
      <c r="J110" s="57"/>
      <c r="K110" s="10" t="str">
        <f>B110</f>
        <v>+203</v>
      </c>
      <c r="L110" s="11">
        <f t="shared" ref="L110" si="215">K110*10000</f>
        <v>2030000</v>
      </c>
      <c r="M110" s="12"/>
    </row>
    <row r="111" spans="1:13" x14ac:dyDescent="0.25">
      <c r="A111" s="39"/>
      <c r="B111" s="2"/>
      <c r="C111" s="7" t="s">
        <v>148</v>
      </c>
      <c r="D111" s="2"/>
      <c r="E111" s="2"/>
      <c r="F111" s="2"/>
      <c r="G111" s="52" t="str">
        <f t="shared" ref="G111" si="216">C111</f>
        <v>+113</v>
      </c>
      <c r="H111" s="53"/>
      <c r="I111" s="52"/>
      <c r="J111" s="53"/>
      <c r="K111" s="2" t="str">
        <f>C111</f>
        <v>+113</v>
      </c>
      <c r="L111" s="6">
        <f t="shared" ref="L111" si="217">K111*6800</f>
        <v>768400</v>
      </c>
      <c r="M111" s="13"/>
    </row>
    <row r="112" spans="1:13" x14ac:dyDescent="0.25">
      <c r="A112" s="39"/>
      <c r="B112" s="2"/>
      <c r="C112" s="2"/>
      <c r="D112" s="7" t="s">
        <v>149</v>
      </c>
      <c r="E112" s="2"/>
      <c r="F112" s="2"/>
      <c r="G112" s="52" t="str">
        <f t="shared" ref="G112" si="218">D112</f>
        <v>+40</v>
      </c>
      <c r="H112" s="53"/>
      <c r="I112" s="52"/>
      <c r="J112" s="53"/>
      <c r="K112" s="2" t="str">
        <f>D112</f>
        <v>+40</v>
      </c>
      <c r="L112" s="6">
        <f t="shared" ref="L112" si="219">K112*12950</f>
        <v>518000</v>
      </c>
      <c r="M112" s="13"/>
    </row>
    <row r="113" spans="1:13" x14ac:dyDescent="0.25">
      <c r="A113" s="39"/>
      <c r="B113" s="2"/>
      <c r="C113" s="2"/>
      <c r="D113" s="2"/>
      <c r="E113" s="7" t="s">
        <v>67</v>
      </c>
      <c r="F113" s="2"/>
      <c r="G113" s="52" t="str">
        <f t="shared" ref="G113" si="220">E113</f>
        <v>+225</v>
      </c>
      <c r="H113" s="53"/>
      <c r="I113" s="52"/>
      <c r="J113" s="53"/>
      <c r="K113" s="2" t="str">
        <f>E113</f>
        <v>+225</v>
      </c>
      <c r="L113" s="8">
        <f t="shared" ref="L113" si="221">K113*14400</f>
        <v>3240000</v>
      </c>
      <c r="M113" s="13"/>
    </row>
    <row r="114" spans="1:13" ht="15.75" thickBot="1" x14ac:dyDescent="0.3">
      <c r="A114" s="40"/>
      <c r="B114" s="14"/>
      <c r="C114" s="14"/>
      <c r="D114" s="14"/>
      <c r="E114" s="14"/>
      <c r="F114" s="15" t="s">
        <v>32</v>
      </c>
      <c r="G114" s="54" t="str">
        <f t="shared" ref="G114" si="222">F114</f>
        <v>+8</v>
      </c>
      <c r="H114" s="55"/>
      <c r="I114" s="54"/>
      <c r="J114" s="55"/>
      <c r="K114" s="14" t="str">
        <f>F114</f>
        <v>+8</v>
      </c>
      <c r="L114" s="16">
        <f t="shared" ref="L114" si="223">K114*15100</f>
        <v>120800</v>
      </c>
      <c r="M114" s="17"/>
    </row>
    <row r="115" spans="1:13" x14ac:dyDescent="0.25">
      <c r="A115" s="38" t="s">
        <v>180</v>
      </c>
      <c r="B115" s="24">
        <v>-360</v>
      </c>
      <c r="C115" s="10"/>
      <c r="D115" s="10"/>
      <c r="E115" s="10"/>
      <c r="F115" s="10"/>
      <c r="G115" s="56"/>
      <c r="H115" s="57"/>
      <c r="I115" s="56">
        <f t="shared" ref="I115" si="224">B115</f>
        <v>-360</v>
      </c>
      <c r="J115" s="57"/>
      <c r="K115" s="10">
        <f>B115</f>
        <v>-360</v>
      </c>
      <c r="L115" s="11"/>
      <c r="M115" s="12">
        <f t="shared" ref="M115" si="225">K115*10000</f>
        <v>-3600000</v>
      </c>
    </row>
    <row r="116" spans="1:13" x14ac:dyDescent="0.25">
      <c r="A116" s="39"/>
      <c r="B116" s="2"/>
      <c r="C116" s="7">
        <v>-5</v>
      </c>
      <c r="D116" s="2"/>
      <c r="E116" s="2"/>
      <c r="F116" s="2"/>
      <c r="G116" s="52"/>
      <c r="H116" s="53"/>
      <c r="I116" s="52">
        <f t="shared" ref="I116" si="226">C116</f>
        <v>-5</v>
      </c>
      <c r="J116" s="53"/>
      <c r="K116" s="2">
        <f>C116</f>
        <v>-5</v>
      </c>
      <c r="L116" s="6"/>
      <c r="M116" s="13">
        <f t="shared" ref="M116" si="227">I116*6800</f>
        <v>-34000</v>
      </c>
    </row>
    <row r="117" spans="1:13" x14ac:dyDescent="0.25">
      <c r="A117" s="39"/>
      <c r="B117" s="2"/>
      <c r="C117" s="2"/>
      <c r="D117" s="7">
        <v>-21</v>
      </c>
      <c r="E117" s="2"/>
      <c r="F117" s="2"/>
      <c r="G117" s="52"/>
      <c r="H117" s="53"/>
      <c r="I117" s="52">
        <f t="shared" ref="I117" si="228">D117</f>
        <v>-21</v>
      </c>
      <c r="J117" s="53"/>
      <c r="K117" s="2">
        <f>D117</f>
        <v>-21</v>
      </c>
      <c r="L117" s="6"/>
      <c r="M117" s="13">
        <f t="shared" ref="M117" si="229">I117*12950</f>
        <v>-271950</v>
      </c>
    </row>
    <row r="118" spans="1:13" x14ac:dyDescent="0.25">
      <c r="A118" s="39"/>
      <c r="B118" s="2"/>
      <c r="C118" s="2"/>
      <c r="D118" s="2"/>
      <c r="E118" s="2">
        <v>-98</v>
      </c>
      <c r="F118" s="2"/>
      <c r="G118" s="52"/>
      <c r="H118" s="53"/>
      <c r="I118" s="52">
        <f t="shared" ref="I118" si="230">E118</f>
        <v>-98</v>
      </c>
      <c r="J118" s="53"/>
      <c r="K118" s="2">
        <f>E118</f>
        <v>-98</v>
      </c>
      <c r="L118" s="8"/>
      <c r="M118" s="13">
        <f t="shared" ref="M118" si="231">K118*14400</f>
        <v>-1411200</v>
      </c>
    </row>
    <row r="119" spans="1:13" ht="15.75" thickBot="1" x14ac:dyDescent="0.3">
      <c r="A119" s="40"/>
      <c r="B119" s="14"/>
      <c r="C119" s="14"/>
      <c r="D119" s="14"/>
      <c r="E119" s="14"/>
      <c r="F119" s="15">
        <v>-5</v>
      </c>
      <c r="G119" s="54"/>
      <c r="H119" s="55"/>
      <c r="I119" s="54">
        <v>-5</v>
      </c>
      <c r="J119" s="55"/>
      <c r="K119" s="14">
        <f>F119</f>
        <v>-5</v>
      </c>
      <c r="L119" s="16"/>
      <c r="M119" s="17">
        <f>I119*15100</f>
        <v>-75500</v>
      </c>
    </row>
    <row r="120" spans="1:13" x14ac:dyDescent="0.25">
      <c r="A120" s="38" t="s">
        <v>181</v>
      </c>
      <c r="B120" s="10">
        <v>-972</v>
      </c>
      <c r="C120" s="10"/>
      <c r="D120" s="10"/>
      <c r="E120" s="10"/>
      <c r="F120" s="10"/>
      <c r="G120" s="56"/>
      <c r="H120" s="57"/>
      <c r="I120" s="56">
        <f t="shared" ref="I120" si="232">B120</f>
        <v>-972</v>
      </c>
      <c r="J120" s="57"/>
      <c r="K120" s="10">
        <f>B120</f>
        <v>-972</v>
      </c>
      <c r="L120" s="11"/>
      <c r="M120" s="12">
        <f t="shared" ref="M120" si="233">K120*10000</f>
        <v>-9720000</v>
      </c>
    </row>
    <row r="121" spans="1:13" x14ac:dyDescent="0.25">
      <c r="A121" s="39"/>
      <c r="B121" s="2"/>
      <c r="C121" s="7" t="s">
        <v>150</v>
      </c>
      <c r="D121" s="2"/>
      <c r="E121" s="2"/>
      <c r="F121" s="2"/>
      <c r="G121" s="52" t="str">
        <f t="shared" ref="G121" si="234">C121</f>
        <v>+29</v>
      </c>
      <c r="H121" s="53"/>
      <c r="I121" s="52"/>
      <c r="J121" s="53"/>
      <c r="K121" s="2" t="str">
        <f>C121</f>
        <v>+29</v>
      </c>
      <c r="L121" s="6">
        <f t="shared" ref="L121" si="235">K121*6800</f>
        <v>197200</v>
      </c>
      <c r="M121" s="13">
        <f t="shared" ref="M121" si="236">I121*6800</f>
        <v>0</v>
      </c>
    </row>
    <row r="122" spans="1:13" x14ac:dyDescent="0.25">
      <c r="A122" s="39"/>
      <c r="B122" s="2"/>
      <c r="C122" s="2"/>
      <c r="D122" s="7">
        <v>-230</v>
      </c>
      <c r="E122" s="2"/>
      <c r="F122" s="2"/>
      <c r="G122" s="52"/>
      <c r="H122" s="53"/>
      <c r="I122" s="52">
        <f t="shared" ref="I122" si="237">D122</f>
        <v>-230</v>
      </c>
      <c r="J122" s="53"/>
      <c r="K122" s="2">
        <f>D122</f>
        <v>-230</v>
      </c>
      <c r="L122" s="6"/>
      <c r="M122" s="13">
        <f t="shared" ref="M122" si="238">I122*12950</f>
        <v>-2978500</v>
      </c>
    </row>
    <row r="123" spans="1:13" x14ac:dyDescent="0.25">
      <c r="A123" s="39"/>
      <c r="B123" s="2"/>
      <c r="C123" s="2"/>
      <c r="D123" s="2"/>
      <c r="E123" s="7" t="s">
        <v>151</v>
      </c>
      <c r="F123" s="2"/>
      <c r="G123" s="52" t="str">
        <f t="shared" ref="G123" si="239">E123</f>
        <v>+102</v>
      </c>
      <c r="H123" s="53"/>
      <c r="I123" s="52"/>
      <c r="J123" s="53"/>
      <c r="K123" s="2" t="str">
        <f>E123</f>
        <v>+102</v>
      </c>
      <c r="L123" s="8">
        <f t="shared" ref="L123" si="240">K123*14400</f>
        <v>1468800</v>
      </c>
      <c r="M123" s="13"/>
    </row>
    <row r="124" spans="1:13" ht="15.75" thickBot="1" x14ac:dyDescent="0.3">
      <c r="A124" s="40"/>
      <c r="B124" s="14"/>
      <c r="C124" s="14"/>
      <c r="D124" s="14"/>
      <c r="E124" s="14"/>
      <c r="F124" s="14">
        <v>-78</v>
      </c>
      <c r="G124" s="54"/>
      <c r="H124" s="55"/>
      <c r="I124" s="54">
        <v>-78</v>
      </c>
      <c r="J124" s="55"/>
      <c r="K124" s="14">
        <f>F124</f>
        <v>-78</v>
      </c>
      <c r="L124" s="16"/>
      <c r="M124" s="17">
        <f t="shared" ref="M124" si="241">I124*15100</f>
        <v>-1177800</v>
      </c>
    </row>
    <row r="125" spans="1:13" x14ac:dyDescent="0.25">
      <c r="A125" s="38" t="s">
        <v>182</v>
      </c>
      <c r="B125" s="24">
        <v>-108</v>
      </c>
      <c r="C125" s="10"/>
      <c r="D125" s="10"/>
      <c r="E125" s="10"/>
      <c r="F125" s="10"/>
      <c r="G125" s="56"/>
      <c r="H125" s="57"/>
      <c r="I125" s="56">
        <f t="shared" ref="I125" si="242">B125</f>
        <v>-108</v>
      </c>
      <c r="J125" s="57"/>
      <c r="K125" s="10">
        <f>B125</f>
        <v>-108</v>
      </c>
      <c r="L125" s="11"/>
      <c r="M125" s="12">
        <f t="shared" ref="M125" si="243">K125*10000</f>
        <v>-1080000</v>
      </c>
    </row>
    <row r="126" spans="1:13" x14ac:dyDescent="0.25">
      <c r="A126" s="39"/>
      <c r="B126" s="2"/>
      <c r="C126" s="7" t="s">
        <v>24</v>
      </c>
      <c r="D126" s="2"/>
      <c r="E126" s="2"/>
      <c r="F126" s="2"/>
      <c r="G126" s="52" t="str">
        <f t="shared" ref="G126" si="244">C126</f>
        <v>+9</v>
      </c>
      <c r="H126" s="53"/>
      <c r="I126" s="52"/>
      <c r="J126" s="53"/>
      <c r="K126" s="2" t="str">
        <f>C126</f>
        <v>+9</v>
      </c>
      <c r="L126" s="6">
        <f t="shared" ref="L126" si="245">K126*6800</f>
        <v>61200</v>
      </c>
      <c r="M126" s="13">
        <f t="shared" ref="M126" si="246">I126*6800</f>
        <v>0</v>
      </c>
    </row>
    <row r="127" spans="1:13" x14ac:dyDescent="0.25">
      <c r="A127" s="39"/>
      <c r="B127" s="2"/>
      <c r="C127" s="2"/>
      <c r="D127" s="7" t="s">
        <v>152</v>
      </c>
      <c r="E127" s="2"/>
      <c r="F127" s="2"/>
      <c r="G127" s="52" t="str">
        <f t="shared" ref="G127" si="247">D127</f>
        <v>+76</v>
      </c>
      <c r="H127" s="53"/>
      <c r="I127" s="52"/>
      <c r="J127" s="53"/>
      <c r="K127" s="2" t="str">
        <f>D127</f>
        <v>+76</v>
      </c>
      <c r="L127" s="6">
        <f t="shared" ref="L127" si="248">K127*12950</f>
        <v>984200</v>
      </c>
      <c r="M127" s="13">
        <f t="shared" ref="M127" si="249">I127*12950</f>
        <v>0</v>
      </c>
    </row>
    <row r="128" spans="1:13" x14ac:dyDescent="0.25">
      <c r="A128" s="39"/>
      <c r="B128" s="2"/>
      <c r="C128" s="2"/>
      <c r="D128" s="2"/>
      <c r="E128" s="7" t="s">
        <v>153</v>
      </c>
      <c r="F128" s="2"/>
      <c r="G128" s="52" t="str">
        <f t="shared" ref="G128" si="250">E128</f>
        <v>+53</v>
      </c>
      <c r="H128" s="53"/>
      <c r="I128" s="52"/>
      <c r="J128" s="53"/>
      <c r="K128" s="2" t="str">
        <f>E128</f>
        <v>+53</v>
      </c>
      <c r="L128" s="8">
        <f t="shared" ref="L128" si="251">K128*14400</f>
        <v>763200</v>
      </c>
      <c r="M128" s="13"/>
    </row>
    <row r="129" spans="1:13" ht="15.75" thickBot="1" x14ac:dyDescent="0.3">
      <c r="A129" s="40"/>
      <c r="B129" s="14"/>
      <c r="C129" s="14"/>
      <c r="D129" s="14"/>
      <c r="E129" s="14"/>
      <c r="F129" s="14">
        <v>-53</v>
      </c>
      <c r="G129" s="54"/>
      <c r="H129" s="55"/>
      <c r="I129" s="54">
        <v>-53</v>
      </c>
      <c r="J129" s="55"/>
      <c r="K129" s="14">
        <f>F129</f>
        <v>-53</v>
      </c>
      <c r="L129" s="16"/>
      <c r="M129" s="17">
        <f t="shared" ref="M129" si="252">I129*15100</f>
        <v>-800300</v>
      </c>
    </row>
    <row r="130" spans="1:13" x14ac:dyDescent="0.25">
      <c r="A130" s="38" t="s">
        <v>183</v>
      </c>
      <c r="B130" s="24" t="s">
        <v>71</v>
      </c>
      <c r="C130" s="10"/>
      <c r="D130" s="10"/>
      <c r="E130" s="10"/>
      <c r="F130" s="10"/>
      <c r="G130" s="56" t="str">
        <f t="shared" ref="G130" si="253">B130</f>
        <v>+75</v>
      </c>
      <c r="H130" s="57"/>
      <c r="I130" s="56"/>
      <c r="J130" s="57"/>
      <c r="K130" s="10" t="str">
        <f>B130</f>
        <v>+75</v>
      </c>
      <c r="L130" s="11">
        <f t="shared" ref="L130" si="254">K130*10000</f>
        <v>750000</v>
      </c>
      <c r="M130" s="12"/>
    </row>
    <row r="131" spans="1:13" x14ac:dyDescent="0.25">
      <c r="A131" s="39"/>
      <c r="B131" s="2"/>
      <c r="C131" s="2">
        <v>-52</v>
      </c>
      <c r="D131" s="2"/>
      <c r="E131" s="2"/>
      <c r="F131" s="2"/>
      <c r="G131" s="52"/>
      <c r="H131" s="53"/>
      <c r="I131" s="52">
        <f t="shared" ref="I131" si="255">C131</f>
        <v>-52</v>
      </c>
      <c r="J131" s="53"/>
      <c r="K131" s="2">
        <f>C131</f>
        <v>-52</v>
      </c>
      <c r="L131" s="6"/>
      <c r="M131" s="13">
        <f t="shared" ref="M131" si="256">I131*6800</f>
        <v>-353600</v>
      </c>
    </row>
    <row r="132" spans="1:13" x14ac:dyDescent="0.25">
      <c r="A132" s="39"/>
      <c r="B132" s="2"/>
      <c r="C132" s="2"/>
      <c r="D132" s="7">
        <v>-5</v>
      </c>
      <c r="E132" s="2"/>
      <c r="F132" s="2"/>
      <c r="G132" s="52"/>
      <c r="H132" s="53"/>
      <c r="I132" s="52">
        <f t="shared" ref="I132" si="257">D132</f>
        <v>-5</v>
      </c>
      <c r="J132" s="53"/>
      <c r="K132" s="2">
        <f>D132</f>
        <v>-5</v>
      </c>
      <c r="L132" s="6"/>
      <c r="M132" s="13">
        <f t="shared" ref="M132" si="258">I132*12950</f>
        <v>-64750</v>
      </c>
    </row>
    <row r="133" spans="1:13" x14ac:dyDescent="0.25">
      <c r="A133" s="39"/>
      <c r="B133" s="2"/>
      <c r="C133" s="2"/>
      <c r="D133" s="2"/>
      <c r="E133" s="2">
        <v>-360</v>
      </c>
      <c r="F133" s="2"/>
      <c r="G133" s="52"/>
      <c r="H133" s="53"/>
      <c r="I133" s="52">
        <f t="shared" ref="I133" si="259">E133</f>
        <v>-360</v>
      </c>
      <c r="J133" s="53"/>
      <c r="K133" s="2">
        <f>E133</f>
        <v>-360</v>
      </c>
      <c r="L133" s="8"/>
      <c r="M133" s="13">
        <f t="shared" ref="M133" si="260">K133*14400</f>
        <v>-5184000</v>
      </c>
    </row>
    <row r="134" spans="1:13" ht="15.75" thickBot="1" x14ac:dyDescent="0.3">
      <c r="A134" s="40"/>
      <c r="B134" s="14"/>
      <c r="C134" s="14"/>
      <c r="D134" s="14"/>
      <c r="E134" s="14"/>
      <c r="F134" s="15" t="s">
        <v>58</v>
      </c>
      <c r="G134" s="54" t="str">
        <f t="shared" ref="G134" si="261">F134</f>
        <v>+35</v>
      </c>
      <c r="H134" s="55"/>
      <c r="I134" s="54"/>
      <c r="J134" s="55"/>
      <c r="K134" s="14" t="str">
        <f>F134</f>
        <v>+35</v>
      </c>
      <c r="L134" s="16">
        <f t="shared" ref="L134" si="262">K134*15100</f>
        <v>528500</v>
      </c>
      <c r="M134" s="17">
        <f t="shared" ref="M134" si="263">I134*15100</f>
        <v>0</v>
      </c>
    </row>
    <row r="135" spans="1:13" x14ac:dyDescent="0.25">
      <c r="A135" s="38" t="s">
        <v>184</v>
      </c>
      <c r="B135" s="10">
        <v>-107</v>
      </c>
      <c r="C135" s="10"/>
      <c r="D135" s="10"/>
      <c r="E135" s="10"/>
      <c r="F135" s="10"/>
      <c r="G135" s="56"/>
      <c r="H135" s="57"/>
      <c r="I135" s="56">
        <f t="shared" ref="I135" si="264">B135</f>
        <v>-107</v>
      </c>
      <c r="J135" s="57"/>
      <c r="K135" s="10">
        <f>B135</f>
        <v>-107</v>
      </c>
      <c r="L135" s="11"/>
      <c r="M135" s="12">
        <f t="shared" ref="M135" si="265">K135*10000</f>
        <v>-1070000</v>
      </c>
    </row>
    <row r="136" spans="1:13" x14ac:dyDescent="0.25">
      <c r="A136" s="39"/>
      <c r="B136" s="2"/>
      <c r="C136" s="7" t="s">
        <v>154</v>
      </c>
      <c r="D136" s="2"/>
      <c r="E136" s="2"/>
      <c r="F136" s="2"/>
      <c r="G136" s="52" t="str">
        <f t="shared" ref="G136" si="266">C136</f>
        <v>+137</v>
      </c>
      <c r="H136" s="53"/>
      <c r="I136" s="52"/>
      <c r="J136" s="53"/>
      <c r="K136" s="2" t="str">
        <f>C136</f>
        <v>+137</v>
      </c>
      <c r="L136" s="6">
        <f t="shared" ref="L136" si="267">K136*6800</f>
        <v>931600</v>
      </c>
      <c r="M136" s="13">
        <f t="shared" ref="M136" si="268">I136*6800</f>
        <v>0</v>
      </c>
    </row>
    <row r="137" spans="1:13" x14ac:dyDescent="0.25">
      <c r="A137" s="39"/>
      <c r="B137" s="2"/>
      <c r="C137" s="2"/>
      <c r="D137" s="7" t="s">
        <v>155</v>
      </c>
      <c r="E137" s="2"/>
      <c r="F137" s="2"/>
      <c r="G137" s="52" t="str">
        <f t="shared" ref="G137" si="269">D137</f>
        <v>+130</v>
      </c>
      <c r="H137" s="53"/>
      <c r="I137" s="52"/>
      <c r="J137" s="53"/>
      <c r="K137" s="2" t="str">
        <f>D137</f>
        <v>+130</v>
      </c>
      <c r="L137" s="6">
        <f t="shared" ref="L137" si="270">K137*12950</f>
        <v>1683500</v>
      </c>
      <c r="M137" s="13">
        <f t="shared" ref="M137" si="271">I137*12950</f>
        <v>0</v>
      </c>
    </row>
    <row r="138" spans="1:13" x14ac:dyDescent="0.25">
      <c r="A138" s="39"/>
      <c r="B138" s="2"/>
      <c r="C138" s="2"/>
      <c r="D138" s="2"/>
      <c r="E138" s="7">
        <v>-5</v>
      </c>
      <c r="F138" s="2"/>
      <c r="G138" s="52"/>
      <c r="H138" s="53"/>
      <c r="I138" s="52">
        <f t="shared" ref="I138" si="272">E138</f>
        <v>-5</v>
      </c>
      <c r="J138" s="53"/>
      <c r="K138" s="2">
        <f>E138</f>
        <v>-5</v>
      </c>
      <c r="L138" s="8"/>
      <c r="M138" s="13">
        <f t="shared" ref="M138" si="273">K138*14400</f>
        <v>-72000</v>
      </c>
    </row>
    <row r="139" spans="1:13" ht="15.75" thickBot="1" x14ac:dyDescent="0.3">
      <c r="A139" s="40"/>
      <c r="B139" s="14"/>
      <c r="C139" s="14"/>
      <c r="D139" s="14"/>
      <c r="E139" s="14"/>
      <c r="F139" s="15" t="s">
        <v>74</v>
      </c>
      <c r="G139" s="54" t="str">
        <f t="shared" ref="G139" si="274">F139</f>
        <v>+24</v>
      </c>
      <c r="H139" s="55"/>
      <c r="I139" s="54"/>
      <c r="J139" s="55"/>
      <c r="K139" s="14" t="str">
        <f>F139</f>
        <v>+24</v>
      </c>
      <c r="L139" s="16">
        <f t="shared" ref="L139" si="275">K139*15100</f>
        <v>362400</v>
      </c>
      <c r="M139" s="17">
        <f t="shared" ref="M139" si="276">I139*15100</f>
        <v>0</v>
      </c>
    </row>
    <row r="140" spans="1:13" x14ac:dyDescent="0.25">
      <c r="A140" s="38" t="s">
        <v>185</v>
      </c>
      <c r="B140" s="24" t="s">
        <v>156</v>
      </c>
      <c r="C140" s="10"/>
      <c r="D140" s="10"/>
      <c r="E140" s="10"/>
      <c r="F140" s="10"/>
      <c r="G140" s="56" t="str">
        <f t="shared" ref="G140" si="277">B140</f>
        <v>+25</v>
      </c>
      <c r="H140" s="57"/>
      <c r="I140" s="56"/>
      <c r="J140" s="57"/>
      <c r="K140" s="10" t="str">
        <f>B140</f>
        <v>+25</v>
      </c>
      <c r="L140" s="11">
        <f t="shared" ref="L140" si="278">K140*10000</f>
        <v>250000</v>
      </c>
      <c r="M140" s="12"/>
    </row>
    <row r="141" spans="1:13" x14ac:dyDescent="0.25">
      <c r="A141" s="39"/>
      <c r="B141" s="2"/>
      <c r="C141" s="2">
        <v>-58</v>
      </c>
      <c r="D141" s="2"/>
      <c r="E141" s="2"/>
      <c r="F141" s="2"/>
      <c r="G141" s="52"/>
      <c r="H141" s="53"/>
      <c r="I141" s="52">
        <f t="shared" ref="I141" si="279">C141</f>
        <v>-58</v>
      </c>
      <c r="J141" s="53"/>
      <c r="K141" s="2">
        <f>C141</f>
        <v>-58</v>
      </c>
      <c r="L141" s="6"/>
      <c r="M141" s="13">
        <f t="shared" ref="M141" si="280">I141*6800</f>
        <v>-394400</v>
      </c>
    </row>
    <row r="142" spans="1:13" x14ac:dyDescent="0.25">
      <c r="A142" s="39"/>
      <c r="B142" s="2"/>
      <c r="C142" s="2"/>
      <c r="D142" s="2">
        <v>-78</v>
      </c>
      <c r="E142" s="2"/>
      <c r="F142" s="2"/>
      <c r="G142" s="52"/>
      <c r="H142" s="53"/>
      <c r="I142" s="52">
        <f t="shared" ref="I142" si="281">D142</f>
        <v>-78</v>
      </c>
      <c r="J142" s="53"/>
      <c r="K142" s="2">
        <f>D142</f>
        <v>-78</v>
      </c>
      <c r="L142" s="6"/>
      <c r="M142" s="13">
        <f t="shared" ref="M142" si="282">I142*12950</f>
        <v>-1010100</v>
      </c>
    </row>
    <row r="143" spans="1:13" x14ac:dyDescent="0.25">
      <c r="A143" s="39"/>
      <c r="B143" s="2"/>
      <c r="C143" s="2"/>
      <c r="D143" s="2"/>
      <c r="E143" s="7" t="s">
        <v>71</v>
      </c>
      <c r="F143" s="2"/>
      <c r="G143" s="52" t="str">
        <f t="shared" ref="G143" si="283">E143</f>
        <v>+75</v>
      </c>
      <c r="H143" s="53"/>
      <c r="I143" s="52"/>
      <c r="J143" s="53"/>
      <c r="K143" s="2" t="str">
        <f>E143</f>
        <v>+75</v>
      </c>
      <c r="L143" s="8">
        <f t="shared" ref="L143" si="284">K143*14400</f>
        <v>1080000</v>
      </c>
      <c r="M143" s="13"/>
    </row>
    <row r="144" spans="1:13" ht="15.75" thickBot="1" x14ac:dyDescent="0.3">
      <c r="A144" s="40"/>
      <c r="B144" s="14"/>
      <c r="C144" s="14"/>
      <c r="D144" s="14"/>
      <c r="E144" s="14"/>
      <c r="F144" s="15" t="s">
        <v>32</v>
      </c>
      <c r="G144" s="54" t="str">
        <f t="shared" ref="G144" si="285">F144</f>
        <v>+8</v>
      </c>
      <c r="H144" s="55"/>
      <c r="I144" s="54"/>
      <c r="J144" s="55"/>
      <c r="K144" s="14" t="str">
        <f>F144</f>
        <v>+8</v>
      </c>
      <c r="L144" s="16">
        <f t="shared" ref="L144" si="286">K144*15100</f>
        <v>120800</v>
      </c>
      <c r="M144" s="17">
        <f t="shared" ref="M144" si="287">I144*15100</f>
        <v>0</v>
      </c>
    </row>
    <row r="145" spans="1:13" x14ac:dyDescent="0.25">
      <c r="A145" s="38" t="s">
        <v>186</v>
      </c>
      <c r="B145" s="24" t="s">
        <v>157</v>
      </c>
      <c r="C145" s="10"/>
      <c r="D145" s="10"/>
      <c r="E145" s="10"/>
      <c r="F145" s="10"/>
      <c r="G145" s="56" t="str">
        <f t="shared" ref="G145" si="288">B145</f>
        <v>+66</v>
      </c>
      <c r="H145" s="57"/>
      <c r="I145" s="56"/>
      <c r="J145" s="57"/>
      <c r="K145" s="10" t="str">
        <f>B145</f>
        <v>+66</v>
      </c>
      <c r="L145" s="11">
        <f t="shared" ref="L145" si="289">K145*10000</f>
        <v>660000</v>
      </c>
      <c r="M145" s="12"/>
    </row>
    <row r="146" spans="1:13" x14ac:dyDescent="0.25">
      <c r="A146" s="39"/>
      <c r="B146" s="2"/>
      <c r="C146" s="7" t="s">
        <v>158</v>
      </c>
      <c r="D146" s="2"/>
      <c r="E146" s="2"/>
      <c r="F146" s="2"/>
      <c r="G146" s="52" t="str">
        <f t="shared" ref="G146" si="290">C146</f>
        <v>+91</v>
      </c>
      <c r="H146" s="53"/>
      <c r="I146" s="52"/>
      <c r="J146" s="53"/>
      <c r="K146" s="2" t="str">
        <f>C146</f>
        <v>+91</v>
      </c>
      <c r="L146" s="6">
        <f t="shared" ref="L146" si="291">K146*6800</f>
        <v>618800</v>
      </c>
      <c r="M146" s="13">
        <f t="shared" ref="M146" si="292">I146*6800</f>
        <v>0</v>
      </c>
    </row>
    <row r="147" spans="1:13" x14ac:dyDescent="0.25">
      <c r="A147" s="39"/>
      <c r="B147" s="2"/>
      <c r="C147" s="2"/>
      <c r="D147" s="7" t="s">
        <v>93</v>
      </c>
      <c r="E147" s="2"/>
      <c r="F147" s="2"/>
      <c r="G147" s="52" t="str">
        <f t="shared" ref="G147" si="293">D147</f>
        <v>+52</v>
      </c>
      <c r="H147" s="53"/>
      <c r="I147" s="52"/>
      <c r="J147" s="53"/>
      <c r="K147" s="2" t="str">
        <f>D147</f>
        <v>+52</v>
      </c>
      <c r="L147" s="6">
        <f t="shared" ref="L147" si="294">K147*12950</f>
        <v>673400</v>
      </c>
      <c r="M147" s="13">
        <f t="shared" ref="M147" si="295">I147*12950</f>
        <v>0</v>
      </c>
    </row>
    <row r="148" spans="1:13" x14ac:dyDescent="0.25">
      <c r="A148" s="39"/>
      <c r="B148" s="2"/>
      <c r="C148" s="2"/>
      <c r="D148" s="2"/>
      <c r="E148" s="7" t="s">
        <v>54</v>
      </c>
      <c r="F148" s="2"/>
      <c r="G148" s="52" t="str">
        <f t="shared" ref="G148" si="296">E148</f>
        <v>+4</v>
      </c>
      <c r="H148" s="53"/>
      <c r="I148" s="52"/>
      <c r="J148" s="53"/>
      <c r="K148" s="2" t="str">
        <f>E148</f>
        <v>+4</v>
      </c>
      <c r="L148" s="8">
        <f t="shared" ref="L148" si="297">K148*14400</f>
        <v>57600</v>
      </c>
      <c r="M148" s="13"/>
    </row>
    <row r="149" spans="1:13" ht="15.75" thickBot="1" x14ac:dyDescent="0.3">
      <c r="A149" s="40"/>
      <c r="B149" s="14"/>
      <c r="C149" s="14"/>
      <c r="D149" s="14"/>
      <c r="E149" s="14"/>
      <c r="F149" s="15">
        <v>-61</v>
      </c>
      <c r="G149" s="54"/>
      <c r="H149" s="55"/>
      <c r="I149" s="54">
        <v>-61</v>
      </c>
      <c r="J149" s="55"/>
      <c r="K149" s="14">
        <f>F149</f>
        <v>-61</v>
      </c>
      <c r="L149" s="16"/>
      <c r="M149" s="17">
        <f t="shared" ref="M149" si="298">I149*15100</f>
        <v>-921100</v>
      </c>
    </row>
    <row r="150" spans="1:13" x14ac:dyDescent="0.25">
      <c r="A150" s="35"/>
      <c r="G150" s="49"/>
      <c r="H150" s="49"/>
      <c r="I150" s="49"/>
      <c r="J150" s="49"/>
      <c r="L150" s="23"/>
      <c r="M150" s="23"/>
    </row>
    <row r="151" spans="1:13" x14ac:dyDescent="0.25">
      <c r="A151" s="43" t="s">
        <v>108</v>
      </c>
      <c r="B151" s="43" t="s">
        <v>109</v>
      </c>
      <c r="C151" s="42" t="s">
        <v>110</v>
      </c>
      <c r="D151" s="42"/>
      <c r="E151" s="43" t="s">
        <v>111</v>
      </c>
      <c r="F151" s="43" t="s">
        <v>112</v>
      </c>
      <c r="G151" s="45" t="s">
        <v>113</v>
      </c>
      <c r="H151" s="46"/>
      <c r="I151" s="49"/>
      <c r="J151" s="49"/>
      <c r="L151" s="23"/>
      <c r="M151" s="23"/>
    </row>
    <row r="152" spans="1:13" x14ac:dyDescent="0.25">
      <c r="A152" s="44"/>
      <c r="B152" s="44"/>
      <c r="C152" s="26" t="s">
        <v>6</v>
      </c>
      <c r="D152" s="27" t="s">
        <v>5</v>
      </c>
      <c r="E152" s="44"/>
      <c r="F152" s="44"/>
      <c r="G152" s="47"/>
      <c r="H152" s="48"/>
      <c r="I152" s="49"/>
      <c r="J152" s="49"/>
      <c r="L152" s="23"/>
      <c r="M152" s="23"/>
    </row>
    <row r="153" spans="1:13" x14ac:dyDescent="0.25">
      <c r="A153" s="29">
        <v>1</v>
      </c>
      <c r="B153" s="2" t="s">
        <v>11</v>
      </c>
      <c r="C153" s="2">
        <f>SUM(B5,B20,B30,B35,B45,B65,B75,B80,B90,B95,B100,B105,B115,B120,B125,B135,)</f>
        <v>-2891</v>
      </c>
      <c r="D153" s="28">
        <f>+B10+B15+B25+B40+B50+B55+B60+B70+B85+B110+B130+B140+B145</f>
        <v>1546</v>
      </c>
      <c r="E153" s="2">
        <f>SUM(C153:D153)</f>
        <v>-1345</v>
      </c>
      <c r="F153" s="6">
        <f>E153*10000</f>
        <v>-13450000</v>
      </c>
      <c r="G153" s="42"/>
      <c r="H153" s="42"/>
      <c r="I153" s="49"/>
      <c r="J153" s="49"/>
      <c r="L153" s="34"/>
      <c r="M153" s="23"/>
    </row>
    <row r="154" spans="1:13" x14ac:dyDescent="0.25">
      <c r="A154" s="29">
        <v>2</v>
      </c>
      <c r="B154" s="2" t="s">
        <v>12</v>
      </c>
      <c r="C154" s="2">
        <f>SUM(C6,C21,C31,C41,C46,C56,C71,C81,C91,C101,C116,C131,C141)</f>
        <v>-829</v>
      </c>
      <c r="D154" s="28">
        <f>C11+C16+C26+C36+C51+C61+C66+C76+C86+C96+C106+C111+C121+C126+C136+C146</f>
        <v>1401</v>
      </c>
      <c r="E154" s="2">
        <f t="shared" ref="E154:E157" si="299">SUM(C154:D154)</f>
        <v>572</v>
      </c>
      <c r="F154" s="6">
        <f>E154*6800</f>
        <v>3889600</v>
      </c>
      <c r="G154" s="42"/>
      <c r="H154" s="42"/>
      <c r="I154" s="49"/>
      <c r="J154" s="49"/>
      <c r="L154" s="23"/>
      <c r="M154" s="23"/>
    </row>
    <row r="155" spans="1:13" x14ac:dyDescent="0.25">
      <c r="A155" s="1">
        <v>3</v>
      </c>
      <c r="B155" s="2" t="s">
        <v>13</v>
      </c>
      <c r="C155" s="2">
        <f>SUM(D7,D32,D37,D42,D47,D62,D72,D77,D82,D92,D92,D97,D117,D122,D132,D142)</f>
        <v>-1119</v>
      </c>
      <c r="D155" s="28">
        <f>D12+D17+D22+D27+D52+D57+D67+D87+D102+D107+D112+D127+D137+D147</f>
        <v>904</v>
      </c>
      <c r="E155" s="2">
        <f t="shared" si="299"/>
        <v>-215</v>
      </c>
      <c r="F155" s="6">
        <f>E155*12950</f>
        <v>-2784250</v>
      </c>
      <c r="G155" s="42"/>
      <c r="H155" s="42"/>
      <c r="I155" s="49"/>
      <c r="J155" s="49"/>
      <c r="L155" s="23"/>
      <c r="M155" s="23"/>
    </row>
    <row r="156" spans="1:13" x14ac:dyDescent="0.25">
      <c r="A156" s="1">
        <v>4</v>
      </c>
      <c r="B156" s="2" t="s">
        <v>17</v>
      </c>
      <c r="C156" s="2">
        <f>SUM(E8,E18,E38,E58,E68,E73,E88,E103,E108,E108,E118,E133,E138)</f>
        <v>-1996</v>
      </c>
      <c r="D156" s="28">
        <f>E13+E23+E28+E33+E43+E48+E53+E63+E78+E83+E93+E98+E113+E123+E128+E143+E148</f>
        <v>1123</v>
      </c>
      <c r="E156" s="2">
        <f t="shared" si="299"/>
        <v>-873</v>
      </c>
      <c r="F156" s="6">
        <f>E156*14400</f>
        <v>-12571200</v>
      </c>
      <c r="G156" s="42"/>
      <c r="H156" s="42"/>
      <c r="I156" s="49"/>
      <c r="J156" s="49"/>
      <c r="L156" s="23"/>
      <c r="M156" s="23"/>
    </row>
    <row r="157" spans="1:13" x14ac:dyDescent="0.25">
      <c r="A157" s="1">
        <v>5</v>
      </c>
      <c r="B157" s="2" t="s">
        <v>114</v>
      </c>
      <c r="C157" s="2">
        <f>SUM(F14,F39,F64,F74,F84,F89,F94,F99,F109,F119,F124,F124,F129,F149)</f>
        <v>-459</v>
      </c>
      <c r="D157" s="28">
        <f>F19+F29+F34+F44+F49+F49+F54+F59+F59+F69+F79+F104+F114+F134+F139+F144</f>
        <v>1127</v>
      </c>
      <c r="E157" s="2">
        <f t="shared" si="299"/>
        <v>668</v>
      </c>
      <c r="F157" s="6">
        <f>E157*15100</f>
        <v>10086800</v>
      </c>
      <c r="G157" s="42"/>
      <c r="H157" s="42"/>
      <c r="I157" s="49"/>
      <c r="J157" s="49"/>
      <c r="L157" s="23"/>
      <c r="M157" s="23"/>
    </row>
    <row r="158" spans="1:13" x14ac:dyDescent="0.25">
      <c r="A158" s="62" t="s">
        <v>115</v>
      </c>
      <c r="B158" s="63"/>
      <c r="C158" s="63"/>
      <c r="D158" s="63"/>
      <c r="E158" s="64"/>
      <c r="F158" s="30">
        <f>SUM(F153:F157)</f>
        <v>-14829050</v>
      </c>
      <c r="G158" s="42"/>
      <c r="H158" s="42"/>
      <c r="I158" s="49"/>
      <c r="J158" s="49"/>
      <c r="L158" s="34"/>
      <c r="M158" s="23"/>
    </row>
    <row r="159" spans="1:13" x14ac:dyDescent="0.25">
      <c r="A159" s="35"/>
      <c r="F159" s="33"/>
      <c r="G159" s="49"/>
      <c r="H159" s="49"/>
      <c r="I159" s="49"/>
      <c r="J159" s="49"/>
      <c r="L159" s="23"/>
      <c r="M159" s="23"/>
    </row>
    <row r="160" spans="1:13" x14ac:dyDescent="0.25">
      <c r="L160" s="23"/>
      <c r="M160" s="23"/>
    </row>
    <row r="161" spans="9:13" x14ac:dyDescent="0.25">
      <c r="L161" s="23"/>
      <c r="M161" s="23"/>
    </row>
    <row r="162" spans="9:13" x14ac:dyDescent="0.25">
      <c r="I162" s="49"/>
      <c r="J162" s="49"/>
      <c r="L162" s="23"/>
      <c r="M162" s="23"/>
    </row>
    <row r="163" spans="9:13" x14ac:dyDescent="0.25">
      <c r="I163" s="49"/>
      <c r="J163" s="49"/>
      <c r="L163" s="23"/>
      <c r="M163" s="23"/>
    </row>
    <row r="164" spans="9:13" x14ac:dyDescent="0.25">
      <c r="I164" s="49"/>
      <c r="J164" s="49"/>
      <c r="L164" s="23"/>
      <c r="M164" s="23"/>
    </row>
    <row r="165" spans="9:13" x14ac:dyDescent="0.25">
      <c r="I165" s="49"/>
      <c r="J165" s="49"/>
      <c r="L165" s="23"/>
      <c r="M165" s="23"/>
    </row>
    <row r="166" spans="9:13" x14ac:dyDescent="0.25">
      <c r="I166" s="49"/>
      <c r="J166" s="49"/>
      <c r="L166" s="23"/>
      <c r="M166" s="23"/>
    </row>
    <row r="167" spans="9:13" x14ac:dyDescent="0.25">
      <c r="I167" s="49"/>
      <c r="J167" s="49"/>
      <c r="L167" s="23"/>
      <c r="M167" s="23"/>
    </row>
    <row r="168" spans="9:13" x14ac:dyDescent="0.25">
      <c r="I168" s="49"/>
      <c r="J168" s="49"/>
      <c r="L168" s="23"/>
      <c r="M168" s="23"/>
    </row>
    <row r="169" spans="9:13" x14ac:dyDescent="0.25">
      <c r="I169" s="49"/>
      <c r="J169" s="49"/>
      <c r="L169" s="23"/>
      <c r="M169" s="23"/>
    </row>
  </sheetData>
  <mergeCells count="362">
    <mergeCell ref="A1:M1"/>
    <mergeCell ref="A2:M2"/>
    <mergeCell ref="A3:A4"/>
    <mergeCell ref="B3:F3"/>
    <mergeCell ref="G3:J3"/>
    <mergeCell ref="K3:K4"/>
    <mergeCell ref="L3:L4"/>
    <mergeCell ref="M3:M4"/>
    <mergeCell ref="G4:H4"/>
    <mergeCell ref="I4:J4"/>
    <mergeCell ref="I9:J9"/>
    <mergeCell ref="A10:A14"/>
    <mergeCell ref="G10:H10"/>
    <mergeCell ref="I10:J10"/>
    <mergeCell ref="G11:H11"/>
    <mergeCell ref="I11:J11"/>
    <mergeCell ref="G12:H12"/>
    <mergeCell ref="I12:J12"/>
    <mergeCell ref="G13:H13"/>
    <mergeCell ref="I13:J13"/>
    <mergeCell ref="A5:A9"/>
    <mergeCell ref="G5:H5"/>
    <mergeCell ref="I5:J5"/>
    <mergeCell ref="G6:H6"/>
    <mergeCell ref="I6:J6"/>
    <mergeCell ref="G7:H7"/>
    <mergeCell ref="I7:J7"/>
    <mergeCell ref="G8:H8"/>
    <mergeCell ref="I8:J8"/>
    <mergeCell ref="G9:H9"/>
    <mergeCell ref="G14:H14"/>
    <mergeCell ref="I14:J14"/>
    <mergeCell ref="A15:A19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A20:A24"/>
    <mergeCell ref="G20:H20"/>
    <mergeCell ref="I20:J20"/>
    <mergeCell ref="G21:H21"/>
    <mergeCell ref="I21:J21"/>
    <mergeCell ref="G22:H22"/>
    <mergeCell ref="I22:J22"/>
    <mergeCell ref="A30:A34"/>
    <mergeCell ref="G30:H30"/>
    <mergeCell ref="I30:J30"/>
    <mergeCell ref="G31:H31"/>
    <mergeCell ref="I31:J31"/>
    <mergeCell ref="G23:H23"/>
    <mergeCell ref="I23:J23"/>
    <mergeCell ref="G24:H24"/>
    <mergeCell ref="I24:J24"/>
    <mergeCell ref="A25:A29"/>
    <mergeCell ref="G25:H25"/>
    <mergeCell ref="I25:J25"/>
    <mergeCell ref="G26:H26"/>
    <mergeCell ref="I26:J26"/>
    <mergeCell ref="G27:H27"/>
    <mergeCell ref="G32:H32"/>
    <mergeCell ref="I32:J32"/>
    <mergeCell ref="G33:H33"/>
    <mergeCell ref="I33:J33"/>
    <mergeCell ref="G34:H34"/>
    <mergeCell ref="I34:J34"/>
    <mergeCell ref="I27:J27"/>
    <mergeCell ref="G28:H28"/>
    <mergeCell ref="I28:J28"/>
    <mergeCell ref="G29:H29"/>
    <mergeCell ref="I29:J29"/>
    <mergeCell ref="I39:J39"/>
    <mergeCell ref="A40:A44"/>
    <mergeCell ref="G40:H40"/>
    <mergeCell ref="I40:J40"/>
    <mergeCell ref="G41:H41"/>
    <mergeCell ref="I41:J41"/>
    <mergeCell ref="G42:H42"/>
    <mergeCell ref="I42:J42"/>
    <mergeCell ref="G43:H43"/>
    <mergeCell ref="I43:J43"/>
    <mergeCell ref="A35:A39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G44:H44"/>
    <mergeCell ref="I44:J44"/>
    <mergeCell ref="A45:A49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A50:A54"/>
    <mergeCell ref="G50:H50"/>
    <mergeCell ref="I50:J50"/>
    <mergeCell ref="G51:H51"/>
    <mergeCell ref="I51:J51"/>
    <mergeCell ref="G52:H52"/>
    <mergeCell ref="I52:J52"/>
    <mergeCell ref="A60:A64"/>
    <mergeCell ref="G60:H60"/>
    <mergeCell ref="I60:J60"/>
    <mergeCell ref="G61:H61"/>
    <mergeCell ref="I61:J61"/>
    <mergeCell ref="G53:H53"/>
    <mergeCell ref="I53:J53"/>
    <mergeCell ref="G54:H54"/>
    <mergeCell ref="I54:J54"/>
    <mergeCell ref="A55:A59"/>
    <mergeCell ref="G55:H55"/>
    <mergeCell ref="I55:J55"/>
    <mergeCell ref="G56:H56"/>
    <mergeCell ref="I56:J56"/>
    <mergeCell ref="G57:H57"/>
    <mergeCell ref="G62:H62"/>
    <mergeCell ref="I62:J62"/>
    <mergeCell ref="G63:H63"/>
    <mergeCell ref="I63:J63"/>
    <mergeCell ref="G64:H64"/>
    <mergeCell ref="I64:J64"/>
    <mergeCell ref="I57:J57"/>
    <mergeCell ref="G58:H58"/>
    <mergeCell ref="I58:J58"/>
    <mergeCell ref="G59:H59"/>
    <mergeCell ref="I59:J59"/>
    <mergeCell ref="I69:J69"/>
    <mergeCell ref="A70:A74"/>
    <mergeCell ref="G70:H70"/>
    <mergeCell ref="I70:J70"/>
    <mergeCell ref="G71:H71"/>
    <mergeCell ref="I71:J71"/>
    <mergeCell ref="G72:H72"/>
    <mergeCell ref="I72:J72"/>
    <mergeCell ref="G73:H73"/>
    <mergeCell ref="I73:J73"/>
    <mergeCell ref="A65:A69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G74:H74"/>
    <mergeCell ref="I74:J74"/>
    <mergeCell ref="A75:A79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A80:A84"/>
    <mergeCell ref="G80:H80"/>
    <mergeCell ref="I80:J80"/>
    <mergeCell ref="G81:H81"/>
    <mergeCell ref="I81:J81"/>
    <mergeCell ref="G82:H82"/>
    <mergeCell ref="I82:J82"/>
    <mergeCell ref="A90:A94"/>
    <mergeCell ref="G90:H90"/>
    <mergeCell ref="I90:J90"/>
    <mergeCell ref="G91:H91"/>
    <mergeCell ref="I91:J91"/>
    <mergeCell ref="G83:H83"/>
    <mergeCell ref="I83:J83"/>
    <mergeCell ref="G84:H84"/>
    <mergeCell ref="I84:J84"/>
    <mergeCell ref="A85:A89"/>
    <mergeCell ref="G85:H85"/>
    <mergeCell ref="I85:J85"/>
    <mergeCell ref="G86:H86"/>
    <mergeCell ref="I86:J86"/>
    <mergeCell ref="G87:H87"/>
    <mergeCell ref="G92:H92"/>
    <mergeCell ref="I92:J92"/>
    <mergeCell ref="G93:H93"/>
    <mergeCell ref="I93:J93"/>
    <mergeCell ref="G94:H94"/>
    <mergeCell ref="I94:J94"/>
    <mergeCell ref="I87:J87"/>
    <mergeCell ref="G88:H88"/>
    <mergeCell ref="I88:J88"/>
    <mergeCell ref="G89:H89"/>
    <mergeCell ref="I89:J89"/>
    <mergeCell ref="I99:J99"/>
    <mergeCell ref="A100:A104"/>
    <mergeCell ref="G100:H100"/>
    <mergeCell ref="I100:J100"/>
    <mergeCell ref="G101:H101"/>
    <mergeCell ref="I101:J101"/>
    <mergeCell ref="G102:H102"/>
    <mergeCell ref="I102:J102"/>
    <mergeCell ref="G103:H103"/>
    <mergeCell ref="I103:J103"/>
    <mergeCell ref="A95:A99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G104:H104"/>
    <mergeCell ref="I104:J104"/>
    <mergeCell ref="A105:A109"/>
    <mergeCell ref="G105:H105"/>
    <mergeCell ref="I105:J105"/>
    <mergeCell ref="G106:H106"/>
    <mergeCell ref="I106:J106"/>
    <mergeCell ref="G107:H107"/>
    <mergeCell ref="I107:J107"/>
    <mergeCell ref="G108:H108"/>
    <mergeCell ref="I108:J108"/>
    <mergeCell ref="G109:H109"/>
    <mergeCell ref="I109:J109"/>
    <mergeCell ref="A110:A114"/>
    <mergeCell ref="G110:H110"/>
    <mergeCell ref="I110:J110"/>
    <mergeCell ref="G111:H111"/>
    <mergeCell ref="I111:J111"/>
    <mergeCell ref="G112:H112"/>
    <mergeCell ref="I112:J112"/>
    <mergeCell ref="A120:A124"/>
    <mergeCell ref="G120:H120"/>
    <mergeCell ref="I120:J120"/>
    <mergeCell ref="G121:H121"/>
    <mergeCell ref="I121:J121"/>
    <mergeCell ref="G113:H113"/>
    <mergeCell ref="I113:J113"/>
    <mergeCell ref="G114:H114"/>
    <mergeCell ref="I114:J114"/>
    <mergeCell ref="A115:A119"/>
    <mergeCell ref="G115:H115"/>
    <mergeCell ref="I115:J115"/>
    <mergeCell ref="G116:H116"/>
    <mergeCell ref="I116:J116"/>
    <mergeCell ref="G117:H117"/>
    <mergeCell ref="G122:H122"/>
    <mergeCell ref="I122:J122"/>
    <mergeCell ref="G123:H123"/>
    <mergeCell ref="I123:J123"/>
    <mergeCell ref="G124:H124"/>
    <mergeCell ref="I124:J124"/>
    <mergeCell ref="I117:J117"/>
    <mergeCell ref="G118:H118"/>
    <mergeCell ref="I118:J118"/>
    <mergeCell ref="G119:H119"/>
    <mergeCell ref="I119:J119"/>
    <mergeCell ref="I129:J129"/>
    <mergeCell ref="A130:A134"/>
    <mergeCell ref="G130:H130"/>
    <mergeCell ref="I130:J130"/>
    <mergeCell ref="G131:H131"/>
    <mergeCell ref="I131:J131"/>
    <mergeCell ref="G132:H132"/>
    <mergeCell ref="I132:J132"/>
    <mergeCell ref="G133:H133"/>
    <mergeCell ref="I133:J133"/>
    <mergeCell ref="A125:A129"/>
    <mergeCell ref="G125:H125"/>
    <mergeCell ref="I125:J125"/>
    <mergeCell ref="G126:H126"/>
    <mergeCell ref="I126:J126"/>
    <mergeCell ref="G127:H127"/>
    <mergeCell ref="I127:J127"/>
    <mergeCell ref="G128:H128"/>
    <mergeCell ref="I128:J128"/>
    <mergeCell ref="G129:H129"/>
    <mergeCell ref="G134:H134"/>
    <mergeCell ref="I134:J134"/>
    <mergeCell ref="A135:A139"/>
    <mergeCell ref="G135:H135"/>
    <mergeCell ref="I135:J135"/>
    <mergeCell ref="G136:H136"/>
    <mergeCell ref="I136:J136"/>
    <mergeCell ref="G137:H137"/>
    <mergeCell ref="I137:J137"/>
    <mergeCell ref="G138:H138"/>
    <mergeCell ref="A145:A149"/>
    <mergeCell ref="G145:H145"/>
    <mergeCell ref="I145:J145"/>
    <mergeCell ref="G146:H146"/>
    <mergeCell ref="I146:J146"/>
    <mergeCell ref="G147:H147"/>
    <mergeCell ref="I138:J138"/>
    <mergeCell ref="G139:H139"/>
    <mergeCell ref="I139:J139"/>
    <mergeCell ref="A140:A144"/>
    <mergeCell ref="G140:H140"/>
    <mergeCell ref="I140:J140"/>
    <mergeCell ref="G141:H141"/>
    <mergeCell ref="I141:J141"/>
    <mergeCell ref="G142:H142"/>
    <mergeCell ref="I142:J142"/>
    <mergeCell ref="I147:J147"/>
    <mergeCell ref="G148:H148"/>
    <mergeCell ref="I148:J148"/>
    <mergeCell ref="G149:H149"/>
    <mergeCell ref="I149:J149"/>
    <mergeCell ref="G150:H150"/>
    <mergeCell ref="I150:J150"/>
    <mergeCell ref="I151:J151"/>
    <mergeCell ref="G143:H143"/>
    <mergeCell ref="I143:J143"/>
    <mergeCell ref="G144:H144"/>
    <mergeCell ref="I144:J144"/>
    <mergeCell ref="A151:A152"/>
    <mergeCell ref="B151:B152"/>
    <mergeCell ref="C151:D151"/>
    <mergeCell ref="E151:E152"/>
    <mergeCell ref="F151:F152"/>
    <mergeCell ref="G151:H152"/>
    <mergeCell ref="I162:J162"/>
    <mergeCell ref="I163:J163"/>
    <mergeCell ref="I155:J155"/>
    <mergeCell ref="I156:J156"/>
    <mergeCell ref="I157:J157"/>
    <mergeCell ref="I158:J158"/>
    <mergeCell ref="G159:H159"/>
    <mergeCell ref="I152:J152"/>
    <mergeCell ref="I153:J153"/>
    <mergeCell ref="I154:J154"/>
    <mergeCell ref="G156:H156"/>
    <mergeCell ref="I167:J167"/>
    <mergeCell ref="G157:H157"/>
    <mergeCell ref="I168:J168"/>
    <mergeCell ref="A158:E158"/>
    <mergeCell ref="G158:H158"/>
    <mergeCell ref="I169:J169"/>
    <mergeCell ref="G153:H153"/>
    <mergeCell ref="I164:J164"/>
    <mergeCell ref="G154:H154"/>
    <mergeCell ref="I165:J165"/>
    <mergeCell ref="G155:H155"/>
    <mergeCell ref="I166:J166"/>
    <mergeCell ref="I159:J15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0E70-884B-4AC5-8F88-83F4BC8C3AF9}">
  <dimension ref="A1:M169"/>
  <sheetViews>
    <sheetView topLeftCell="A151" workbookViewId="0">
      <selection activeCell="E164" sqref="E164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0.28515625" bestFit="1" customWidth="1"/>
    <col min="4" max="4" width="10.7109375" bestFit="1" customWidth="1"/>
    <col min="6" max="6" width="15" bestFit="1" customWidth="1"/>
    <col min="12" max="13" width="14" bestFit="1" customWidth="1"/>
  </cols>
  <sheetData>
    <row r="1" spans="1:13" ht="18.75" customHeight="1" x14ac:dyDescent="0.3">
      <c r="A1" s="60" t="s">
        <v>187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38" t="s">
        <v>188</v>
      </c>
      <c r="B5" s="24" t="s">
        <v>189</v>
      </c>
      <c r="C5" s="10"/>
      <c r="D5" s="10"/>
      <c r="E5" s="10"/>
      <c r="F5" s="10"/>
      <c r="G5" s="56" t="str">
        <f>B5</f>
        <v>+105</v>
      </c>
      <c r="H5" s="57"/>
      <c r="I5" s="56"/>
      <c r="J5" s="57"/>
      <c r="K5" s="10" t="str">
        <f>B5</f>
        <v>+105</v>
      </c>
      <c r="L5" s="11">
        <f>G5*10000</f>
        <v>1050000</v>
      </c>
      <c r="M5" s="12"/>
    </row>
    <row r="6" spans="1:13" x14ac:dyDescent="0.25">
      <c r="A6" s="39"/>
      <c r="B6" s="2"/>
      <c r="C6" s="7" t="s">
        <v>190</v>
      </c>
      <c r="D6" s="2"/>
      <c r="E6" s="2"/>
      <c r="F6" s="2"/>
      <c r="G6" s="52" t="str">
        <f>C6</f>
        <v>+140</v>
      </c>
      <c r="H6" s="53"/>
      <c r="I6" s="52"/>
      <c r="J6" s="53"/>
      <c r="K6" s="7" t="str">
        <f>C6</f>
        <v>+140</v>
      </c>
      <c r="L6" s="6">
        <f>G6*6800</f>
        <v>952000</v>
      </c>
      <c r="M6" s="13"/>
    </row>
    <row r="7" spans="1:13" x14ac:dyDescent="0.25">
      <c r="A7" s="39"/>
      <c r="B7" s="2"/>
      <c r="C7" s="2"/>
      <c r="D7" s="7">
        <v>-14</v>
      </c>
      <c r="E7" s="2"/>
      <c r="F7" s="2"/>
      <c r="G7" s="52"/>
      <c r="H7" s="53"/>
      <c r="I7" s="52">
        <f>D7</f>
        <v>-14</v>
      </c>
      <c r="J7" s="53"/>
      <c r="K7" s="2">
        <f>D7</f>
        <v>-14</v>
      </c>
      <c r="L7" s="6"/>
      <c r="M7" s="13">
        <f>I7*12950</f>
        <v>-181300</v>
      </c>
    </row>
    <row r="8" spans="1:13" x14ac:dyDescent="0.25">
      <c r="A8" s="39"/>
      <c r="B8" s="2"/>
      <c r="C8" s="2"/>
      <c r="D8" s="2"/>
      <c r="E8" s="7" t="s">
        <v>41</v>
      </c>
      <c r="F8" s="2"/>
      <c r="G8" s="52" t="str">
        <f>E8</f>
        <v>+65</v>
      </c>
      <c r="H8" s="53"/>
      <c r="I8" s="52"/>
      <c r="J8" s="53"/>
      <c r="K8" s="7" t="str">
        <f>E8</f>
        <v>+65</v>
      </c>
      <c r="L8" s="8">
        <f>G8*14400</f>
        <v>936000</v>
      </c>
      <c r="M8" s="13"/>
    </row>
    <row r="9" spans="1:13" ht="15.75" thickBot="1" x14ac:dyDescent="0.3">
      <c r="A9" s="40"/>
      <c r="B9" s="14"/>
      <c r="C9" s="14"/>
      <c r="D9" s="14"/>
      <c r="E9" s="14"/>
      <c r="F9" s="15">
        <v>-20</v>
      </c>
      <c r="G9" s="54"/>
      <c r="H9" s="55"/>
      <c r="I9" s="54">
        <f>F9</f>
        <v>-20</v>
      </c>
      <c r="J9" s="55"/>
      <c r="K9" s="15">
        <f>F9</f>
        <v>-20</v>
      </c>
      <c r="L9" s="16"/>
      <c r="M9" s="17">
        <f>I9*15100</f>
        <v>-302000</v>
      </c>
    </row>
    <row r="10" spans="1:13" x14ac:dyDescent="0.25">
      <c r="A10" s="38" t="s">
        <v>230</v>
      </c>
      <c r="B10" s="24">
        <v>-154</v>
      </c>
      <c r="C10" s="10"/>
      <c r="D10" s="10"/>
      <c r="E10" s="10"/>
      <c r="F10" s="10"/>
      <c r="G10" s="56"/>
      <c r="H10" s="57"/>
      <c r="I10" s="56">
        <f>B10</f>
        <v>-154</v>
      </c>
      <c r="J10" s="57"/>
      <c r="K10" s="10">
        <f t="shared" ref="K10" si="0">B10</f>
        <v>-154</v>
      </c>
      <c r="L10" s="11"/>
      <c r="M10" s="12">
        <f>I10*10000</f>
        <v>-1540000</v>
      </c>
    </row>
    <row r="11" spans="1:13" x14ac:dyDescent="0.25">
      <c r="A11" s="39"/>
      <c r="B11" s="2"/>
      <c r="C11" s="7">
        <v>-42</v>
      </c>
      <c r="D11" s="2"/>
      <c r="E11" s="2"/>
      <c r="F11" s="2"/>
      <c r="G11" s="52"/>
      <c r="H11" s="53"/>
      <c r="I11" s="52">
        <f>C11</f>
        <v>-42</v>
      </c>
      <c r="J11" s="53"/>
      <c r="K11" s="7">
        <f t="shared" ref="K11" si="1">C11</f>
        <v>-42</v>
      </c>
      <c r="L11" s="6"/>
      <c r="M11" s="13">
        <f>I11*6800</f>
        <v>-285600</v>
      </c>
    </row>
    <row r="12" spans="1:13" x14ac:dyDescent="0.25">
      <c r="A12" s="39"/>
      <c r="B12" s="2"/>
      <c r="C12" s="2"/>
      <c r="D12" s="7">
        <v>-166</v>
      </c>
      <c r="E12" s="2"/>
      <c r="F12" s="2"/>
      <c r="G12" s="52"/>
      <c r="H12" s="53"/>
      <c r="I12" s="52">
        <f>D12</f>
        <v>-166</v>
      </c>
      <c r="J12" s="53"/>
      <c r="K12" s="2">
        <f t="shared" ref="K12" si="2">D12</f>
        <v>-166</v>
      </c>
      <c r="L12" s="6"/>
      <c r="M12" s="13">
        <f>I12*12950</f>
        <v>-2149700</v>
      </c>
    </row>
    <row r="13" spans="1:13" x14ac:dyDescent="0.25">
      <c r="A13" s="39"/>
      <c r="B13" s="2"/>
      <c r="C13" s="2"/>
      <c r="D13" s="2"/>
      <c r="E13" s="7" t="s">
        <v>191</v>
      </c>
      <c r="F13" s="2"/>
      <c r="G13" s="52" t="str">
        <f t="shared" ref="G13" si="3">E13</f>
        <v>+223</v>
      </c>
      <c r="H13" s="53"/>
      <c r="I13" s="52"/>
      <c r="J13" s="53"/>
      <c r="K13" s="7" t="str">
        <f t="shared" ref="K13" si="4">E13</f>
        <v>+223</v>
      </c>
      <c r="L13" s="8">
        <f>K13*14400</f>
        <v>3211200</v>
      </c>
      <c r="M13" s="13"/>
    </row>
    <row r="14" spans="1:13" ht="15.75" thickBot="1" x14ac:dyDescent="0.3">
      <c r="A14" s="40"/>
      <c r="B14" s="14"/>
      <c r="C14" s="14"/>
      <c r="D14" s="14"/>
      <c r="E14" s="14"/>
      <c r="F14" s="15" t="s">
        <v>131</v>
      </c>
      <c r="G14" s="54" t="str">
        <f t="shared" ref="G14" si="5">F14</f>
        <v>+20</v>
      </c>
      <c r="H14" s="55"/>
      <c r="I14" s="54"/>
      <c r="J14" s="55"/>
      <c r="K14" s="15" t="str">
        <f t="shared" ref="K14" si="6">F14</f>
        <v>+20</v>
      </c>
      <c r="L14" s="16">
        <f>K14*15100</f>
        <v>302000</v>
      </c>
      <c r="M14" s="17"/>
    </row>
    <row r="15" spans="1:13" x14ac:dyDescent="0.25">
      <c r="A15" s="38" t="s">
        <v>231</v>
      </c>
      <c r="B15" s="24">
        <v>0</v>
      </c>
      <c r="C15" s="10"/>
      <c r="D15" s="10"/>
      <c r="E15" s="10"/>
      <c r="F15" s="10"/>
      <c r="G15" s="56">
        <f t="shared" ref="G15" si="7">B15</f>
        <v>0</v>
      </c>
      <c r="H15" s="57"/>
      <c r="I15" s="56">
        <f t="shared" ref="I15" si="8">B15</f>
        <v>0</v>
      </c>
      <c r="J15" s="57"/>
      <c r="K15" s="10">
        <f t="shared" ref="K15" si="9">B15</f>
        <v>0</v>
      </c>
      <c r="L15" s="11">
        <f>K15*10000</f>
        <v>0</v>
      </c>
      <c r="M15" s="12">
        <f>K15*10000</f>
        <v>0</v>
      </c>
    </row>
    <row r="16" spans="1:13" x14ac:dyDescent="0.25">
      <c r="A16" s="39"/>
      <c r="B16" s="2"/>
      <c r="C16" s="7" t="s">
        <v>133</v>
      </c>
      <c r="D16" s="2"/>
      <c r="E16" s="2"/>
      <c r="F16" s="2"/>
      <c r="G16" s="52" t="str">
        <f t="shared" ref="G16" si="10">C16</f>
        <v>+44</v>
      </c>
      <c r="H16" s="53"/>
      <c r="I16" s="52"/>
      <c r="J16" s="53"/>
      <c r="K16" s="7" t="str">
        <f t="shared" ref="K16" si="11">C16</f>
        <v>+44</v>
      </c>
      <c r="L16" s="6">
        <f>K16*6800</f>
        <v>299200</v>
      </c>
      <c r="M16" s="13"/>
    </row>
    <row r="17" spans="1:13" x14ac:dyDescent="0.25">
      <c r="A17" s="39"/>
      <c r="B17" s="2"/>
      <c r="C17" s="2"/>
      <c r="D17" s="7" t="s">
        <v>192</v>
      </c>
      <c r="E17" s="2"/>
      <c r="F17" s="2"/>
      <c r="G17" s="52" t="str">
        <f t="shared" ref="G17" si="12">D17</f>
        <v>+197</v>
      </c>
      <c r="H17" s="53"/>
      <c r="I17" s="52"/>
      <c r="J17" s="53"/>
      <c r="K17" s="2" t="str">
        <f t="shared" ref="K17" si="13">D17</f>
        <v>+197</v>
      </c>
      <c r="L17" s="6">
        <f>K17*12950</f>
        <v>2551150</v>
      </c>
      <c r="M17" s="13"/>
    </row>
    <row r="18" spans="1:13" x14ac:dyDescent="0.25">
      <c r="A18" s="39"/>
      <c r="B18" s="2"/>
      <c r="C18" s="2"/>
      <c r="D18" s="2"/>
      <c r="E18" s="7" t="s">
        <v>193</v>
      </c>
      <c r="F18" s="2"/>
      <c r="G18" s="52" t="str">
        <f t="shared" ref="G18" si="14">E18</f>
        <v>+132</v>
      </c>
      <c r="H18" s="53"/>
      <c r="I18" s="52"/>
      <c r="J18" s="53"/>
      <c r="K18" s="7" t="str">
        <f t="shared" ref="K18" si="15">E18</f>
        <v>+132</v>
      </c>
      <c r="L18" s="8">
        <f>K18*14400</f>
        <v>1900800</v>
      </c>
      <c r="M18" s="13"/>
    </row>
    <row r="19" spans="1:13" ht="15.75" thickBot="1" x14ac:dyDescent="0.3">
      <c r="A19" s="40"/>
      <c r="B19" s="14"/>
      <c r="C19" s="14"/>
      <c r="D19" s="14"/>
      <c r="E19" s="14"/>
      <c r="F19" s="15">
        <v>-43</v>
      </c>
      <c r="G19" s="54"/>
      <c r="H19" s="55"/>
      <c r="I19" s="54">
        <f>F19</f>
        <v>-43</v>
      </c>
      <c r="J19" s="55"/>
      <c r="K19" s="15">
        <f t="shared" ref="K19" si="16">F19</f>
        <v>-43</v>
      </c>
      <c r="L19" s="16"/>
      <c r="M19" s="17">
        <f>I19*15100</f>
        <v>-649300</v>
      </c>
    </row>
    <row r="20" spans="1:13" x14ac:dyDescent="0.25">
      <c r="A20" s="38" t="s">
        <v>232</v>
      </c>
      <c r="B20" s="10">
        <v>-86</v>
      </c>
      <c r="C20" s="10"/>
      <c r="D20" s="10"/>
      <c r="E20" s="10"/>
      <c r="F20" s="10"/>
      <c r="G20" s="56"/>
      <c r="H20" s="57"/>
      <c r="I20" s="56">
        <f t="shared" ref="I20" si="17">B20</f>
        <v>-86</v>
      </c>
      <c r="J20" s="57"/>
      <c r="K20" s="10">
        <f t="shared" ref="K20" si="18">B20</f>
        <v>-86</v>
      </c>
      <c r="L20" s="11"/>
      <c r="M20" s="12">
        <f>K20*10000</f>
        <v>-860000</v>
      </c>
    </row>
    <row r="21" spans="1:13" x14ac:dyDescent="0.25">
      <c r="A21" s="39"/>
      <c r="B21" s="2"/>
      <c r="C21" s="7">
        <v>-5</v>
      </c>
      <c r="D21" s="2"/>
      <c r="E21" s="2"/>
      <c r="F21" s="2"/>
      <c r="G21" s="52"/>
      <c r="H21" s="53"/>
      <c r="I21" s="52">
        <f t="shared" ref="I21" si="19">C21</f>
        <v>-5</v>
      </c>
      <c r="J21" s="53"/>
      <c r="K21" s="7">
        <f t="shared" ref="K21" si="20">C21</f>
        <v>-5</v>
      </c>
      <c r="L21" s="6"/>
      <c r="M21" s="13">
        <f>I21*6800</f>
        <v>-34000</v>
      </c>
    </row>
    <row r="22" spans="1:13" x14ac:dyDescent="0.25">
      <c r="A22" s="39"/>
      <c r="B22" s="2"/>
      <c r="C22" s="2"/>
      <c r="D22" s="7">
        <v>-91</v>
      </c>
      <c r="E22" s="2"/>
      <c r="F22" s="2"/>
      <c r="G22" s="52"/>
      <c r="H22" s="53"/>
      <c r="I22" s="52">
        <f t="shared" ref="I22" si="21">D22</f>
        <v>-91</v>
      </c>
      <c r="J22" s="53"/>
      <c r="K22" s="2">
        <f t="shared" ref="K22" si="22">D22</f>
        <v>-91</v>
      </c>
      <c r="L22" s="6"/>
      <c r="M22" s="13">
        <f>I22*12950</f>
        <v>-1178450</v>
      </c>
    </row>
    <row r="23" spans="1:13" x14ac:dyDescent="0.25">
      <c r="A23" s="39"/>
      <c r="B23" s="2"/>
      <c r="C23" s="2"/>
      <c r="D23" s="2"/>
      <c r="E23" s="7" t="s">
        <v>59</v>
      </c>
      <c r="F23" s="2"/>
      <c r="G23" s="52" t="str">
        <f t="shared" ref="G23" si="23">E23</f>
        <v>+21</v>
      </c>
      <c r="H23" s="53"/>
      <c r="I23" s="52"/>
      <c r="J23" s="53"/>
      <c r="K23" s="7" t="str">
        <f t="shared" ref="K23" si="24">E23</f>
        <v>+21</v>
      </c>
      <c r="L23" s="8">
        <f>K23*14400</f>
        <v>302400</v>
      </c>
      <c r="M23" s="13"/>
    </row>
    <row r="24" spans="1:13" ht="15.75" thickBot="1" x14ac:dyDescent="0.3">
      <c r="A24" s="40"/>
      <c r="B24" s="14"/>
      <c r="C24" s="14"/>
      <c r="D24" s="14"/>
      <c r="E24" s="14"/>
      <c r="F24" s="15" t="s">
        <v>149</v>
      </c>
      <c r="G24" s="54" t="str">
        <f t="shared" ref="G24" si="25">F24</f>
        <v>+40</v>
      </c>
      <c r="H24" s="55"/>
      <c r="I24" s="54"/>
      <c r="J24" s="55"/>
      <c r="K24" s="15" t="str">
        <f t="shared" ref="K24" si="26">F24</f>
        <v>+40</v>
      </c>
      <c r="L24" s="16">
        <f>K24*15100</f>
        <v>604000</v>
      </c>
      <c r="M24" s="17"/>
    </row>
    <row r="25" spans="1:13" x14ac:dyDescent="0.25">
      <c r="A25" s="38" t="s">
        <v>233</v>
      </c>
      <c r="B25" s="24">
        <v>-32</v>
      </c>
      <c r="C25" s="10"/>
      <c r="D25" s="10"/>
      <c r="E25" s="10"/>
      <c r="F25" s="10"/>
      <c r="G25" s="56"/>
      <c r="H25" s="57"/>
      <c r="I25" s="56">
        <f t="shared" ref="I25" si="27">B25</f>
        <v>-32</v>
      </c>
      <c r="J25" s="57"/>
      <c r="K25" s="10">
        <f t="shared" ref="K25" si="28">B25</f>
        <v>-32</v>
      </c>
      <c r="L25" s="11"/>
      <c r="M25" s="12">
        <f>K25*10000</f>
        <v>-320000</v>
      </c>
    </row>
    <row r="26" spans="1:13" x14ac:dyDescent="0.25">
      <c r="A26" s="39"/>
      <c r="B26" s="2"/>
      <c r="C26" s="7" t="s">
        <v>194</v>
      </c>
      <c r="D26" s="2"/>
      <c r="E26" s="2"/>
      <c r="F26" s="2"/>
      <c r="G26" s="52" t="str">
        <f t="shared" ref="G26" si="29">C26</f>
        <v>+87</v>
      </c>
      <c r="H26" s="53"/>
      <c r="I26" s="52"/>
      <c r="J26" s="53"/>
      <c r="K26" s="7" t="str">
        <f t="shared" ref="K26" si="30">C26</f>
        <v>+87</v>
      </c>
      <c r="L26" s="6">
        <f>K26*6800</f>
        <v>591600</v>
      </c>
      <c r="M26" s="13"/>
    </row>
    <row r="27" spans="1:13" x14ac:dyDescent="0.25">
      <c r="A27" s="39"/>
      <c r="B27" s="2"/>
      <c r="C27" s="2"/>
      <c r="D27" s="7">
        <v>-21</v>
      </c>
      <c r="E27" s="2"/>
      <c r="F27" s="2"/>
      <c r="G27" s="52"/>
      <c r="H27" s="53"/>
      <c r="I27" s="52">
        <f t="shared" ref="I27" si="31">D27</f>
        <v>-21</v>
      </c>
      <c r="J27" s="53"/>
      <c r="K27" s="2">
        <f t="shared" ref="K27" si="32">D27</f>
        <v>-21</v>
      </c>
      <c r="L27" s="6"/>
      <c r="M27" s="13">
        <f>I27*12950</f>
        <v>-271950</v>
      </c>
    </row>
    <row r="28" spans="1:13" x14ac:dyDescent="0.25">
      <c r="A28" s="39"/>
      <c r="B28" s="2"/>
      <c r="C28" s="2"/>
      <c r="D28" s="2"/>
      <c r="E28" s="7">
        <v>-537</v>
      </c>
      <c r="F28" s="2"/>
      <c r="G28" s="52"/>
      <c r="H28" s="53"/>
      <c r="I28" s="52">
        <f t="shared" ref="I28" si="33">E28</f>
        <v>-537</v>
      </c>
      <c r="J28" s="53"/>
      <c r="K28" s="7">
        <f t="shared" ref="K28" si="34">E28</f>
        <v>-537</v>
      </c>
      <c r="L28" s="8"/>
      <c r="M28" s="13">
        <f>K28*14400</f>
        <v>-7732800</v>
      </c>
    </row>
    <row r="29" spans="1:13" ht="15.75" thickBot="1" x14ac:dyDescent="0.3">
      <c r="A29" s="40"/>
      <c r="B29" s="14"/>
      <c r="C29" s="14"/>
      <c r="D29" s="14"/>
      <c r="E29" s="14"/>
      <c r="F29" s="15" t="s">
        <v>100</v>
      </c>
      <c r="G29" s="54" t="str">
        <f t="shared" ref="G29" si="35">F29</f>
        <v>+6</v>
      </c>
      <c r="H29" s="55"/>
      <c r="I29" s="54"/>
      <c r="J29" s="55"/>
      <c r="K29" s="15" t="str">
        <f t="shared" ref="K29" si="36">F29</f>
        <v>+6</v>
      </c>
      <c r="L29" s="16">
        <f>K29*15100</f>
        <v>90600</v>
      </c>
      <c r="M29" s="17"/>
    </row>
    <row r="30" spans="1:13" x14ac:dyDescent="0.25">
      <c r="A30" s="38" t="s">
        <v>234</v>
      </c>
      <c r="B30" s="24" t="s">
        <v>195</v>
      </c>
      <c r="C30" s="10"/>
      <c r="D30" s="10"/>
      <c r="E30" s="10"/>
      <c r="F30" s="10"/>
      <c r="G30" s="56" t="str">
        <f t="shared" ref="G30" si="37">B30</f>
        <v>+110</v>
      </c>
      <c r="H30" s="57"/>
      <c r="I30" s="56"/>
      <c r="J30" s="57"/>
      <c r="K30" s="10" t="str">
        <f t="shared" ref="K30" si="38">B30</f>
        <v>+110</v>
      </c>
      <c r="L30" s="11">
        <f t="shared" ref="L30" si="39">K30*10000</f>
        <v>1100000</v>
      </c>
      <c r="M30" s="12"/>
    </row>
    <row r="31" spans="1:13" x14ac:dyDescent="0.25">
      <c r="A31" s="39"/>
      <c r="B31" s="2"/>
      <c r="C31" s="7">
        <v>-17</v>
      </c>
      <c r="D31" s="2"/>
      <c r="E31" s="2"/>
      <c r="F31" s="2"/>
      <c r="G31" s="52"/>
      <c r="H31" s="53"/>
      <c r="I31" s="52">
        <f t="shared" ref="I31" si="40">C31</f>
        <v>-17</v>
      </c>
      <c r="J31" s="53"/>
      <c r="K31" s="7">
        <f t="shared" ref="K31" si="41">C31</f>
        <v>-17</v>
      </c>
      <c r="L31" s="6"/>
      <c r="M31" s="13">
        <f t="shared" ref="M31" si="42">I31*6800</f>
        <v>-115600</v>
      </c>
    </row>
    <row r="32" spans="1:13" x14ac:dyDescent="0.25">
      <c r="A32" s="39"/>
      <c r="B32" s="2"/>
      <c r="C32" s="2"/>
      <c r="D32" s="7" t="s">
        <v>120</v>
      </c>
      <c r="E32" s="2"/>
      <c r="F32" s="2"/>
      <c r="G32" s="52" t="str">
        <f t="shared" ref="G32" si="43">D32</f>
        <v>+106</v>
      </c>
      <c r="H32" s="53"/>
      <c r="I32" s="52"/>
      <c r="J32" s="53"/>
      <c r="K32" s="2" t="str">
        <f t="shared" ref="K32" si="44">D32</f>
        <v>+106</v>
      </c>
      <c r="L32" s="6">
        <f t="shared" ref="L32" si="45">K32*12950</f>
        <v>1372700</v>
      </c>
      <c r="M32" s="13"/>
    </row>
    <row r="33" spans="1:13" x14ac:dyDescent="0.25">
      <c r="A33" s="39"/>
      <c r="B33" s="2"/>
      <c r="C33" s="2"/>
      <c r="D33" s="2"/>
      <c r="E33" s="7" t="s">
        <v>196</v>
      </c>
      <c r="F33" s="2"/>
      <c r="G33" s="52" t="str">
        <f t="shared" ref="G33" si="46">E33</f>
        <v>+72</v>
      </c>
      <c r="H33" s="53"/>
      <c r="I33" s="52"/>
      <c r="J33" s="53"/>
      <c r="K33" s="7" t="str">
        <f t="shared" ref="K33" si="47">E33</f>
        <v>+72</v>
      </c>
      <c r="L33" s="8">
        <f t="shared" ref="L33" si="48">K33*14400</f>
        <v>1036800</v>
      </c>
      <c r="M33" s="13"/>
    </row>
    <row r="34" spans="1:13" ht="15.75" thickBot="1" x14ac:dyDescent="0.3">
      <c r="A34" s="40"/>
      <c r="B34" s="14"/>
      <c r="C34" s="14"/>
      <c r="D34" s="14"/>
      <c r="E34" s="14"/>
      <c r="F34" s="15">
        <v>-24</v>
      </c>
      <c r="G34" s="54"/>
      <c r="H34" s="55"/>
      <c r="I34" s="54">
        <f>F34</f>
        <v>-24</v>
      </c>
      <c r="J34" s="55"/>
      <c r="K34" s="15">
        <f t="shared" ref="K34" si="49">F34</f>
        <v>-24</v>
      </c>
      <c r="L34" s="16"/>
      <c r="M34" s="17">
        <f t="shared" ref="M34" si="50">I34*15100</f>
        <v>-362400</v>
      </c>
    </row>
    <row r="35" spans="1:13" x14ac:dyDescent="0.25">
      <c r="A35" s="38" t="s">
        <v>235</v>
      </c>
      <c r="B35" s="10">
        <v>-71</v>
      </c>
      <c r="C35" s="10"/>
      <c r="D35" s="10"/>
      <c r="E35" s="10"/>
      <c r="F35" s="10"/>
      <c r="G35" s="56"/>
      <c r="H35" s="57"/>
      <c r="I35" s="56">
        <f t="shared" ref="I35" si="51">B35</f>
        <v>-71</v>
      </c>
      <c r="J35" s="57"/>
      <c r="K35" s="10">
        <f t="shared" ref="K35" si="52">B35</f>
        <v>-71</v>
      </c>
      <c r="L35" s="11"/>
      <c r="M35" s="12">
        <f t="shared" ref="M35" si="53">K35*10000</f>
        <v>-710000</v>
      </c>
    </row>
    <row r="36" spans="1:13" x14ac:dyDescent="0.25">
      <c r="A36" s="39"/>
      <c r="B36" s="2"/>
      <c r="C36" s="7">
        <v>-8</v>
      </c>
      <c r="D36" s="2"/>
      <c r="E36" s="2"/>
      <c r="F36" s="2"/>
      <c r="G36" s="52"/>
      <c r="H36" s="53"/>
      <c r="I36" s="52">
        <f t="shared" ref="I36" si="54">C36</f>
        <v>-8</v>
      </c>
      <c r="J36" s="53"/>
      <c r="K36" s="7">
        <f t="shared" ref="K36" si="55">C36</f>
        <v>-8</v>
      </c>
      <c r="L36" s="6"/>
      <c r="M36" s="13">
        <f t="shared" ref="M36" si="56">I36*6800</f>
        <v>-54400</v>
      </c>
    </row>
    <row r="37" spans="1:13" x14ac:dyDescent="0.25">
      <c r="A37" s="39"/>
      <c r="B37" s="2"/>
      <c r="C37" s="2"/>
      <c r="D37" s="2">
        <v>-116</v>
      </c>
      <c r="E37" s="2"/>
      <c r="F37" s="2"/>
      <c r="G37" s="52"/>
      <c r="H37" s="53"/>
      <c r="I37" s="52">
        <f t="shared" ref="I37" si="57">D37</f>
        <v>-116</v>
      </c>
      <c r="J37" s="53"/>
      <c r="K37" s="2">
        <f t="shared" ref="K37" si="58">D37</f>
        <v>-116</v>
      </c>
      <c r="L37" s="6"/>
      <c r="M37" s="13">
        <f t="shared" ref="M37" si="59">I37*12950</f>
        <v>-1502200</v>
      </c>
    </row>
    <row r="38" spans="1:13" x14ac:dyDescent="0.25">
      <c r="A38" s="39"/>
      <c r="B38" s="2"/>
      <c r="C38" s="2"/>
      <c r="D38" s="2"/>
      <c r="E38" s="7" t="s">
        <v>197</v>
      </c>
      <c r="F38" s="2"/>
      <c r="G38" s="52" t="str">
        <f t="shared" ref="G38" si="60">E38</f>
        <v>+94</v>
      </c>
      <c r="H38" s="53"/>
      <c r="I38" s="52"/>
      <c r="J38" s="53"/>
      <c r="K38" s="7" t="str">
        <f t="shared" ref="K38" si="61">E38</f>
        <v>+94</v>
      </c>
      <c r="L38" s="8">
        <f t="shared" ref="L38" si="62">K38*14400</f>
        <v>1353600</v>
      </c>
      <c r="M38" s="13"/>
    </row>
    <row r="39" spans="1:13" ht="15.75" thickBot="1" x14ac:dyDescent="0.3">
      <c r="A39" s="40"/>
      <c r="B39" s="14"/>
      <c r="C39" s="14"/>
      <c r="D39" s="14"/>
      <c r="E39" s="14"/>
      <c r="F39" s="15" t="s">
        <v>126</v>
      </c>
      <c r="G39" s="54" t="str">
        <f t="shared" ref="G39" si="63">F39</f>
        <v>+85</v>
      </c>
      <c r="H39" s="55"/>
      <c r="I39" s="54"/>
      <c r="J39" s="55"/>
      <c r="K39" s="15" t="str">
        <f t="shared" ref="K39" si="64">F39</f>
        <v>+85</v>
      </c>
      <c r="L39" s="16">
        <f t="shared" ref="L39" si="65">K39*15100</f>
        <v>1283500</v>
      </c>
      <c r="M39" s="17"/>
    </row>
    <row r="40" spans="1:13" x14ac:dyDescent="0.25">
      <c r="A40" s="38" t="s">
        <v>236</v>
      </c>
      <c r="B40" s="24" t="s">
        <v>129</v>
      </c>
      <c r="C40" s="10"/>
      <c r="D40" s="10"/>
      <c r="E40" s="10"/>
      <c r="F40" s="10"/>
      <c r="G40" s="56" t="str">
        <f t="shared" ref="G40" si="66">B40</f>
        <v>+74</v>
      </c>
      <c r="H40" s="57"/>
      <c r="I40" s="56"/>
      <c r="J40" s="57"/>
      <c r="K40" s="10" t="str">
        <f t="shared" ref="K40" si="67">B40</f>
        <v>+74</v>
      </c>
      <c r="L40" s="11">
        <f t="shared" ref="L40" si="68">K40*10000</f>
        <v>740000</v>
      </c>
      <c r="M40" s="12"/>
    </row>
    <row r="41" spans="1:13" x14ac:dyDescent="0.25">
      <c r="A41" s="39"/>
      <c r="B41" s="2"/>
      <c r="C41" s="7" t="s">
        <v>198</v>
      </c>
      <c r="D41" s="2"/>
      <c r="E41" s="2"/>
      <c r="F41" s="2"/>
      <c r="G41" s="52" t="str">
        <f t="shared" ref="G41" si="69">C41</f>
        <v>+73</v>
      </c>
      <c r="H41" s="53"/>
      <c r="I41" s="52"/>
      <c r="J41" s="53"/>
      <c r="K41" s="7" t="str">
        <f t="shared" ref="K41" si="70">C41</f>
        <v>+73</v>
      </c>
      <c r="L41" s="6">
        <f t="shared" ref="L41" si="71">K41*6800</f>
        <v>496400</v>
      </c>
      <c r="M41" s="13"/>
    </row>
    <row r="42" spans="1:13" x14ac:dyDescent="0.25">
      <c r="A42" s="39"/>
      <c r="B42" s="2"/>
      <c r="C42" s="2"/>
      <c r="D42" s="7" t="s">
        <v>67</v>
      </c>
      <c r="E42" s="2"/>
      <c r="F42" s="2"/>
      <c r="G42" s="52" t="str">
        <f t="shared" ref="G42" si="72">D42</f>
        <v>+225</v>
      </c>
      <c r="H42" s="53"/>
      <c r="I42" s="52"/>
      <c r="J42" s="53"/>
      <c r="K42" s="2" t="str">
        <f t="shared" ref="K42" si="73">D42</f>
        <v>+225</v>
      </c>
      <c r="L42" s="6">
        <f t="shared" ref="L42" si="74">K42*12950</f>
        <v>2913750</v>
      </c>
      <c r="M42" s="13"/>
    </row>
    <row r="43" spans="1:13" x14ac:dyDescent="0.25">
      <c r="A43" s="39"/>
      <c r="B43" s="2"/>
      <c r="C43" s="2"/>
      <c r="D43" s="2"/>
      <c r="E43" s="7" t="s">
        <v>199</v>
      </c>
      <c r="F43" s="2"/>
      <c r="G43" s="52" t="str">
        <f t="shared" ref="G43" si="75">E43</f>
        <v>+30</v>
      </c>
      <c r="H43" s="53"/>
      <c r="I43" s="52"/>
      <c r="J43" s="53"/>
      <c r="K43" s="7" t="str">
        <f t="shared" ref="K43" si="76">E43</f>
        <v>+30</v>
      </c>
      <c r="L43" s="8">
        <f t="shared" ref="L43" si="77">K43*14400</f>
        <v>432000</v>
      </c>
      <c r="M43" s="13"/>
    </row>
    <row r="44" spans="1:13" ht="15.75" thickBot="1" x14ac:dyDescent="0.3">
      <c r="A44" s="40"/>
      <c r="B44" s="14"/>
      <c r="C44" s="14"/>
      <c r="D44" s="14"/>
      <c r="E44" s="14"/>
      <c r="F44" s="15" t="s">
        <v>59</v>
      </c>
      <c r="G44" s="54" t="str">
        <f t="shared" ref="G44" si="78">F44</f>
        <v>+21</v>
      </c>
      <c r="H44" s="55"/>
      <c r="I44" s="54"/>
      <c r="J44" s="55"/>
      <c r="K44" s="15" t="str">
        <f t="shared" ref="K44" si="79">F44</f>
        <v>+21</v>
      </c>
      <c r="L44" s="16">
        <f t="shared" ref="L44" si="80">K44*15100</f>
        <v>317100</v>
      </c>
      <c r="M44" s="17"/>
    </row>
    <row r="45" spans="1:13" x14ac:dyDescent="0.25">
      <c r="A45" s="38" t="s">
        <v>237</v>
      </c>
      <c r="B45" s="24" t="s">
        <v>100</v>
      </c>
      <c r="C45" s="10"/>
      <c r="D45" s="10"/>
      <c r="E45" s="10"/>
      <c r="F45" s="10"/>
      <c r="G45" s="56" t="str">
        <f t="shared" ref="G45" si="81">B45</f>
        <v>+6</v>
      </c>
      <c r="H45" s="57"/>
      <c r="I45" s="56"/>
      <c r="J45" s="57"/>
      <c r="K45" s="10" t="str">
        <f>B45</f>
        <v>+6</v>
      </c>
      <c r="L45" s="11">
        <f t="shared" ref="L45" si="82">K45*10000</f>
        <v>60000</v>
      </c>
      <c r="M45" s="12"/>
    </row>
    <row r="46" spans="1:13" x14ac:dyDescent="0.25">
      <c r="A46" s="39"/>
      <c r="B46" s="2"/>
      <c r="C46" s="7" t="s">
        <v>140</v>
      </c>
      <c r="D46" s="2"/>
      <c r="E46" s="2"/>
      <c r="F46" s="2"/>
      <c r="G46" s="52" t="str">
        <f t="shared" ref="G46" si="83">C46</f>
        <v>+27</v>
      </c>
      <c r="H46" s="53"/>
      <c r="I46" s="52"/>
      <c r="J46" s="53"/>
      <c r="K46" s="2" t="str">
        <f>C46</f>
        <v>+27</v>
      </c>
      <c r="L46" s="6">
        <f t="shared" ref="L46" si="84">K46*6800</f>
        <v>183600</v>
      </c>
      <c r="M46" s="13"/>
    </row>
    <row r="47" spans="1:13" x14ac:dyDescent="0.25">
      <c r="A47" s="39"/>
      <c r="B47" s="2"/>
      <c r="C47" s="2"/>
      <c r="D47" s="7" t="s">
        <v>200</v>
      </c>
      <c r="E47" s="2"/>
      <c r="F47" s="2"/>
      <c r="G47" s="52" t="str">
        <f t="shared" ref="G47" si="85">D47</f>
        <v>+185</v>
      </c>
      <c r="H47" s="53"/>
      <c r="I47" s="52"/>
      <c r="J47" s="53"/>
      <c r="K47" s="2" t="str">
        <f>D47</f>
        <v>+185</v>
      </c>
      <c r="L47" s="6">
        <f t="shared" ref="L47" si="86">K47*12950</f>
        <v>2395750</v>
      </c>
      <c r="M47" s="13"/>
    </row>
    <row r="48" spans="1:13" x14ac:dyDescent="0.25">
      <c r="A48" s="39"/>
      <c r="B48" s="2"/>
      <c r="C48" s="2"/>
      <c r="D48" s="2"/>
      <c r="E48" s="7" t="s">
        <v>100</v>
      </c>
      <c r="F48" s="2"/>
      <c r="G48" s="52" t="str">
        <f t="shared" ref="G48" si="87">E48</f>
        <v>+6</v>
      </c>
      <c r="H48" s="53"/>
      <c r="I48" s="52"/>
      <c r="J48" s="53"/>
      <c r="K48" s="2" t="str">
        <f>E48</f>
        <v>+6</v>
      </c>
      <c r="L48" s="8">
        <f t="shared" ref="L48" si="88">K48*14400</f>
        <v>86400</v>
      </c>
      <c r="M48" s="13"/>
    </row>
    <row r="49" spans="1:13" ht="15.75" thickBot="1" x14ac:dyDescent="0.3">
      <c r="A49" s="40"/>
      <c r="B49" s="14"/>
      <c r="C49" s="14"/>
      <c r="D49" s="14"/>
      <c r="E49" s="14"/>
      <c r="F49" s="15">
        <v>-84</v>
      </c>
      <c r="G49" s="54"/>
      <c r="H49" s="55"/>
      <c r="I49" s="54">
        <f>F49</f>
        <v>-84</v>
      </c>
      <c r="J49" s="55"/>
      <c r="K49" s="14">
        <f>F49</f>
        <v>-84</v>
      </c>
      <c r="L49" s="16"/>
      <c r="M49" s="17">
        <f>I49*15100</f>
        <v>-1268400</v>
      </c>
    </row>
    <row r="50" spans="1:13" x14ac:dyDescent="0.25">
      <c r="A50" s="38" t="s">
        <v>238</v>
      </c>
      <c r="B50" s="24">
        <v>-223</v>
      </c>
      <c r="C50" s="10"/>
      <c r="D50" s="10"/>
      <c r="E50" s="10"/>
      <c r="F50" s="10"/>
      <c r="G50" s="56"/>
      <c r="H50" s="57"/>
      <c r="I50" s="56">
        <f t="shared" ref="I50" si="89">B50</f>
        <v>-223</v>
      </c>
      <c r="J50" s="57"/>
      <c r="K50" s="10">
        <f>B50</f>
        <v>-223</v>
      </c>
      <c r="L50" s="11"/>
      <c r="M50" s="12">
        <f t="shared" ref="M50" si="90">K50*10000</f>
        <v>-2230000</v>
      </c>
    </row>
    <row r="51" spans="1:13" x14ac:dyDescent="0.25">
      <c r="A51" s="39"/>
      <c r="B51" s="2"/>
      <c r="C51" s="7">
        <v>-1161</v>
      </c>
      <c r="D51" s="2"/>
      <c r="E51" s="2"/>
      <c r="F51" s="2"/>
      <c r="G51" s="52"/>
      <c r="H51" s="53"/>
      <c r="I51" s="52">
        <f t="shared" ref="I51" si="91">C51</f>
        <v>-1161</v>
      </c>
      <c r="J51" s="53"/>
      <c r="K51" s="2">
        <f>C51</f>
        <v>-1161</v>
      </c>
      <c r="L51" s="6"/>
      <c r="M51" s="13">
        <f t="shared" ref="M51" si="92">I51*6800</f>
        <v>-7894800</v>
      </c>
    </row>
    <row r="52" spans="1:13" x14ac:dyDescent="0.25">
      <c r="A52" s="39"/>
      <c r="B52" s="2"/>
      <c r="C52" s="2"/>
      <c r="D52" s="7" t="s">
        <v>201</v>
      </c>
      <c r="E52" s="2"/>
      <c r="F52" s="2"/>
      <c r="G52" s="52" t="str">
        <f t="shared" ref="G52" si="93">D52</f>
        <v>+195</v>
      </c>
      <c r="H52" s="53"/>
      <c r="I52" s="52"/>
      <c r="J52" s="53"/>
      <c r="K52" s="2" t="str">
        <f>D52</f>
        <v>+195</v>
      </c>
      <c r="L52" s="6">
        <f t="shared" ref="L52" si="94">K52*12950</f>
        <v>2525250</v>
      </c>
      <c r="M52" s="13"/>
    </row>
    <row r="53" spans="1:13" x14ac:dyDescent="0.25">
      <c r="A53" s="39"/>
      <c r="B53" s="2"/>
      <c r="C53" s="2"/>
      <c r="D53" s="2"/>
      <c r="E53" s="7" t="s">
        <v>202</v>
      </c>
      <c r="F53" s="2"/>
      <c r="G53" s="52" t="str">
        <f t="shared" ref="G53" si="95">E53</f>
        <v>+42</v>
      </c>
      <c r="H53" s="53"/>
      <c r="I53" s="52"/>
      <c r="J53" s="53"/>
      <c r="K53" s="2" t="str">
        <f>E53</f>
        <v>+42</v>
      </c>
      <c r="L53" s="8">
        <f t="shared" ref="L53" si="96">K53*14400</f>
        <v>604800</v>
      </c>
      <c r="M53" s="13"/>
    </row>
    <row r="54" spans="1:13" ht="15.75" thickBot="1" x14ac:dyDescent="0.3">
      <c r="A54" s="40"/>
      <c r="B54" s="14"/>
      <c r="C54" s="14"/>
      <c r="D54" s="14"/>
      <c r="E54" s="14"/>
      <c r="F54" s="15">
        <v>-5</v>
      </c>
      <c r="G54" s="54"/>
      <c r="H54" s="55"/>
      <c r="I54" s="54">
        <f>F54</f>
        <v>-5</v>
      </c>
      <c r="J54" s="55"/>
      <c r="K54" s="14">
        <f>F54</f>
        <v>-5</v>
      </c>
      <c r="L54" s="16"/>
      <c r="M54" s="17">
        <f t="shared" ref="M54" si="97">I54*15100</f>
        <v>-75500</v>
      </c>
    </row>
    <row r="55" spans="1:13" x14ac:dyDescent="0.25">
      <c r="A55" s="38" t="s">
        <v>239</v>
      </c>
      <c r="B55" s="24" t="s">
        <v>203</v>
      </c>
      <c r="C55" s="10"/>
      <c r="D55" s="10"/>
      <c r="E55" s="10"/>
      <c r="F55" s="10"/>
      <c r="G55" s="56" t="str">
        <f t="shared" ref="G55" si="98">B55</f>
        <v>+181</v>
      </c>
      <c r="H55" s="57"/>
      <c r="I55" s="56"/>
      <c r="J55" s="57"/>
      <c r="K55" s="10" t="str">
        <f>B55</f>
        <v>+181</v>
      </c>
      <c r="L55" s="11">
        <f t="shared" ref="L55" si="99">K55*10000</f>
        <v>1810000</v>
      </c>
      <c r="M55" s="12"/>
    </row>
    <row r="56" spans="1:13" x14ac:dyDescent="0.25">
      <c r="A56" s="39"/>
      <c r="B56" s="2"/>
      <c r="C56" s="7" t="s">
        <v>204</v>
      </c>
      <c r="D56" s="2"/>
      <c r="E56" s="2"/>
      <c r="F56" s="2"/>
      <c r="G56" s="52" t="str">
        <f t="shared" ref="G56" si="100">C56</f>
        <v>+180</v>
      </c>
      <c r="H56" s="53"/>
      <c r="I56" s="52"/>
      <c r="J56" s="53"/>
      <c r="K56" s="2" t="str">
        <f>C56</f>
        <v>+180</v>
      </c>
      <c r="L56" s="6">
        <f t="shared" ref="L56" si="101">K56*6800</f>
        <v>1224000</v>
      </c>
      <c r="M56" s="13"/>
    </row>
    <row r="57" spans="1:13" x14ac:dyDescent="0.25">
      <c r="A57" s="39"/>
      <c r="B57" s="2"/>
      <c r="C57" s="2"/>
      <c r="D57" s="7">
        <v>-245</v>
      </c>
      <c r="E57" s="2"/>
      <c r="F57" s="2"/>
      <c r="G57" s="52"/>
      <c r="H57" s="53"/>
      <c r="I57" s="52">
        <f t="shared" ref="I57" si="102">D57</f>
        <v>-245</v>
      </c>
      <c r="J57" s="53"/>
      <c r="K57" s="2">
        <f>D57</f>
        <v>-245</v>
      </c>
      <c r="L57" s="6"/>
      <c r="M57" s="13">
        <f t="shared" ref="M57" si="103">I57*12950</f>
        <v>-3172750</v>
      </c>
    </row>
    <row r="58" spans="1:13" x14ac:dyDescent="0.25">
      <c r="A58" s="39"/>
      <c r="B58" s="2"/>
      <c r="C58" s="2"/>
      <c r="D58" s="2"/>
      <c r="E58" s="7" t="s">
        <v>53</v>
      </c>
      <c r="F58" s="2"/>
      <c r="G58" s="52" t="str">
        <f t="shared" ref="G58" si="104">E58</f>
        <v>+59</v>
      </c>
      <c r="H58" s="53"/>
      <c r="I58" s="52"/>
      <c r="J58" s="53"/>
      <c r="K58" s="2" t="str">
        <f>E58</f>
        <v>+59</v>
      </c>
      <c r="L58" s="8">
        <f t="shared" ref="L58" si="105">K58*14400</f>
        <v>849600</v>
      </c>
      <c r="M58" s="13"/>
    </row>
    <row r="59" spans="1:13" ht="15.75" thickBot="1" x14ac:dyDescent="0.3">
      <c r="A59" s="40"/>
      <c r="B59" s="14"/>
      <c r="C59" s="14"/>
      <c r="D59" s="14"/>
      <c r="E59" s="14"/>
      <c r="F59" s="15">
        <v>-23</v>
      </c>
      <c r="G59" s="54"/>
      <c r="H59" s="55"/>
      <c r="I59" s="54">
        <f>F59</f>
        <v>-23</v>
      </c>
      <c r="J59" s="55"/>
      <c r="K59" s="14">
        <f>F59</f>
        <v>-23</v>
      </c>
      <c r="L59" s="16"/>
      <c r="M59" s="17">
        <f t="shared" ref="M59" si="106">I59*15100</f>
        <v>-347300</v>
      </c>
    </row>
    <row r="60" spans="1:13" x14ac:dyDescent="0.25">
      <c r="A60" s="38" t="s">
        <v>240</v>
      </c>
      <c r="B60" s="24">
        <v>-36</v>
      </c>
      <c r="C60" s="10"/>
      <c r="D60" s="10"/>
      <c r="E60" s="10"/>
      <c r="F60" s="10"/>
      <c r="G60" s="56"/>
      <c r="H60" s="57"/>
      <c r="I60" s="56">
        <f t="shared" ref="I60" si="107">B60</f>
        <v>-36</v>
      </c>
      <c r="J60" s="57"/>
      <c r="K60" s="10">
        <f>B60</f>
        <v>-36</v>
      </c>
      <c r="L60" s="11"/>
      <c r="M60" s="12">
        <f t="shared" ref="M60" si="108">K60*10000</f>
        <v>-360000</v>
      </c>
    </row>
    <row r="61" spans="1:13" x14ac:dyDescent="0.25">
      <c r="A61" s="39"/>
      <c r="B61" s="2"/>
      <c r="C61" s="7" t="s">
        <v>59</v>
      </c>
      <c r="D61" s="2"/>
      <c r="E61" s="2"/>
      <c r="F61" s="2"/>
      <c r="G61" s="52" t="str">
        <f t="shared" ref="G61" si="109">C61</f>
        <v>+21</v>
      </c>
      <c r="H61" s="53"/>
      <c r="I61" s="52"/>
      <c r="J61" s="53"/>
      <c r="K61" s="2" t="str">
        <f>C61</f>
        <v>+21</v>
      </c>
      <c r="L61" s="6">
        <f t="shared" ref="L61" si="110">K61*6800</f>
        <v>142800</v>
      </c>
      <c r="M61" s="13"/>
    </row>
    <row r="62" spans="1:13" x14ac:dyDescent="0.25">
      <c r="A62" s="39"/>
      <c r="B62" s="2"/>
      <c r="C62" s="2"/>
      <c r="D62" s="7" t="s">
        <v>205</v>
      </c>
      <c r="E62" s="2"/>
      <c r="F62" s="2"/>
      <c r="G62" s="52" t="str">
        <f t="shared" ref="G62" si="111">D62</f>
        <v>+38</v>
      </c>
      <c r="H62" s="53"/>
      <c r="I62" s="52"/>
      <c r="J62" s="53"/>
      <c r="K62" s="2" t="str">
        <f>D62</f>
        <v>+38</v>
      </c>
      <c r="L62" s="6">
        <f t="shared" ref="L62" si="112">K62*12950</f>
        <v>492100</v>
      </c>
      <c r="M62" s="13"/>
    </row>
    <row r="63" spans="1:13" x14ac:dyDescent="0.25">
      <c r="A63" s="39"/>
      <c r="B63" s="2"/>
      <c r="C63" s="2"/>
      <c r="D63" s="2"/>
      <c r="E63" s="7">
        <v>0</v>
      </c>
      <c r="F63" s="2"/>
      <c r="G63" s="52">
        <f t="shared" ref="G63" si="113">E63</f>
        <v>0</v>
      </c>
      <c r="H63" s="53"/>
      <c r="I63" s="52">
        <f t="shared" ref="I63" si="114">E63</f>
        <v>0</v>
      </c>
      <c r="J63" s="53"/>
      <c r="K63" s="2">
        <f>E63</f>
        <v>0</v>
      </c>
      <c r="L63" s="8">
        <f t="shared" ref="L63" si="115">K63*14400</f>
        <v>0</v>
      </c>
      <c r="M63" s="13">
        <f t="shared" ref="M63" si="116">K63*14400</f>
        <v>0</v>
      </c>
    </row>
    <row r="64" spans="1:13" ht="15.75" thickBot="1" x14ac:dyDescent="0.3">
      <c r="A64" s="40"/>
      <c r="B64" s="14"/>
      <c r="C64" s="14"/>
      <c r="D64" s="14"/>
      <c r="E64" s="14"/>
      <c r="F64" s="15" t="s">
        <v>33</v>
      </c>
      <c r="G64" s="54" t="str">
        <f t="shared" ref="G64" si="117">F64</f>
        <v>+1</v>
      </c>
      <c r="H64" s="55"/>
      <c r="I64" s="54"/>
      <c r="J64" s="55"/>
      <c r="K64" s="14" t="str">
        <f>F64</f>
        <v>+1</v>
      </c>
      <c r="L64" s="16">
        <f t="shared" ref="L64" si="118">K64*15100</f>
        <v>15100</v>
      </c>
      <c r="M64" s="17"/>
    </row>
    <row r="65" spans="1:13" x14ac:dyDescent="0.25">
      <c r="A65" s="38" t="s">
        <v>241</v>
      </c>
      <c r="B65" s="24">
        <v>-47</v>
      </c>
      <c r="C65" s="10"/>
      <c r="D65" s="10"/>
      <c r="E65" s="10"/>
      <c r="F65" s="10"/>
      <c r="G65" s="56"/>
      <c r="H65" s="57"/>
      <c r="I65" s="56">
        <f t="shared" ref="I65" si="119">B65</f>
        <v>-47</v>
      </c>
      <c r="J65" s="57"/>
      <c r="K65" s="10">
        <f>B65</f>
        <v>-47</v>
      </c>
      <c r="L65" s="11"/>
      <c r="M65" s="12">
        <f t="shared" ref="M65" si="120">K65*10000</f>
        <v>-470000</v>
      </c>
    </row>
    <row r="66" spans="1:13" x14ac:dyDescent="0.25">
      <c r="A66" s="39"/>
      <c r="B66" s="2"/>
      <c r="C66" s="7" t="s">
        <v>206</v>
      </c>
      <c r="D66" s="2"/>
      <c r="E66" s="2"/>
      <c r="F66" s="2"/>
      <c r="G66" s="52" t="str">
        <f t="shared" ref="G66" si="121">C66</f>
        <v>+97</v>
      </c>
      <c r="H66" s="53"/>
      <c r="I66" s="52"/>
      <c r="J66" s="53"/>
      <c r="K66" s="2" t="str">
        <f>C66</f>
        <v>+97</v>
      </c>
      <c r="L66" s="6">
        <f t="shared" ref="L66" si="122">K66*6800</f>
        <v>659600</v>
      </c>
      <c r="M66" s="13"/>
    </row>
    <row r="67" spans="1:13" x14ac:dyDescent="0.25">
      <c r="A67" s="39"/>
      <c r="B67" s="2"/>
      <c r="C67" s="2"/>
      <c r="D67" s="7">
        <v>-149</v>
      </c>
      <c r="E67" s="2"/>
      <c r="F67" s="2"/>
      <c r="G67" s="52"/>
      <c r="H67" s="53"/>
      <c r="I67" s="52">
        <f t="shared" ref="I67" si="123">D67</f>
        <v>-149</v>
      </c>
      <c r="J67" s="53"/>
      <c r="K67" s="2">
        <f>D67</f>
        <v>-149</v>
      </c>
      <c r="L67" s="6"/>
      <c r="M67" s="13">
        <f t="shared" ref="M67" si="124">I67*12950</f>
        <v>-1929550</v>
      </c>
    </row>
    <row r="68" spans="1:13" x14ac:dyDescent="0.25">
      <c r="A68" s="39"/>
      <c r="B68" s="2"/>
      <c r="C68" s="2"/>
      <c r="D68" s="2"/>
      <c r="E68" s="7" t="s">
        <v>207</v>
      </c>
      <c r="F68" s="2"/>
      <c r="G68" s="52" t="str">
        <f t="shared" ref="G68" si="125">E68</f>
        <v>+299</v>
      </c>
      <c r="H68" s="53"/>
      <c r="I68" s="52"/>
      <c r="J68" s="53"/>
      <c r="K68" s="2" t="str">
        <f>E68</f>
        <v>+299</v>
      </c>
      <c r="L68" s="8">
        <f t="shared" ref="L68" si="126">K68*14400</f>
        <v>4305600</v>
      </c>
      <c r="M68" s="13"/>
    </row>
    <row r="69" spans="1:13" ht="15.75" thickBot="1" x14ac:dyDescent="0.3">
      <c r="A69" s="40"/>
      <c r="B69" s="14"/>
      <c r="C69" s="14"/>
      <c r="D69" s="14"/>
      <c r="E69" s="14"/>
      <c r="F69" s="15" t="s">
        <v>208</v>
      </c>
      <c r="G69" s="54" t="str">
        <f t="shared" ref="G69" si="127">F69</f>
        <v>+2</v>
      </c>
      <c r="H69" s="55"/>
      <c r="I69" s="54"/>
      <c r="J69" s="55"/>
      <c r="K69" s="14" t="str">
        <f>F69</f>
        <v>+2</v>
      </c>
      <c r="L69" s="16">
        <f t="shared" ref="L69" si="128">K69*15100</f>
        <v>30200</v>
      </c>
      <c r="M69" s="17"/>
    </row>
    <row r="70" spans="1:13" x14ac:dyDescent="0.25">
      <c r="A70" s="38" t="s">
        <v>242</v>
      </c>
      <c r="B70" s="24">
        <v>0</v>
      </c>
      <c r="C70" s="10"/>
      <c r="D70" s="10"/>
      <c r="E70" s="10"/>
      <c r="F70" s="10"/>
      <c r="G70" s="56">
        <f t="shared" ref="G70" si="129">B70</f>
        <v>0</v>
      </c>
      <c r="H70" s="57"/>
      <c r="I70" s="56">
        <f t="shared" ref="I70" si="130">B70</f>
        <v>0</v>
      </c>
      <c r="J70" s="57"/>
      <c r="K70" s="10">
        <f>B70</f>
        <v>0</v>
      </c>
      <c r="L70" s="11">
        <f t="shared" ref="L70" si="131">K70*10000</f>
        <v>0</v>
      </c>
      <c r="M70" s="12">
        <f t="shared" ref="M70" si="132">K70*10000</f>
        <v>0</v>
      </c>
    </row>
    <row r="71" spans="1:13" x14ac:dyDescent="0.25">
      <c r="A71" s="39"/>
      <c r="B71" s="2"/>
      <c r="C71" s="2">
        <v>-40</v>
      </c>
      <c r="D71" s="2"/>
      <c r="E71" s="2"/>
      <c r="F71" s="2"/>
      <c r="G71" s="52"/>
      <c r="H71" s="53"/>
      <c r="I71" s="52">
        <f t="shared" ref="I71" si="133">C71</f>
        <v>-40</v>
      </c>
      <c r="J71" s="53"/>
      <c r="K71" s="2">
        <f>C71</f>
        <v>-40</v>
      </c>
      <c r="L71" s="6"/>
      <c r="M71" s="13">
        <f t="shared" ref="M71" si="134">I71*6800</f>
        <v>-272000</v>
      </c>
    </row>
    <row r="72" spans="1:13" x14ac:dyDescent="0.25">
      <c r="A72" s="39"/>
      <c r="B72" s="2"/>
      <c r="C72" s="2"/>
      <c r="D72" s="7" t="s">
        <v>209</v>
      </c>
      <c r="E72" s="2"/>
      <c r="F72" s="2"/>
      <c r="G72" s="52" t="str">
        <f t="shared" ref="G72" si="135">D72</f>
        <v>+245</v>
      </c>
      <c r="H72" s="53"/>
      <c r="I72" s="52"/>
      <c r="J72" s="53"/>
      <c r="K72" s="2" t="str">
        <f>D72</f>
        <v>+245</v>
      </c>
      <c r="L72" s="6">
        <f t="shared" ref="L72" si="136">K72*12950</f>
        <v>3172750</v>
      </c>
      <c r="M72" s="13"/>
    </row>
    <row r="73" spans="1:13" x14ac:dyDescent="0.25">
      <c r="A73" s="39"/>
      <c r="B73" s="2"/>
      <c r="C73" s="2"/>
      <c r="D73" s="2"/>
      <c r="E73" s="2">
        <v>-391</v>
      </c>
      <c r="F73" s="2"/>
      <c r="G73" s="52"/>
      <c r="H73" s="53"/>
      <c r="I73" s="52">
        <f t="shared" ref="I73" si="137">E73</f>
        <v>-391</v>
      </c>
      <c r="J73" s="53"/>
      <c r="K73" s="2">
        <f>E73</f>
        <v>-391</v>
      </c>
      <c r="L73" s="8"/>
      <c r="M73" s="13">
        <f t="shared" ref="M73" si="138">K73*14400</f>
        <v>-5630400</v>
      </c>
    </row>
    <row r="74" spans="1:13" ht="15.75" thickBot="1" x14ac:dyDescent="0.3">
      <c r="A74" s="40"/>
      <c r="B74" s="14"/>
      <c r="C74" s="14"/>
      <c r="D74" s="14"/>
      <c r="E74" s="14"/>
      <c r="F74" s="15" t="s">
        <v>210</v>
      </c>
      <c r="G74" s="54" t="str">
        <f t="shared" ref="G74" si="139">F74</f>
        <v>+3</v>
      </c>
      <c r="H74" s="55"/>
      <c r="I74" s="54"/>
      <c r="J74" s="55"/>
      <c r="K74" s="14" t="str">
        <f>F74</f>
        <v>+3</v>
      </c>
      <c r="L74" s="16">
        <f t="shared" ref="L74" si="140">K74*15100</f>
        <v>45300</v>
      </c>
      <c r="M74" s="17"/>
    </row>
    <row r="75" spans="1:13" x14ac:dyDescent="0.25">
      <c r="A75" s="38" t="s">
        <v>243</v>
      </c>
      <c r="B75" s="24">
        <v>-303</v>
      </c>
      <c r="C75" s="10"/>
      <c r="D75" s="10"/>
      <c r="E75" s="10"/>
      <c r="F75" s="10"/>
      <c r="G75" s="56"/>
      <c r="H75" s="57"/>
      <c r="I75" s="56">
        <f t="shared" ref="I75" si="141">B75</f>
        <v>-303</v>
      </c>
      <c r="J75" s="57"/>
      <c r="K75" s="10">
        <f>B75</f>
        <v>-303</v>
      </c>
      <c r="L75" s="11"/>
      <c r="M75" s="12">
        <f t="shared" ref="M75" si="142">K75*10000</f>
        <v>-3030000</v>
      </c>
    </row>
    <row r="76" spans="1:13" x14ac:dyDescent="0.25">
      <c r="A76" s="39"/>
      <c r="B76" s="2"/>
      <c r="C76" s="7" t="s">
        <v>19</v>
      </c>
      <c r="D76" s="2"/>
      <c r="E76" s="2"/>
      <c r="F76" s="2"/>
      <c r="G76" s="52" t="str">
        <f t="shared" ref="G76" si="143">C76</f>
        <v>+26</v>
      </c>
      <c r="H76" s="53"/>
      <c r="I76" s="52"/>
      <c r="J76" s="53"/>
      <c r="K76" s="2" t="str">
        <f>C76</f>
        <v>+26</v>
      </c>
      <c r="L76" s="6">
        <f t="shared" ref="L76" si="144">K76*6800</f>
        <v>176800</v>
      </c>
      <c r="M76" s="13"/>
    </row>
    <row r="77" spans="1:13" x14ac:dyDescent="0.25">
      <c r="A77" s="39"/>
      <c r="B77" s="2"/>
      <c r="C77" s="2"/>
      <c r="D77" s="7" t="s">
        <v>211</v>
      </c>
      <c r="E77" s="2"/>
      <c r="F77" s="2"/>
      <c r="G77" s="52" t="str">
        <f t="shared" ref="G77" si="145">D77</f>
        <v>+179</v>
      </c>
      <c r="H77" s="53"/>
      <c r="I77" s="52"/>
      <c r="J77" s="53"/>
      <c r="K77" s="2" t="str">
        <f>D77</f>
        <v>+179</v>
      </c>
      <c r="L77" s="6">
        <f t="shared" ref="L77" si="146">K77*12950</f>
        <v>2318050</v>
      </c>
      <c r="M77" s="13"/>
    </row>
    <row r="78" spans="1:13" x14ac:dyDescent="0.25">
      <c r="A78" s="39"/>
      <c r="B78" s="2"/>
      <c r="C78" s="2"/>
      <c r="D78" s="2"/>
      <c r="E78" s="7" t="s">
        <v>23</v>
      </c>
      <c r="F78" s="2"/>
      <c r="G78" s="52" t="str">
        <f t="shared" ref="G78" si="147">E78</f>
        <v>+22</v>
      </c>
      <c r="H78" s="53"/>
      <c r="I78" s="52"/>
      <c r="J78" s="53"/>
      <c r="K78" s="2" t="str">
        <f>E78</f>
        <v>+22</v>
      </c>
      <c r="L78" s="8">
        <f t="shared" ref="L78" si="148">K78*14400</f>
        <v>316800</v>
      </c>
      <c r="M78" s="13"/>
    </row>
    <row r="79" spans="1:13" ht="15.75" thickBot="1" x14ac:dyDescent="0.3">
      <c r="A79" s="40"/>
      <c r="B79" s="14"/>
      <c r="C79" s="14"/>
      <c r="D79" s="14"/>
      <c r="E79" s="14"/>
      <c r="F79" s="15">
        <v>-2</v>
      </c>
      <c r="G79" s="54"/>
      <c r="H79" s="55"/>
      <c r="I79" s="54">
        <f>F79</f>
        <v>-2</v>
      </c>
      <c r="J79" s="55"/>
      <c r="K79" s="14">
        <f>F79</f>
        <v>-2</v>
      </c>
      <c r="L79" s="16"/>
      <c r="M79" s="17">
        <f t="shared" ref="M79" si="149">I79*15100</f>
        <v>-30200</v>
      </c>
    </row>
    <row r="80" spans="1:13" x14ac:dyDescent="0.25">
      <c r="A80" s="38" t="s">
        <v>244</v>
      </c>
      <c r="B80" s="24">
        <v>-6</v>
      </c>
      <c r="C80" s="10"/>
      <c r="D80" s="10"/>
      <c r="E80" s="10"/>
      <c r="F80" s="10"/>
      <c r="G80" s="56"/>
      <c r="H80" s="57"/>
      <c r="I80" s="56">
        <f t="shared" ref="I80" si="150">B80</f>
        <v>-6</v>
      </c>
      <c r="J80" s="57"/>
      <c r="K80" s="10">
        <f>B80</f>
        <v>-6</v>
      </c>
      <c r="L80" s="11"/>
      <c r="M80" s="12">
        <f t="shared" ref="M80" si="151">K80*10000</f>
        <v>-60000</v>
      </c>
    </row>
    <row r="81" spans="1:13" x14ac:dyDescent="0.25">
      <c r="A81" s="39"/>
      <c r="B81" s="2"/>
      <c r="C81" s="7" t="s">
        <v>212</v>
      </c>
      <c r="D81" s="2"/>
      <c r="E81" s="2"/>
      <c r="F81" s="2"/>
      <c r="G81" s="52" t="str">
        <f t="shared" ref="G81" si="152">C81</f>
        <v>+161</v>
      </c>
      <c r="H81" s="53"/>
      <c r="I81" s="52"/>
      <c r="J81" s="53"/>
      <c r="K81" s="2" t="str">
        <f>C81</f>
        <v>+161</v>
      </c>
      <c r="L81" s="6">
        <f t="shared" ref="L81" si="153">K81*6800</f>
        <v>1094800</v>
      </c>
      <c r="M81" s="13"/>
    </row>
    <row r="82" spans="1:13" x14ac:dyDescent="0.25">
      <c r="A82" s="39"/>
      <c r="B82" s="2"/>
      <c r="C82" s="2"/>
      <c r="D82" s="7">
        <v>-63</v>
      </c>
      <c r="E82" s="2"/>
      <c r="F82" s="2"/>
      <c r="G82" s="52"/>
      <c r="H82" s="53"/>
      <c r="I82" s="52">
        <f t="shared" ref="I82" si="154">D82</f>
        <v>-63</v>
      </c>
      <c r="J82" s="53"/>
      <c r="K82" s="2">
        <f>D82</f>
        <v>-63</v>
      </c>
      <c r="L82" s="6"/>
      <c r="M82" s="13">
        <f t="shared" ref="M82" si="155">I82*12950</f>
        <v>-815850</v>
      </c>
    </row>
    <row r="83" spans="1:13" x14ac:dyDescent="0.25">
      <c r="A83" s="39"/>
      <c r="B83" s="2"/>
      <c r="C83" s="2"/>
      <c r="D83" s="2"/>
      <c r="E83" s="7">
        <v>-26</v>
      </c>
      <c r="F83" s="2"/>
      <c r="G83" s="52"/>
      <c r="H83" s="53"/>
      <c r="I83" s="52">
        <f t="shared" ref="I83" si="156">E83</f>
        <v>-26</v>
      </c>
      <c r="J83" s="53"/>
      <c r="K83" s="2">
        <f>E83</f>
        <v>-26</v>
      </c>
      <c r="L83" s="8"/>
      <c r="M83" s="13">
        <f t="shared" ref="M83" si="157">K83*14400</f>
        <v>-374400</v>
      </c>
    </row>
    <row r="84" spans="1:13" ht="15.75" thickBot="1" x14ac:dyDescent="0.3">
      <c r="A84" s="40"/>
      <c r="B84" s="14"/>
      <c r="C84" s="14"/>
      <c r="D84" s="14"/>
      <c r="E84" s="14"/>
      <c r="F84" s="15" t="s">
        <v>208</v>
      </c>
      <c r="G84" s="54" t="str">
        <f t="shared" ref="G84" si="158">F84</f>
        <v>+2</v>
      </c>
      <c r="H84" s="55"/>
      <c r="I84" s="54"/>
      <c r="J84" s="55"/>
      <c r="K84" s="14" t="str">
        <f>F84</f>
        <v>+2</v>
      </c>
      <c r="L84" s="16">
        <f t="shared" ref="L84" si="159">K84*15100</f>
        <v>30200</v>
      </c>
      <c r="M84" s="17"/>
    </row>
    <row r="85" spans="1:13" x14ac:dyDescent="0.25">
      <c r="A85" s="38" t="s">
        <v>245</v>
      </c>
      <c r="B85" s="24">
        <v>-33</v>
      </c>
      <c r="C85" s="10"/>
      <c r="D85" s="10"/>
      <c r="E85" s="10"/>
      <c r="F85" s="10"/>
      <c r="G85" s="56"/>
      <c r="H85" s="57"/>
      <c r="I85" s="56">
        <f t="shared" ref="I85" si="160">B85</f>
        <v>-33</v>
      </c>
      <c r="J85" s="57"/>
      <c r="K85" s="10">
        <f>B85</f>
        <v>-33</v>
      </c>
      <c r="L85" s="11"/>
      <c r="M85" s="12">
        <f t="shared" ref="M85" si="161">K85*10000</f>
        <v>-330000</v>
      </c>
    </row>
    <row r="86" spans="1:13" x14ac:dyDescent="0.25">
      <c r="A86" s="39"/>
      <c r="B86" s="2"/>
      <c r="C86" s="7">
        <v>-47</v>
      </c>
      <c r="D86" s="2"/>
      <c r="E86" s="2"/>
      <c r="F86" s="2"/>
      <c r="G86" s="52"/>
      <c r="H86" s="53"/>
      <c r="I86" s="52">
        <f t="shared" ref="I86" si="162">C86</f>
        <v>-47</v>
      </c>
      <c r="J86" s="53"/>
      <c r="K86" s="2">
        <f>C86</f>
        <v>-47</v>
      </c>
      <c r="L86" s="6"/>
      <c r="M86" s="13">
        <f t="shared" ref="M86" si="163">I86*6800</f>
        <v>-319600</v>
      </c>
    </row>
    <row r="87" spans="1:13" x14ac:dyDescent="0.25">
      <c r="A87" s="39"/>
      <c r="B87" s="2"/>
      <c r="C87" s="2"/>
      <c r="D87" s="7" t="s">
        <v>213</v>
      </c>
      <c r="E87" s="2"/>
      <c r="F87" s="2"/>
      <c r="G87" s="52" t="str">
        <f t="shared" ref="G87" si="164">D87</f>
        <v>+150</v>
      </c>
      <c r="H87" s="53"/>
      <c r="I87" s="52"/>
      <c r="J87" s="53"/>
      <c r="K87" s="2" t="str">
        <f>D87</f>
        <v>+150</v>
      </c>
      <c r="L87" s="6">
        <f t="shared" ref="L87" si="165">K87*12950</f>
        <v>1942500</v>
      </c>
      <c r="M87" s="13"/>
    </row>
    <row r="88" spans="1:13" x14ac:dyDescent="0.25">
      <c r="A88" s="39"/>
      <c r="B88" s="2"/>
      <c r="C88" s="2"/>
      <c r="D88" s="2"/>
      <c r="E88" s="7" t="s">
        <v>142</v>
      </c>
      <c r="F88" s="2"/>
      <c r="G88" s="52" t="str">
        <f t="shared" ref="G88" si="166">E88</f>
        <v>+47</v>
      </c>
      <c r="H88" s="53"/>
      <c r="I88" s="52"/>
      <c r="J88" s="53"/>
      <c r="K88" s="2" t="str">
        <f>E88</f>
        <v>+47</v>
      </c>
      <c r="L88" s="8">
        <f t="shared" ref="L88" si="167">K88*14400</f>
        <v>676800</v>
      </c>
      <c r="M88" s="13"/>
    </row>
    <row r="89" spans="1:13" ht="15.75" thickBot="1" x14ac:dyDescent="0.3">
      <c r="A89" s="40"/>
      <c r="B89" s="14"/>
      <c r="C89" s="14"/>
      <c r="D89" s="14"/>
      <c r="E89" s="14"/>
      <c r="F89" s="15" t="s">
        <v>33</v>
      </c>
      <c r="G89" s="54" t="str">
        <f t="shared" ref="G89" si="168">F89</f>
        <v>+1</v>
      </c>
      <c r="H89" s="55"/>
      <c r="I89" s="54"/>
      <c r="J89" s="55"/>
      <c r="K89" s="14" t="str">
        <f>F89</f>
        <v>+1</v>
      </c>
      <c r="L89" s="16">
        <f t="shared" ref="L89" si="169">K89*15100</f>
        <v>15100</v>
      </c>
      <c r="M89" s="17"/>
    </row>
    <row r="90" spans="1:13" x14ac:dyDescent="0.25">
      <c r="A90" s="38" t="s">
        <v>246</v>
      </c>
      <c r="B90" s="10">
        <v>-119</v>
      </c>
      <c r="C90" s="10"/>
      <c r="D90" s="10"/>
      <c r="E90" s="10"/>
      <c r="F90" s="10"/>
      <c r="G90" s="56"/>
      <c r="H90" s="57"/>
      <c r="I90" s="56">
        <f t="shared" ref="I90" si="170">B90</f>
        <v>-119</v>
      </c>
      <c r="J90" s="57"/>
      <c r="K90" s="10">
        <f>B90</f>
        <v>-119</v>
      </c>
      <c r="L90" s="11"/>
      <c r="M90" s="12">
        <f t="shared" ref="M90" si="171">K90*10000</f>
        <v>-1190000</v>
      </c>
    </row>
    <row r="91" spans="1:13" x14ac:dyDescent="0.25">
      <c r="A91" s="39"/>
      <c r="B91" s="2"/>
      <c r="C91" s="7">
        <v>-13</v>
      </c>
      <c r="D91" s="2"/>
      <c r="E91" s="2"/>
      <c r="F91" s="2"/>
      <c r="G91" s="52"/>
      <c r="H91" s="53"/>
      <c r="I91" s="52">
        <f t="shared" ref="I91" si="172">C91</f>
        <v>-13</v>
      </c>
      <c r="J91" s="53"/>
      <c r="K91" s="2">
        <f>C91</f>
        <v>-13</v>
      </c>
      <c r="L91" s="6"/>
      <c r="M91" s="13">
        <f t="shared" ref="M91" si="173">I91*6800</f>
        <v>-88400</v>
      </c>
    </row>
    <row r="92" spans="1:13" x14ac:dyDescent="0.25">
      <c r="A92" s="39"/>
      <c r="B92" s="2"/>
      <c r="C92" s="2"/>
      <c r="D92" s="7" t="s">
        <v>214</v>
      </c>
      <c r="E92" s="2"/>
      <c r="F92" s="2"/>
      <c r="G92" s="52" t="str">
        <f t="shared" ref="G92" si="174">D92</f>
        <v>+79</v>
      </c>
      <c r="H92" s="53"/>
      <c r="I92" s="52"/>
      <c r="J92" s="53"/>
      <c r="K92" s="2" t="str">
        <f>D92</f>
        <v>+79</v>
      </c>
      <c r="L92" s="6">
        <f t="shared" ref="L92" si="175">K92*12950</f>
        <v>1023050</v>
      </c>
      <c r="M92" s="13"/>
    </row>
    <row r="93" spans="1:13" x14ac:dyDescent="0.25">
      <c r="A93" s="39"/>
      <c r="B93" s="2"/>
      <c r="C93" s="2"/>
      <c r="D93" s="2"/>
      <c r="E93" s="7" t="s">
        <v>58</v>
      </c>
      <c r="F93" s="2"/>
      <c r="G93" s="52" t="str">
        <f t="shared" ref="G93" si="176">E93</f>
        <v>+35</v>
      </c>
      <c r="H93" s="53"/>
      <c r="I93" s="52"/>
      <c r="J93" s="53"/>
      <c r="K93" s="2" t="str">
        <f>E93</f>
        <v>+35</v>
      </c>
      <c r="L93" s="8">
        <f t="shared" ref="L93" si="177">K93*14400</f>
        <v>504000</v>
      </c>
      <c r="M93" s="13"/>
    </row>
    <row r="94" spans="1:13" ht="15.75" thickBot="1" x14ac:dyDescent="0.3">
      <c r="A94" s="40"/>
      <c r="B94" s="14"/>
      <c r="C94" s="14"/>
      <c r="D94" s="14"/>
      <c r="E94" s="14"/>
      <c r="F94" s="14">
        <v>-26</v>
      </c>
      <c r="G94" s="54"/>
      <c r="H94" s="55"/>
      <c r="I94" s="54">
        <f>F94</f>
        <v>-26</v>
      </c>
      <c r="J94" s="55"/>
      <c r="K94" s="14">
        <f>F94</f>
        <v>-26</v>
      </c>
      <c r="L94" s="16"/>
      <c r="M94" s="17">
        <f t="shared" ref="M94" si="178">I94*15100</f>
        <v>-392600</v>
      </c>
    </row>
    <row r="95" spans="1:13" x14ac:dyDescent="0.25">
      <c r="A95" s="38" t="s">
        <v>247</v>
      </c>
      <c r="B95" s="24" t="s">
        <v>144</v>
      </c>
      <c r="C95" s="10"/>
      <c r="D95" s="10"/>
      <c r="E95" s="10"/>
      <c r="F95" s="10"/>
      <c r="G95" s="56" t="str">
        <f t="shared" ref="G95" si="179">B95</f>
        <v>+56</v>
      </c>
      <c r="H95" s="57"/>
      <c r="I95" s="56"/>
      <c r="J95" s="57"/>
      <c r="K95" s="10" t="str">
        <f>B95</f>
        <v>+56</v>
      </c>
      <c r="L95" s="11">
        <f t="shared" ref="L95" si="180">K95*10000</f>
        <v>560000</v>
      </c>
      <c r="M95" s="12"/>
    </row>
    <row r="96" spans="1:13" x14ac:dyDescent="0.25">
      <c r="A96" s="39"/>
      <c r="B96" s="2"/>
      <c r="C96" s="7" t="s">
        <v>215</v>
      </c>
      <c r="D96" s="2"/>
      <c r="E96" s="2"/>
      <c r="F96" s="2"/>
      <c r="G96" s="52" t="str">
        <f t="shared" ref="G96" si="181">C96</f>
        <v>+200</v>
      </c>
      <c r="H96" s="53"/>
      <c r="I96" s="52"/>
      <c r="J96" s="53"/>
      <c r="K96" s="2" t="str">
        <f>C96</f>
        <v>+200</v>
      </c>
      <c r="L96" s="6">
        <f t="shared" ref="L96" si="182">K96*6800</f>
        <v>1360000</v>
      </c>
      <c r="M96" s="13"/>
    </row>
    <row r="97" spans="1:13" x14ac:dyDescent="0.25">
      <c r="A97" s="39"/>
      <c r="B97" s="2"/>
      <c r="C97" s="2"/>
      <c r="D97" s="7">
        <v>-197</v>
      </c>
      <c r="E97" s="2"/>
      <c r="F97" s="2"/>
      <c r="G97" s="52"/>
      <c r="H97" s="53"/>
      <c r="I97" s="52">
        <f t="shared" ref="I97" si="183">D97</f>
        <v>-197</v>
      </c>
      <c r="J97" s="53"/>
      <c r="K97" s="2">
        <f>D97</f>
        <v>-197</v>
      </c>
      <c r="L97" s="6"/>
      <c r="M97" s="13">
        <f t="shared" ref="M97" si="184">I97*12950</f>
        <v>-2551150</v>
      </c>
    </row>
    <row r="98" spans="1:13" x14ac:dyDescent="0.25">
      <c r="A98" s="39"/>
      <c r="B98" s="2"/>
      <c r="C98" s="2"/>
      <c r="D98" s="2"/>
      <c r="E98" s="7" t="s">
        <v>216</v>
      </c>
      <c r="F98" s="2"/>
      <c r="G98" s="52" t="str">
        <f t="shared" ref="G98" si="185">E98</f>
        <v>+62</v>
      </c>
      <c r="H98" s="53"/>
      <c r="I98" s="52"/>
      <c r="J98" s="53"/>
      <c r="K98" s="2" t="str">
        <f>E98</f>
        <v>+62</v>
      </c>
      <c r="L98" s="8">
        <f t="shared" ref="L98" si="186">K98*14400</f>
        <v>892800</v>
      </c>
      <c r="M98" s="13"/>
    </row>
    <row r="99" spans="1:13" ht="15.75" thickBot="1" x14ac:dyDescent="0.3">
      <c r="A99" s="40"/>
      <c r="B99" s="14"/>
      <c r="C99" s="14"/>
      <c r="D99" s="14"/>
      <c r="E99" s="14"/>
      <c r="F99" s="15" t="s">
        <v>199</v>
      </c>
      <c r="G99" s="54" t="str">
        <f t="shared" ref="G99" si="187">F99</f>
        <v>+30</v>
      </c>
      <c r="H99" s="55"/>
      <c r="I99" s="54"/>
      <c r="J99" s="55"/>
      <c r="K99" s="14" t="str">
        <f>F99</f>
        <v>+30</v>
      </c>
      <c r="L99" s="16">
        <f t="shared" ref="L99" si="188">K99*15100</f>
        <v>453000</v>
      </c>
      <c r="M99" s="17"/>
    </row>
    <row r="100" spans="1:13" x14ac:dyDescent="0.25">
      <c r="A100" s="38" t="s">
        <v>248</v>
      </c>
      <c r="B100" s="24">
        <v>-1243</v>
      </c>
      <c r="C100" s="10"/>
      <c r="D100" s="10"/>
      <c r="E100" s="10"/>
      <c r="F100" s="10"/>
      <c r="G100" s="56"/>
      <c r="H100" s="57"/>
      <c r="I100" s="56">
        <f t="shared" ref="I100" si="189">B100</f>
        <v>-1243</v>
      </c>
      <c r="J100" s="57"/>
      <c r="K100" s="10">
        <f>B100</f>
        <v>-1243</v>
      </c>
      <c r="L100" s="11"/>
      <c r="M100" s="12">
        <f t="shared" ref="M100" si="190">K100*10000</f>
        <v>-12430000</v>
      </c>
    </row>
    <row r="101" spans="1:13" x14ac:dyDescent="0.25">
      <c r="A101" s="39"/>
      <c r="B101" s="2"/>
      <c r="C101" s="2">
        <v>-190</v>
      </c>
      <c r="D101" s="2"/>
      <c r="E101" s="2"/>
      <c r="F101" s="2"/>
      <c r="G101" s="52"/>
      <c r="H101" s="53"/>
      <c r="I101" s="52">
        <f t="shared" ref="I101" si="191">C101</f>
        <v>-190</v>
      </c>
      <c r="J101" s="53"/>
      <c r="K101" s="2">
        <f>C101</f>
        <v>-190</v>
      </c>
      <c r="L101" s="6"/>
      <c r="M101" s="13">
        <f t="shared" ref="M101" si="192">I101*6800</f>
        <v>-1292000</v>
      </c>
    </row>
    <row r="102" spans="1:13" x14ac:dyDescent="0.25">
      <c r="A102" s="39"/>
      <c r="B102" s="2"/>
      <c r="C102" s="2"/>
      <c r="D102" s="7">
        <v>-10</v>
      </c>
      <c r="E102" s="2"/>
      <c r="F102" s="2"/>
      <c r="G102" s="52"/>
      <c r="H102" s="53"/>
      <c r="I102" s="52">
        <f t="shared" ref="I102" si="193">D102</f>
        <v>-10</v>
      </c>
      <c r="J102" s="53"/>
      <c r="K102" s="2">
        <f>D102</f>
        <v>-10</v>
      </c>
      <c r="L102" s="6"/>
      <c r="M102" s="13">
        <f t="shared" ref="M102" si="194">I102*12950</f>
        <v>-129500</v>
      </c>
    </row>
    <row r="103" spans="1:13" x14ac:dyDescent="0.25">
      <c r="A103" s="39"/>
      <c r="B103" s="2"/>
      <c r="C103" s="2"/>
      <c r="D103" s="2"/>
      <c r="E103" s="7" t="s">
        <v>73</v>
      </c>
      <c r="F103" s="2"/>
      <c r="G103" s="52" t="str">
        <f t="shared" ref="G103" si="195">E103</f>
        <v>+11</v>
      </c>
      <c r="H103" s="53"/>
      <c r="I103" s="52"/>
      <c r="J103" s="53"/>
      <c r="K103" s="2" t="str">
        <f>E103</f>
        <v>+11</v>
      </c>
      <c r="L103" s="8">
        <f t="shared" ref="L103" si="196">K103*14400</f>
        <v>158400</v>
      </c>
      <c r="M103" s="13"/>
    </row>
    <row r="104" spans="1:13" ht="15.75" thickBot="1" x14ac:dyDescent="0.3">
      <c r="A104" s="40"/>
      <c r="B104" s="14"/>
      <c r="C104" s="14"/>
      <c r="D104" s="14"/>
      <c r="E104" s="14"/>
      <c r="F104" s="15">
        <v>-11</v>
      </c>
      <c r="G104" s="54"/>
      <c r="H104" s="55"/>
      <c r="I104" s="54">
        <f>F104</f>
        <v>-11</v>
      </c>
      <c r="J104" s="55"/>
      <c r="K104" s="14">
        <f>F104</f>
        <v>-11</v>
      </c>
      <c r="L104" s="16"/>
      <c r="M104" s="17">
        <f t="shared" ref="M104" si="197">I104*15100</f>
        <v>-166100</v>
      </c>
    </row>
    <row r="105" spans="1:13" x14ac:dyDescent="0.25">
      <c r="A105" s="38" t="s">
        <v>249</v>
      </c>
      <c r="B105" s="24" t="s">
        <v>217</v>
      </c>
      <c r="C105" s="10"/>
      <c r="D105" s="10"/>
      <c r="E105" s="10"/>
      <c r="F105" s="10"/>
      <c r="G105" s="56" t="str">
        <f t="shared" ref="G105" si="198">B105</f>
        <v>+1122</v>
      </c>
      <c r="H105" s="57"/>
      <c r="I105" s="56"/>
      <c r="J105" s="57"/>
      <c r="K105" s="10" t="str">
        <f>B105</f>
        <v>+1122</v>
      </c>
      <c r="L105" s="11">
        <f t="shared" ref="L105" si="199">K105*10000</f>
        <v>11220000</v>
      </c>
      <c r="M105" s="12"/>
    </row>
    <row r="106" spans="1:13" x14ac:dyDescent="0.25">
      <c r="A106" s="39"/>
      <c r="B106" s="2"/>
      <c r="C106" s="7" t="s">
        <v>218</v>
      </c>
      <c r="D106" s="2"/>
      <c r="E106" s="2"/>
      <c r="F106" s="2"/>
      <c r="G106" s="52" t="str">
        <f t="shared" ref="G106" si="200">C106</f>
        <v>+173</v>
      </c>
      <c r="H106" s="53"/>
      <c r="I106" s="52"/>
      <c r="J106" s="53"/>
      <c r="K106" s="2" t="str">
        <f>C106</f>
        <v>+173</v>
      </c>
      <c r="L106" s="6">
        <f t="shared" ref="L106" si="201">K106*6800</f>
        <v>1176400</v>
      </c>
      <c r="M106" s="13"/>
    </row>
    <row r="107" spans="1:13" x14ac:dyDescent="0.25">
      <c r="A107" s="39"/>
      <c r="B107" s="2"/>
      <c r="C107" s="2"/>
      <c r="D107" s="7">
        <v>-66</v>
      </c>
      <c r="E107" s="2"/>
      <c r="F107" s="2"/>
      <c r="G107" s="52"/>
      <c r="H107" s="53"/>
      <c r="I107" s="52">
        <f t="shared" ref="I107" si="202">D107</f>
        <v>-66</v>
      </c>
      <c r="J107" s="53"/>
      <c r="K107" s="2">
        <f>D107</f>
        <v>-66</v>
      </c>
      <c r="L107" s="6"/>
      <c r="M107" s="13">
        <f t="shared" ref="M107" si="203">I107*12950</f>
        <v>-854700</v>
      </c>
    </row>
    <row r="108" spans="1:13" x14ac:dyDescent="0.25">
      <c r="A108" s="39"/>
      <c r="B108" s="2"/>
      <c r="C108" s="2"/>
      <c r="D108" s="2"/>
      <c r="E108" s="2">
        <v>-210</v>
      </c>
      <c r="F108" s="2"/>
      <c r="G108" s="52"/>
      <c r="H108" s="53"/>
      <c r="I108" s="52">
        <f t="shared" ref="I108" si="204">E108</f>
        <v>-210</v>
      </c>
      <c r="J108" s="53"/>
      <c r="K108" s="2">
        <f>E108</f>
        <v>-210</v>
      </c>
      <c r="L108" s="8"/>
      <c r="M108" s="13">
        <f t="shared" ref="M108" si="205">K108*14400</f>
        <v>-3024000</v>
      </c>
    </row>
    <row r="109" spans="1:13" ht="15.75" thickBot="1" x14ac:dyDescent="0.3">
      <c r="A109" s="40"/>
      <c r="B109" s="14"/>
      <c r="C109" s="14"/>
      <c r="D109" s="14"/>
      <c r="E109" s="14"/>
      <c r="F109" s="15" t="s">
        <v>100</v>
      </c>
      <c r="G109" s="54" t="str">
        <f t="shared" ref="G109" si="206">F109</f>
        <v>+6</v>
      </c>
      <c r="H109" s="55"/>
      <c r="I109" s="54"/>
      <c r="J109" s="55"/>
      <c r="K109" s="14" t="str">
        <f>F109</f>
        <v>+6</v>
      </c>
      <c r="L109" s="16">
        <f t="shared" ref="L109" si="207">K109*15100</f>
        <v>90600</v>
      </c>
      <c r="M109" s="17"/>
    </row>
    <row r="110" spans="1:13" x14ac:dyDescent="0.25">
      <c r="A110" s="38" t="s">
        <v>250</v>
      </c>
      <c r="B110" s="24">
        <v>-1650</v>
      </c>
      <c r="C110" s="10"/>
      <c r="D110" s="10"/>
      <c r="E110" s="10"/>
      <c r="F110" s="10"/>
      <c r="G110" s="56"/>
      <c r="H110" s="57"/>
      <c r="I110" s="56">
        <f t="shared" ref="I110" si="208">B110</f>
        <v>-1650</v>
      </c>
      <c r="J110" s="57"/>
      <c r="K110" s="10">
        <f>B110</f>
        <v>-1650</v>
      </c>
      <c r="L110" s="11"/>
      <c r="M110" s="12">
        <f t="shared" ref="M110" si="209">K110*10000</f>
        <v>-16500000</v>
      </c>
    </row>
    <row r="111" spans="1:13" x14ac:dyDescent="0.25">
      <c r="A111" s="39"/>
      <c r="B111" s="2"/>
      <c r="C111" s="7">
        <v>-468</v>
      </c>
      <c r="D111" s="2"/>
      <c r="E111" s="2"/>
      <c r="F111" s="2"/>
      <c r="G111" s="52"/>
      <c r="H111" s="53"/>
      <c r="I111" s="52">
        <f t="shared" ref="I111" si="210">C111</f>
        <v>-468</v>
      </c>
      <c r="J111" s="53"/>
      <c r="K111" s="2">
        <f>C111</f>
        <v>-468</v>
      </c>
      <c r="L111" s="6"/>
      <c r="M111" s="13">
        <f t="shared" ref="M111" si="211">I111*6800</f>
        <v>-3182400</v>
      </c>
    </row>
    <row r="112" spans="1:13" x14ac:dyDescent="0.25">
      <c r="A112" s="39"/>
      <c r="B112" s="2"/>
      <c r="C112" s="2"/>
      <c r="D112" s="7" t="s">
        <v>154</v>
      </c>
      <c r="E112" s="2"/>
      <c r="F112" s="2"/>
      <c r="G112" s="52" t="str">
        <f t="shared" ref="G112" si="212">D112</f>
        <v>+137</v>
      </c>
      <c r="H112" s="53"/>
      <c r="I112" s="52"/>
      <c r="J112" s="53"/>
      <c r="K112" s="2" t="str">
        <f>D112</f>
        <v>+137</v>
      </c>
      <c r="L112" s="6">
        <f t="shared" ref="L112" si="213">K112*12950</f>
        <v>1774150</v>
      </c>
      <c r="M112" s="13"/>
    </row>
    <row r="113" spans="1:13" x14ac:dyDescent="0.25">
      <c r="A113" s="39"/>
      <c r="B113" s="2"/>
      <c r="C113" s="2"/>
      <c r="D113" s="2"/>
      <c r="E113" s="7" t="s">
        <v>33</v>
      </c>
      <c r="F113" s="2"/>
      <c r="G113" s="52" t="str">
        <f t="shared" ref="G113" si="214">E113</f>
        <v>+1</v>
      </c>
      <c r="H113" s="53"/>
      <c r="I113" s="52"/>
      <c r="J113" s="53"/>
      <c r="K113" s="2" t="str">
        <f>E113</f>
        <v>+1</v>
      </c>
      <c r="L113" s="8">
        <f t="shared" ref="L113" si="215">K113*14400</f>
        <v>14400</v>
      </c>
      <c r="M113" s="13"/>
    </row>
    <row r="114" spans="1:13" ht="15.75" thickBot="1" x14ac:dyDescent="0.3">
      <c r="A114" s="40"/>
      <c r="B114" s="14"/>
      <c r="C114" s="14"/>
      <c r="D114" s="14"/>
      <c r="E114" s="14"/>
      <c r="F114" s="15">
        <v>-19</v>
      </c>
      <c r="G114" s="54"/>
      <c r="H114" s="55"/>
      <c r="I114" s="54">
        <f>F114</f>
        <v>-19</v>
      </c>
      <c r="J114" s="55"/>
      <c r="K114" s="14">
        <f>F114</f>
        <v>-19</v>
      </c>
      <c r="L114" s="16"/>
      <c r="M114" s="17">
        <f t="shared" ref="M114" si="216">I114*15100</f>
        <v>-286900</v>
      </c>
    </row>
    <row r="115" spans="1:13" x14ac:dyDescent="0.25">
      <c r="A115" s="38" t="s">
        <v>251</v>
      </c>
      <c r="B115" s="24" t="s">
        <v>219</v>
      </c>
      <c r="C115" s="10"/>
      <c r="D115" s="10"/>
      <c r="E115" s="10"/>
      <c r="F115" s="10"/>
      <c r="G115" s="56" t="str">
        <f t="shared" ref="G115" si="217">B115</f>
        <v>+1100</v>
      </c>
      <c r="H115" s="57"/>
      <c r="I115" s="56"/>
      <c r="J115" s="57"/>
      <c r="K115" s="10" t="str">
        <f>B115</f>
        <v>+1100</v>
      </c>
      <c r="L115" s="11">
        <f t="shared" ref="L115" si="218">K115*10000</f>
        <v>11000000</v>
      </c>
      <c r="M115" s="12"/>
    </row>
    <row r="116" spans="1:13" x14ac:dyDescent="0.25">
      <c r="A116" s="39"/>
      <c r="B116" s="2"/>
      <c r="C116" s="7" t="s">
        <v>203</v>
      </c>
      <c r="D116" s="2"/>
      <c r="E116" s="2"/>
      <c r="F116" s="2"/>
      <c r="G116" s="52" t="str">
        <f t="shared" ref="G116" si="219">C116</f>
        <v>+181</v>
      </c>
      <c r="H116" s="53"/>
      <c r="I116" s="52"/>
      <c r="J116" s="53"/>
      <c r="K116" s="2" t="str">
        <f>C116</f>
        <v>+181</v>
      </c>
      <c r="L116" s="6">
        <f t="shared" ref="L116" si="220">K116*6800</f>
        <v>1230800</v>
      </c>
      <c r="M116" s="13"/>
    </row>
    <row r="117" spans="1:13" x14ac:dyDescent="0.25">
      <c r="A117" s="39"/>
      <c r="B117" s="2"/>
      <c r="C117" s="2"/>
      <c r="D117" s="7">
        <v>-10</v>
      </c>
      <c r="E117" s="2"/>
      <c r="F117" s="2"/>
      <c r="G117" s="52"/>
      <c r="H117" s="53"/>
      <c r="I117" s="52">
        <f t="shared" ref="I117" si="221">D117</f>
        <v>-10</v>
      </c>
      <c r="J117" s="53"/>
      <c r="K117" s="2">
        <f>D117</f>
        <v>-10</v>
      </c>
      <c r="L117" s="6"/>
      <c r="M117" s="13">
        <f t="shared" ref="M117" si="222">I117*12950</f>
        <v>-129500</v>
      </c>
    </row>
    <row r="118" spans="1:13" x14ac:dyDescent="0.25">
      <c r="A118" s="39"/>
      <c r="B118" s="2"/>
      <c r="C118" s="2"/>
      <c r="D118" s="2"/>
      <c r="E118" s="7" t="s">
        <v>220</v>
      </c>
      <c r="F118" s="2"/>
      <c r="G118" s="52" t="str">
        <f t="shared" ref="G118" si="223">E118</f>
        <v>+208</v>
      </c>
      <c r="H118" s="53"/>
      <c r="I118" s="52"/>
      <c r="J118" s="53"/>
      <c r="K118" s="2" t="str">
        <f>E118</f>
        <v>+208</v>
      </c>
      <c r="L118" s="8">
        <f t="shared" ref="L118" si="224">K118*14400</f>
        <v>2995200</v>
      </c>
      <c r="M118" s="13"/>
    </row>
    <row r="119" spans="1:13" ht="15.75" thickBot="1" x14ac:dyDescent="0.3">
      <c r="A119" s="40"/>
      <c r="B119" s="14"/>
      <c r="C119" s="14"/>
      <c r="D119" s="14"/>
      <c r="E119" s="14"/>
      <c r="F119" s="15">
        <v>-71</v>
      </c>
      <c r="G119" s="54"/>
      <c r="H119" s="55"/>
      <c r="I119" s="54">
        <f>F119</f>
        <v>-71</v>
      </c>
      <c r="J119" s="55"/>
      <c r="K119" s="14">
        <f>F119</f>
        <v>-71</v>
      </c>
      <c r="L119" s="16"/>
      <c r="M119" s="17">
        <f t="shared" ref="M119" si="225">I119*15100</f>
        <v>-1072100</v>
      </c>
    </row>
    <row r="120" spans="1:13" x14ac:dyDescent="0.25">
      <c r="A120" s="38" t="s">
        <v>252</v>
      </c>
      <c r="B120" s="10">
        <v>-4260</v>
      </c>
      <c r="C120" s="10"/>
      <c r="D120" s="10"/>
      <c r="E120" s="10"/>
      <c r="F120" s="10"/>
      <c r="G120" s="56"/>
      <c r="H120" s="57"/>
      <c r="I120" s="56">
        <f t="shared" ref="I120" si="226">B120</f>
        <v>-4260</v>
      </c>
      <c r="J120" s="57"/>
      <c r="K120" s="10">
        <f>B120</f>
        <v>-4260</v>
      </c>
      <c r="L120" s="11"/>
      <c r="M120" s="12">
        <f t="shared" ref="M120" si="227">K120*10000</f>
        <v>-42600000</v>
      </c>
    </row>
    <row r="121" spans="1:13" x14ac:dyDescent="0.25">
      <c r="A121" s="39"/>
      <c r="B121" s="2"/>
      <c r="C121" s="7">
        <v>-89</v>
      </c>
      <c r="D121" s="2"/>
      <c r="E121" s="2"/>
      <c r="F121" s="2"/>
      <c r="G121" s="52"/>
      <c r="H121" s="53"/>
      <c r="I121" s="52">
        <f t="shared" ref="I121" si="228">C121</f>
        <v>-89</v>
      </c>
      <c r="J121" s="53"/>
      <c r="K121" s="2">
        <f>C121</f>
        <v>-89</v>
      </c>
      <c r="L121" s="6"/>
      <c r="M121" s="13">
        <f t="shared" ref="M121" si="229">I121*6800</f>
        <v>-605200</v>
      </c>
    </row>
    <row r="122" spans="1:13" x14ac:dyDescent="0.25">
      <c r="A122" s="39"/>
      <c r="B122" s="2"/>
      <c r="C122" s="2"/>
      <c r="D122" s="7">
        <v>-220</v>
      </c>
      <c r="E122" s="2"/>
      <c r="F122" s="2"/>
      <c r="G122" s="52"/>
      <c r="H122" s="53"/>
      <c r="I122" s="52">
        <f t="shared" ref="I122" si="230">D122</f>
        <v>-220</v>
      </c>
      <c r="J122" s="53"/>
      <c r="K122" s="2">
        <f>D122</f>
        <v>-220</v>
      </c>
      <c r="L122" s="6"/>
      <c r="M122" s="13">
        <f t="shared" ref="M122" si="231">I122*12950</f>
        <v>-2849000</v>
      </c>
    </row>
    <row r="123" spans="1:13" x14ac:dyDescent="0.25">
      <c r="A123" s="39"/>
      <c r="B123" s="2"/>
      <c r="C123" s="2"/>
      <c r="D123" s="2"/>
      <c r="E123" s="7" t="s">
        <v>82</v>
      </c>
      <c r="F123" s="2"/>
      <c r="G123" s="52" t="str">
        <f t="shared" ref="G123" si="232">E123</f>
        <v>+89</v>
      </c>
      <c r="H123" s="53"/>
      <c r="I123" s="52"/>
      <c r="J123" s="53"/>
      <c r="K123" s="2" t="str">
        <f>E123</f>
        <v>+89</v>
      </c>
      <c r="L123" s="8">
        <f t="shared" ref="L123" si="233">K123*14400</f>
        <v>1281600</v>
      </c>
      <c r="M123" s="13"/>
    </row>
    <row r="124" spans="1:13" ht="15.75" thickBot="1" x14ac:dyDescent="0.3">
      <c r="A124" s="40"/>
      <c r="B124" s="14"/>
      <c r="C124" s="14"/>
      <c r="D124" s="14"/>
      <c r="E124" s="14"/>
      <c r="F124" s="14">
        <v>-21</v>
      </c>
      <c r="G124" s="54"/>
      <c r="H124" s="55"/>
      <c r="I124" s="54">
        <f>F124</f>
        <v>-21</v>
      </c>
      <c r="J124" s="55"/>
      <c r="K124" s="14">
        <f>F124</f>
        <v>-21</v>
      </c>
      <c r="L124" s="16"/>
      <c r="M124" s="17">
        <f t="shared" ref="M124" si="234">I124*15100</f>
        <v>-317100</v>
      </c>
    </row>
    <row r="125" spans="1:13" x14ac:dyDescent="0.25">
      <c r="A125" s="38" t="s">
        <v>253</v>
      </c>
      <c r="B125" s="24" t="s">
        <v>131</v>
      </c>
      <c r="C125" s="10"/>
      <c r="D125" s="10"/>
      <c r="E125" s="10"/>
      <c r="F125" s="10"/>
      <c r="G125" s="56" t="str">
        <f t="shared" ref="G125" si="235">B125</f>
        <v>+20</v>
      </c>
      <c r="H125" s="57"/>
      <c r="I125" s="56"/>
      <c r="J125" s="57"/>
      <c r="K125" s="10" t="str">
        <f>B125</f>
        <v>+20</v>
      </c>
      <c r="L125" s="11">
        <f t="shared" ref="L125" si="236">K125*10000</f>
        <v>200000</v>
      </c>
      <c r="M125" s="12"/>
    </row>
    <row r="126" spans="1:13" x14ac:dyDescent="0.25">
      <c r="A126" s="39"/>
      <c r="B126" s="2"/>
      <c r="C126" s="7">
        <v>-39</v>
      </c>
      <c r="D126" s="2"/>
      <c r="E126" s="2"/>
      <c r="F126" s="2"/>
      <c r="G126" s="52"/>
      <c r="H126" s="53"/>
      <c r="I126" s="52">
        <f t="shared" ref="I126" si="237">C126</f>
        <v>-39</v>
      </c>
      <c r="J126" s="53"/>
      <c r="K126" s="2">
        <f>C126</f>
        <v>-39</v>
      </c>
      <c r="L126" s="6"/>
      <c r="M126" s="13">
        <f t="shared" ref="M126" si="238">I126*6800</f>
        <v>-265200</v>
      </c>
    </row>
    <row r="127" spans="1:13" x14ac:dyDescent="0.25">
      <c r="A127" s="39"/>
      <c r="B127" s="2"/>
      <c r="C127" s="2"/>
      <c r="D127" s="7">
        <v>-435</v>
      </c>
      <c r="E127" s="2"/>
      <c r="F127" s="2"/>
      <c r="G127" s="52"/>
      <c r="H127" s="53"/>
      <c r="I127" s="52">
        <f t="shared" ref="I127" si="239">D127</f>
        <v>-435</v>
      </c>
      <c r="J127" s="53"/>
      <c r="K127" s="2">
        <f>D127</f>
        <v>-435</v>
      </c>
      <c r="L127" s="6"/>
      <c r="M127" s="13">
        <f t="shared" ref="M127" si="240">I127*12950</f>
        <v>-5633250</v>
      </c>
    </row>
    <row r="128" spans="1:13" x14ac:dyDescent="0.25">
      <c r="A128" s="39"/>
      <c r="B128" s="2"/>
      <c r="C128" s="2"/>
      <c r="D128" s="2"/>
      <c r="E128" s="7">
        <v>-2</v>
      </c>
      <c r="F128" s="2"/>
      <c r="G128" s="52"/>
      <c r="H128" s="53"/>
      <c r="I128" s="52">
        <f t="shared" ref="I128" si="241">E128</f>
        <v>-2</v>
      </c>
      <c r="J128" s="53"/>
      <c r="K128" s="2">
        <f>E128</f>
        <v>-2</v>
      </c>
      <c r="L128" s="8"/>
      <c r="M128" s="13">
        <f t="shared" ref="M128" si="242">K128*14400</f>
        <v>-28800</v>
      </c>
    </row>
    <row r="129" spans="1:13" ht="15.75" thickBot="1" x14ac:dyDescent="0.3">
      <c r="A129" s="40"/>
      <c r="B129" s="14"/>
      <c r="C129" s="14"/>
      <c r="D129" s="14"/>
      <c r="E129" s="14"/>
      <c r="F129" s="15" t="s">
        <v>21</v>
      </c>
      <c r="G129" s="54" t="str">
        <f t="shared" ref="G129" si="243">F129</f>
        <v>+13</v>
      </c>
      <c r="H129" s="55"/>
      <c r="I129" s="54"/>
      <c r="J129" s="55"/>
      <c r="K129" s="14" t="str">
        <f>F129</f>
        <v>+13</v>
      </c>
      <c r="L129" s="16">
        <f t="shared" ref="L129" si="244">K129*15100</f>
        <v>196300</v>
      </c>
      <c r="M129" s="17"/>
    </row>
    <row r="130" spans="1:13" x14ac:dyDescent="0.25">
      <c r="A130" s="38" t="s">
        <v>254</v>
      </c>
      <c r="B130" s="24" t="s">
        <v>118</v>
      </c>
      <c r="C130" s="10"/>
      <c r="D130" s="10"/>
      <c r="E130" s="10"/>
      <c r="F130" s="10"/>
      <c r="G130" s="56" t="str">
        <f t="shared" ref="G130" si="245">B130</f>
        <v>+36</v>
      </c>
      <c r="H130" s="57"/>
      <c r="I130" s="56"/>
      <c r="J130" s="57"/>
      <c r="K130" s="10" t="str">
        <f>B130</f>
        <v>+36</v>
      </c>
      <c r="L130" s="11">
        <f t="shared" ref="L130" si="246">K130*10000</f>
        <v>360000</v>
      </c>
      <c r="M130" s="12"/>
    </row>
    <row r="131" spans="1:13" x14ac:dyDescent="0.25">
      <c r="A131" s="39"/>
      <c r="B131" s="2"/>
      <c r="C131" s="7" t="s">
        <v>53</v>
      </c>
      <c r="D131" s="2"/>
      <c r="E131" s="2"/>
      <c r="F131" s="2"/>
      <c r="G131" s="52" t="str">
        <f t="shared" ref="G131" si="247">C131</f>
        <v>+59</v>
      </c>
      <c r="H131" s="53"/>
      <c r="I131" s="52"/>
      <c r="J131" s="53"/>
      <c r="K131" s="2" t="str">
        <f>C131</f>
        <v>+59</v>
      </c>
      <c r="L131" s="6">
        <f t="shared" ref="L131" si="248">K131*6800</f>
        <v>401200</v>
      </c>
      <c r="M131" s="13"/>
    </row>
    <row r="132" spans="1:13" x14ac:dyDescent="0.25">
      <c r="A132" s="39"/>
      <c r="B132" s="2"/>
      <c r="C132" s="2"/>
      <c r="D132" s="7" t="s">
        <v>78</v>
      </c>
      <c r="E132" s="2"/>
      <c r="F132" s="2"/>
      <c r="G132" s="52" t="str">
        <f t="shared" ref="G132" si="249">D132</f>
        <v>+139</v>
      </c>
      <c r="H132" s="53"/>
      <c r="I132" s="52"/>
      <c r="J132" s="53"/>
      <c r="K132" s="2" t="str">
        <f>D132</f>
        <v>+139</v>
      </c>
      <c r="L132" s="6">
        <f t="shared" ref="L132" si="250">K132*12950</f>
        <v>1800050</v>
      </c>
      <c r="M132" s="13"/>
    </row>
    <row r="133" spans="1:13" x14ac:dyDescent="0.25">
      <c r="A133" s="39"/>
      <c r="B133" s="2"/>
      <c r="C133" s="2"/>
      <c r="D133" s="2"/>
      <c r="E133" s="7" t="s">
        <v>221</v>
      </c>
      <c r="F133" s="2"/>
      <c r="G133" s="52" t="str">
        <f t="shared" ref="G133" si="251">E133</f>
        <v>+93</v>
      </c>
      <c r="H133" s="53"/>
      <c r="I133" s="52"/>
      <c r="J133" s="53"/>
      <c r="K133" s="2" t="str">
        <f>E133</f>
        <v>+93</v>
      </c>
      <c r="L133" s="8">
        <f t="shared" ref="L133" si="252">K133*14400</f>
        <v>1339200</v>
      </c>
      <c r="M133" s="13"/>
    </row>
    <row r="134" spans="1:13" ht="15.75" thickBot="1" x14ac:dyDescent="0.3">
      <c r="A134" s="40"/>
      <c r="B134" s="14"/>
      <c r="C134" s="14"/>
      <c r="D134" s="14"/>
      <c r="E134" s="14"/>
      <c r="F134" s="15">
        <v>-202</v>
      </c>
      <c r="G134" s="54"/>
      <c r="H134" s="55"/>
      <c r="I134" s="54">
        <f>F134</f>
        <v>-202</v>
      </c>
      <c r="J134" s="55"/>
      <c r="K134" s="14">
        <f>F134</f>
        <v>-202</v>
      </c>
      <c r="L134" s="16"/>
      <c r="M134" s="17">
        <f t="shared" ref="M134" si="253">I134*15100</f>
        <v>-3050200</v>
      </c>
    </row>
    <row r="135" spans="1:13" x14ac:dyDescent="0.25">
      <c r="A135" s="38" t="s">
        <v>255</v>
      </c>
      <c r="B135" s="10">
        <v>-2187</v>
      </c>
      <c r="C135" s="10"/>
      <c r="D135" s="10"/>
      <c r="E135" s="10"/>
      <c r="F135" s="10"/>
      <c r="G135" s="56"/>
      <c r="H135" s="57"/>
      <c r="I135" s="56">
        <f t="shared" ref="I135" si="254">B135</f>
        <v>-2187</v>
      </c>
      <c r="J135" s="57"/>
      <c r="K135" s="10">
        <f>B135</f>
        <v>-2187</v>
      </c>
      <c r="L135" s="11"/>
      <c r="M135" s="12">
        <f t="shared" ref="M135" si="255">K135*10000</f>
        <v>-21870000</v>
      </c>
    </row>
    <row r="136" spans="1:13" x14ac:dyDescent="0.25">
      <c r="A136" s="39"/>
      <c r="B136" s="2"/>
      <c r="C136" s="7" t="s">
        <v>42</v>
      </c>
      <c r="D136" s="2"/>
      <c r="E136" s="2"/>
      <c r="F136" s="2"/>
      <c r="G136" s="52" t="str">
        <f t="shared" ref="G136" si="256">C136</f>
        <v>+68</v>
      </c>
      <c r="H136" s="53"/>
      <c r="I136" s="52"/>
      <c r="J136" s="53"/>
      <c r="K136" s="2" t="str">
        <f>C136</f>
        <v>+68</v>
      </c>
      <c r="L136" s="6">
        <f t="shared" ref="L136" si="257">K136*6800</f>
        <v>462400</v>
      </c>
      <c r="M136" s="13"/>
    </row>
    <row r="137" spans="1:13" x14ac:dyDescent="0.25">
      <c r="A137" s="39"/>
      <c r="B137" s="2"/>
      <c r="C137" s="2"/>
      <c r="D137" s="7">
        <v>-317</v>
      </c>
      <c r="E137" s="2"/>
      <c r="F137" s="2"/>
      <c r="G137" s="52"/>
      <c r="H137" s="53"/>
      <c r="I137" s="52">
        <f t="shared" ref="I137" si="258">D137</f>
        <v>-317</v>
      </c>
      <c r="J137" s="53"/>
      <c r="K137" s="2">
        <f>D137</f>
        <v>-317</v>
      </c>
      <c r="L137" s="6"/>
      <c r="M137" s="13">
        <f t="shared" ref="M137" si="259">I137*12950</f>
        <v>-4105150</v>
      </c>
    </row>
    <row r="138" spans="1:13" x14ac:dyDescent="0.25">
      <c r="A138" s="39"/>
      <c r="B138" s="2"/>
      <c r="C138" s="2"/>
      <c r="D138" s="2"/>
      <c r="E138" s="7" t="s">
        <v>73</v>
      </c>
      <c r="F138" s="2"/>
      <c r="G138" s="52" t="str">
        <f t="shared" ref="G138" si="260">E138</f>
        <v>+11</v>
      </c>
      <c r="H138" s="53"/>
      <c r="I138" s="52"/>
      <c r="J138" s="53"/>
      <c r="K138" s="2" t="str">
        <f>E138</f>
        <v>+11</v>
      </c>
      <c r="L138" s="8">
        <f t="shared" ref="L138" si="261">K138*14400</f>
        <v>158400</v>
      </c>
      <c r="M138" s="13"/>
    </row>
    <row r="139" spans="1:13" ht="15.75" thickBot="1" x14ac:dyDescent="0.3">
      <c r="A139" s="40"/>
      <c r="B139" s="14"/>
      <c r="C139" s="14"/>
      <c r="D139" s="14"/>
      <c r="E139" s="14"/>
      <c r="F139" s="15" t="s">
        <v>222</v>
      </c>
      <c r="G139" s="54" t="str">
        <f t="shared" ref="G139" si="262">F139</f>
        <v>+15</v>
      </c>
      <c r="H139" s="55"/>
      <c r="I139" s="54"/>
      <c r="J139" s="55"/>
      <c r="K139" s="14" t="str">
        <f>F139</f>
        <v>+15</v>
      </c>
      <c r="L139" s="16">
        <f t="shared" ref="L139" si="263">K139*15100</f>
        <v>226500</v>
      </c>
      <c r="M139" s="17"/>
    </row>
    <row r="140" spans="1:13" x14ac:dyDescent="0.25">
      <c r="A140" s="38" t="s">
        <v>256</v>
      </c>
      <c r="B140" s="24">
        <v>-109</v>
      </c>
      <c r="C140" s="10"/>
      <c r="D140" s="10"/>
      <c r="E140" s="10"/>
      <c r="F140" s="10"/>
      <c r="G140" s="56"/>
      <c r="H140" s="57"/>
      <c r="I140" s="56">
        <f t="shared" ref="I140" si="264">B140</f>
        <v>-109</v>
      </c>
      <c r="J140" s="57"/>
      <c r="K140" s="10">
        <f>B140</f>
        <v>-109</v>
      </c>
      <c r="L140" s="11"/>
      <c r="M140" s="12">
        <f t="shared" ref="M140" si="265">K140*10000</f>
        <v>-1090000</v>
      </c>
    </row>
    <row r="141" spans="1:13" x14ac:dyDescent="0.25">
      <c r="A141" s="39"/>
      <c r="B141" s="2"/>
      <c r="C141" s="2">
        <v>-43</v>
      </c>
      <c r="D141" s="2"/>
      <c r="E141" s="2"/>
      <c r="F141" s="2"/>
      <c r="G141" s="52"/>
      <c r="H141" s="53"/>
      <c r="I141" s="52">
        <f t="shared" ref="I141" si="266">C141</f>
        <v>-43</v>
      </c>
      <c r="J141" s="53"/>
      <c r="K141" s="2">
        <f>C141</f>
        <v>-43</v>
      </c>
      <c r="L141" s="6"/>
      <c r="M141" s="13">
        <f t="shared" ref="M141" si="267">I141*6800</f>
        <v>-292400</v>
      </c>
    </row>
    <row r="142" spans="1:13" x14ac:dyDescent="0.25">
      <c r="A142" s="39"/>
      <c r="B142" s="2"/>
      <c r="C142" s="2"/>
      <c r="D142" s="7" t="s">
        <v>223</v>
      </c>
      <c r="E142" s="2"/>
      <c r="F142" s="2"/>
      <c r="G142" s="52" t="str">
        <f t="shared" ref="G142" si="268">D142</f>
        <v>+122</v>
      </c>
      <c r="H142" s="53"/>
      <c r="I142" s="52"/>
      <c r="J142" s="53"/>
      <c r="K142" s="2" t="str">
        <f>D142</f>
        <v>+122</v>
      </c>
      <c r="L142" s="6">
        <f t="shared" ref="L142" si="269">K142*12950</f>
        <v>1579900</v>
      </c>
      <c r="M142" s="13"/>
    </row>
    <row r="143" spans="1:13" x14ac:dyDescent="0.25">
      <c r="A143" s="39"/>
      <c r="B143" s="2"/>
      <c r="C143" s="2"/>
      <c r="D143" s="2"/>
      <c r="E143" s="7">
        <v>-297</v>
      </c>
      <c r="F143" s="2"/>
      <c r="G143" s="52"/>
      <c r="H143" s="53"/>
      <c r="I143" s="52">
        <f t="shared" ref="I143" si="270">E143</f>
        <v>-297</v>
      </c>
      <c r="J143" s="53"/>
      <c r="K143" s="2">
        <f>E143</f>
        <v>-297</v>
      </c>
      <c r="L143" s="8"/>
      <c r="M143" s="13">
        <f t="shared" ref="M143" si="271">K143*14400</f>
        <v>-4276800</v>
      </c>
    </row>
    <row r="144" spans="1:13" ht="15.75" thickBot="1" x14ac:dyDescent="0.3">
      <c r="A144" s="40"/>
      <c r="B144" s="14"/>
      <c r="C144" s="14"/>
      <c r="D144" s="14"/>
      <c r="E144" s="14"/>
      <c r="F144" s="15">
        <v>-20</v>
      </c>
      <c r="G144" s="54"/>
      <c r="H144" s="55"/>
      <c r="I144" s="54">
        <f>F144</f>
        <v>-20</v>
      </c>
      <c r="J144" s="55"/>
      <c r="K144" s="14">
        <f>F144</f>
        <v>-20</v>
      </c>
      <c r="L144" s="16"/>
      <c r="M144" s="17">
        <f t="shared" ref="M144" si="272">I144*15100</f>
        <v>-302000</v>
      </c>
    </row>
    <row r="145" spans="1:13" x14ac:dyDescent="0.25">
      <c r="A145" s="38" t="s">
        <v>257</v>
      </c>
      <c r="B145" s="24" t="s">
        <v>224</v>
      </c>
      <c r="C145" s="10"/>
      <c r="D145" s="10"/>
      <c r="E145" s="10"/>
      <c r="F145" s="10"/>
      <c r="G145" s="56" t="str">
        <f t="shared" ref="G145" si="273">B145</f>
        <v>+283</v>
      </c>
      <c r="H145" s="57"/>
      <c r="I145" s="56"/>
      <c r="J145" s="57"/>
      <c r="K145" s="10" t="str">
        <f>B145</f>
        <v>+283</v>
      </c>
      <c r="L145" s="11">
        <f t="shared" ref="L145" si="274">K145*10000</f>
        <v>2830000</v>
      </c>
      <c r="M145" s="12"/>
    </row>
    <row r="146" spans="1:13" x14ac:dyDescent="0.25">
      <c r="A146" s="39"/>
      <c r="B146" s="2"/>
      <c r="C146" s="7" t="s">
        <v>154</v>
      </c>
      <c r="D146" s="2"/>
      <c r="E146" s="2"/>
      <c r="F146" s="2"/>
      <c r="G146" s="52" t="str">
        <f t="shared" ref="G146" si="275">C146</f>
        <v>+137</v>
      </c>
      <c r="H146" s="53"/>
      <c r="I146" s="52"/>
      <c r="J146" s="53"/>
      <c r="K146" s="2" t="str">
        <f>C146</f>
        <v>+137</v>
      </c>
      <c r="L146" s="6">
        <f t="shared" ref="L146" si="276">K146*6800</f>
        <v>931600</v>
      </c>
      <c r="M146" s="13"/>
    </row>
    <row r="147" spans="1:13" x14ac:dyDescent="0.25">
      <c r="A147" s="39"/>
      <c r="B147" s="2"/>
      <c r="C147" s="2"/>
      <c r="D147" s="7">
        <v>-141</v>
      </c>
      <c r="E147" s="2"/>
      <c r="F147" s="2"/>
      <c r="G147" s="52"/>
      <c r="H147" s="53"/>
      <c r="I147" s="52">
        <f t="shared" ref="I147" si="277">D147</f>
        <v>-141</v>
      </c>
      <c r="J147" s="53"/>
      <c r="K147" s="2">
        <f>D147</f>
        <v>-141</v>
      </c>
      <c r="L147" s="6"/>
      <c r="M147" s="13">
        <f t="shared" ref="M147" si="278">I147*12950</f>
        <v>-1825950</v>
      </c>
    </row>
    <row r="148" spans="1:13" x14ac:dyDescent="0.25">
      <c r="A148" s="39"/>
      <c r="B148" s="2"/>
      <c r="C148" s="2"/>
      <c r="D148" s="2"/>
      <c r="E148" s="7" t="s">
        <v>225</v>
      </c>
      <c r="F148" s="2"/>
      <c r="G148" s="52" t="str">
        <f t="shared" ref="G148" si="279">E148</f>
        <v>+34</v>
      </c>
      <c r="H148" s="53"/>
      <c r="I148" s="52"/>
      <c r="J148" s="53"/>
      <c r="K148" s="2" t="str">
        <f>E148</f>
        <v>+34</v>
      </c>
      <c r="L148" s="8">
        <f t="shared" ref="L148" si="280">K148*14400</f>
        <v>489600</v>
      </c>
      <c r="M148" s="13"/>
    </row>
    <row r="149" spans="1:13" ht="15.75" thickBot="1" x14ac:dyDescent="0.3">
      <c r="A149" s="40"/>
      <c r="B149" s="14"/>
      <c r="C149" s="14"/>
      <c r="D149" s="14"/>
      <c r="E149" s="14"/>
      <c r="F149" s="15">
        <v>-16</v>
      </c>
      <c r="G149" s="54"/>
      <c r="H149" s="55"/>
      <c r="I149" s="54">
        <f>F149</f>
        <v>-16</v>
      </c>
      <c r="J149" s="55"/>
      <c r="K149" s="14">
        <f>F149</f>
        <v>-16</v>
      </c>
      <c r="L149" s="16"/>
      <c r="M149" s="17">
        <f t="shared" ref="M149" si="281">I149*15100</f>
        <v>-241600</v>
      </c>
    </row>
    <row r="150" spans="1:13" x14ac:dyDescent="0.25">
      <c r="A150" s="38" t="s">
        <v>258</v>
      </c>
      <c r="B150" s="24" t="s">
        <v>226</v>
      </c>
      <c r="C150" s="10"/>
      <c r="D150" s="10"/>
      <c r="E150" s="10"/>
      <c r="F150" s="10"/>
      <c r="G150" s="56" t="str">
        <f t="shared" ref="G150" si="282">B150</f>
        <v>+101</v>
      </c>
      <c r="H150" s="57"/>
      <c r="I150" s="56"/>
      <c r="J150" s="57"/>
      <c r="K150" s="10" t="str">
        <f>B150</f>
        <v>+101</v>
      </c>
      <c r="L150" s="11">
        <f t="shared" ref="L150" si="283">K150*10000</f>
        <v>1010000</v>
      </c>
      <c r="M150" s="12"/>
    </row>
    <row r="151" spans="1:13" x14ac:dyDescent="0.25">
      <c r="A151" s="39"/>
      <c r="B151" s="2"/>
      <c r="C151" s="7" t="s">
        <v>71</v>
      </c>
      <c r="D151" s="2"/>
      <c r="E151" s="2"/>
      <c r="F151" s="2"/>
      <c r="G151" s="52" t="str">
        <f t="shared" ref="G151" si="284">C151</f>
        <v>+75</v>
      </c>
      <c r="H151" s="53"/>
      <c r="I151" s="52"/>
      <c r="J151" s="53"/>
      <c r="K151" s="2" t="str">
        <f>C151</f>
        <v>+75</v>
      </c>
      <c r="L151" s="6">
        <f t="shared" ref="L151" si="285">K151*6800</f>
        <v>510000</v>
      </c>
      <c r="M151" s="13"/>
    </row>
    <row r="152" spans="1:13" x14ac:dyDescent="0.25">
      <c r="A152" s="39"/>
      <c r="B152" s="2"/>
      <c r="C152" s="2"/>
      <c r="D152" s="7" t="s">
        <v>194</v>
      </c>
      <c r="E152" s="2"/>
      <c r="F152" s="2"/>
      <c r="G152" s="52" t="str">
        <f t="shared" ref="G152" si="286">D152</f>
        <v>+87</v>
      </c>
      <c r="H152" s="53"/>
      <c r="I152" s="52"/>
      <c r="J152" s="53"/>
      <c r="K152" s="2" t="str">
        <f>D152</f>
        <v>+87</v>
      </c>
      <c r="L152" s="6">
        <f t="shared" ref="L152" si="287">K152*12950</f>
        <v>1126650</v>
      </c>
      <c r="M152" s="13"/>
    </row>
    <row r="153" spans="1:13" x14ac:dyDescent="0.25">
      <c r="A153" s="39"/>
      <c r="B153" s="2"/>
      <c r="C153" s="2"/>
      <c r="D153" s="2"/>
      <c r="E153" s="7" t="s">
        <v>227</v>
      </c>
      <c r="F153" s="2"/>
      <c r="G153" s="52" t="str">
        <f t="shared" ref="G153" si="288">E153</f>
        <v>+82</v>
      </c>
      <c r="H153" s="53"/>
      <c r="I153" s="52"/>
      <c r="J153" s="53"/>
      <c r="K153" s="2" t="str">
        <f>E153</f>
        <v>+82</v>
      </c>
      <c r="L153" s="8">
        <f t="shared" ref="L153" si="289">K153*14400</f>
        <v>1180800</v>
      </c>
      <c r="M153" s="13"/>
    </row>
    <row r="154" spans="1:13" ht="15.75" thickBot="1" x14ac:dyDescent="0.3">
      <c r="A154" s="40"/>
      <c r="B154" s="14"/>
      <c r="C154" s="14"/>
      <c r="D154" s="14"/>
      <c r="E154" s="14"/>
      <c r="F154" s="15" t="s">
        <v>62</v>
      </c>
      <c r="G154" s="54" t="str">
        <f t="shared" ref="G154" si="290">F154</f>
        <v>+19</v>
      </c>
      <c r="H154" s="55"/>
      <c r="I154" s="54"/>
      <c r="J154" s="55"/>
      <c r="K154" s="14" t="str">
        <f>F154</f>
        <v>+19</v>
      </c>
      <c r="L154" s="16">
        <f t="shared" ref="L154" si="291">K154*15100</f>
        <v>286900</v>
      </c>
      <c r="M154" s="17"/>
    </row>
    <row r="155" spans="1:13" x14ac:dyDescent="0.25">
      <c r="A155" s="65" t="s">
        <v>259</v>
      </c>
      <c r="B155" s="24">
        <v>-432</v>
      </c>
      <c r="C155" s="10"/>
      <c r="D155" s="10"/>
      <c r="E155" s="10"/>
      <c r="F155" s="10"/>
      <c r="G155" s="56"/>
      <c r="H155" s="57"/>
      <c r="I155" s="56">
        <f t="shared" ref="I155" si="292">B155</f>
        <v>-432</v>
      </c>
      <c r="J155" s="57"/>
      <c r="K155" s="10">
        <f>B155</f>
        <v>-432</v>
      </c>
      <c r="L155" s="11"/>
      <c r="M155" s="12">
        <f t="shared" ref="M155" si="293">K155*10000</f>
        <v>-4320000</v>
      </c>
    </row>
    <row r="156" spans="1:13" x14ac:dyDescent="0.25">
      <c r="A156" s="66"/>
      <c r="B156" s="2"/>
      <c r="C156" s="7">
        <v>-35</v>
      </c>
      <c r="D156" s="2"/>
      <c r="E156" s="2"/>
      <c r="F156" s="2"/>
      <c r="G156" s="52"/>
      <c r="H156" s="53"/>
      <c r="I156" s="52">
        <f t="shared" ref="I156" si="294">C156</f>
        <v>-35</v>
      </c>
      <c r="J156" s="53"/>
      <c r="K156" s="2">
        <f>C156</f>
        <v>-35</v>
      </c>
      <c r="L156" s="6"/>
      <c r="M156" s="13">
        <f t="shared" ref="M156" si="295">I156*6800</f>
        <v>-238000</v>
      </c>
    </row>
    <row r="157" spans="1:13" x14ac:dyDescent="0.25">
      <c r="A157" s="66"/>
      <c r="B157" s="2"/>
      <c r="C157" s="2"/>
      <c r="D157" s="7" t="s">
        <v>228</v>
      </c>
      <c r="E157" s="2"/>
      <c r="F157" s="2"/>
      <c r="G157" s="52" t="str">
        <f t="shared" ref="G157" si="296">D157</f>
        <v>+188</v>
      </c>
      <c r="H157" s="53"/>
      <c r="I157" s="52"/>
      <c r="J157" s="53"/>
      <c r="K157" s="2" t="str">
        <f>D157</f>
        <v>+188</v>
      </c>
      <c r="L157" s="6">
        <f t="shared" ref="L157" si="297">K157*12950</f>
        <v>2434600</v>
      </c>
      <c r="M157" s="13"/>
    </row>
    <row r="158" spans="1:13" x14ac:dyDescent="0.25">
      <c r="A158" s="66"/>
      <c r="B158" s="2"/>
      <c r="C158" s="2"/>
      <c r="D158" s="2"/>
      <c r="E158" s="7" t="s">
        <v>59</v>
      </c>
      <c r="F158" s="2"/>
      <c r="G158" s="52" t="str">
        <f t="shared" ref="G158" si="298">E158</f>
        <v>+21</v>
      </c>
      <c r="H158" s="53"/>
      <c r="I158" s="52"/>
      <c r="J158" s="53"/>
      <c r="K158" s="2" t="str">
        <f>E158</f>
        <v>+21</v>
      </c>
      <c r="L158" s="8">
        <f t="shared" ref="L158" si="299">K158*14400</f>
        <v>302400</v>
      </c>
      <c r="M158" s="13"/>
    </row>
    <row r="159" spans="1:13" ht="15.75" thickBot="1" x14ac:dyDescent="0.3">
      <c r="A159" s="67"/>
      <c r="B159" s="14"/>
      <c r="C159" s="14"/>
      <c r="D159" s="14"/>
      <c r="E159" s="14"/>
      <c r="F159" s="15" t="s">
        <v>229</v>
      </c>
      <c r="G159" s="54" t="str">
        <f t="shared" ref="G159" si="300">F159</f>
        <v xml:space="preserve"> +5</v>
      </c>
      <c r="H159" s="55"/>
      <c r="I159" s="54"/>
      <c r="J159" s="55"/>
      <c r="K159" s="14" t="str">
        <f>F159</f>
        <v xml:space="preserve"> +5</v>
      </c>
      <c r="L159" s="16">
        <f t="shared" ref="L159" si="301">K159*15100</f>
        <v>75500</v>
      </c>
      <c r="M159" s="17"/>
    </row>
    <row r="160" spans="1:13" x14ac:dyDescent="0.25">
      <c r="L160" s="23"/>
      <c r="M160" s="23"/>
    </row>
    <row r="161" spans="1:13" x14ac:dyDescent="0.25">
      <c r="L161" s="23"/>
      <c r="M161" s="23"/>
    </row>
    <row r="162" spans="1:13" x14ac:dyDescent="0.25">
      <c r="A162" s="43" t="s">
        <v>108</v>
      </c>
      <c r="B162" s="43" t="s">
        <v>109</v>
      </c>
      <c r="C162" s="42" t="s">
        <v>110</v>
      </c>
      <c r="D162" s="42"/>
      <c r="E162" s="43" t="s">
        <v>111</v>
      </c>
      <c r="F162" s="43" t="s">
        <v>112</v>
      </c>
      <c r="G162" s="45" t="s">
        <v>113</v>
      </c>
      <c r="H162" s="46"/>
      <c r="I162" s="49"/>
      <c r="J162" s="49"/>
      <c r="L162" s="23"/>
      <c r="M162" s="23"/>
    </row>
    <row r="163" spans="1:13" x14ac:dyDescent="0.25">
      <c r="A163" s="44"/>
      <c r="B163" s="44"/>
      <c r="C163" s="26" t="s">
        <v>6</v>
      </c>
      <c r="D163" s="27" t="s">
        <v>5</v>
      </c>
      <c r="E163" s="44"/>
      <c r="F163" s="44"/>
      <c r="G163" s="47"/>
      <c r="H163" s="48"/>
      <c r="I163" s="49"/>
      <c r="J163" s="49"/>
      <c r="L163" s="23"/>
      <c r="M163" s="23"/>
    </row>
    <row r="164" spans="1:13" x14ac:dyDescent="0.25">
      <c r="A164" s="29">
        <v>1</v>
      </c>
      <c r="B164" s="2" t="s">
        <v>11</v>
      </c>
      <c r="C164" s="2">
        <f>SUM(B10,B20,B25,B35,B50,B60,B65,B75,B80,B85,B90,B100,B110,B120,B135,B140,B155)</f>
        <v>-10991</v>
      </c>
      <c r="D164" s="28">
        <f>B5+B30+B40+B45+B55+B95+B105+B115+B125+B130+B145+B150</f>
        <v>3194</v>
      </c>
      <c r="E164" s="2">
        <f>SUM(C164:D164)</f>
        <v>-7797</v>
      </c>
      <c r="F164" s="6">
        <f>E164*10000</f>
        <v>-77970000</v>
      </c>
      <c r="G164" s="42"/>
      <c r="H164" s="42"/>
      <c r="I164" s="49"/>
      <c r="J164" s="49"/>
      <c r="L164" s="23"/>
      <c r="M164" s="23"/>
    </row>
    <row r="165" spans="1:13" x14ac:dyDescent="0.25">
      <c r="A165" s="29">
        <v>2</v>
      </c>
      <c r="B165" s="2" t="s">
        <v>12</v>
      </c>
      <c r="C165" s="2">
        <f>SUM(C11,C21,C31,C36,C51,C71,C86,C91,C101,C111,C121,C126,C141,C156)</f>
        <v>-2197</v>
      </c>
      <c r="D165" s="28">
        <f>C6+C16+C26+C41+C46+C56+C61+C66+C76+C81+C96+C106+C116+C131+C136+C146+C151</f>
        <v>1749</v>
      </c>
      <c r="E165" s="2">
        <f t="shared" ref="E165:E167" si="302">SUM(C165:D165)</f>
        <v>-448</v>
      </c>
      <c r="F165" s="6">
        <f>E165*6800</f>
        <v>-3046400</v>
      </c>
      <c r="G165" s="42"/>
      <c r="H165" s="42"/>
      <c r="I165" s="49"/>
      <c r="J165" s="49"/>
      <c r="L165" s="23"/>
      <c r="M165" s="23"/>
    </row>
    <row r="166" spans="1:13" x14ac:dyDescent="0.25">
      <c r="A166" s="1">
        <v>3</v>
      </c>
      <c r="B166" s="2" t="s">
        <v>13</v>
      </c>
      <c r="C166" s="2">
        <f>SUM(D7,D12,D22,D27,D37,D57,D67,D82,D97,D102,D107,D117,D122,D127,D137,D147)</f>
        <v>-2261</v>
      </c>
      <c r="D166" s="28">
        <f>D17+D32+D42+D47+D52+D62+D72+D73+D77+D87+D92+D112+D132+D142+D152+D157</f>
        <v>2272</v>
      </c>
      <c r="E166" s="2">
        <f>SUM(C166:D166)</f>
        <v>11</v>
      </c>
      <c r="F166" s="6">
        <f>E166*12950</f>
        <v>142450</v>
      </c>
      <c r="G166" s="42"/>
      <c r="H166" s="42"/>
      <c r="I166" s="49"/>
      <c r="J166" s="49"/>
      <c r="L166" s="23"/>
      <c r="M166" s="23"/>
    </row>
    <row r="167" spans="1:13" x14ac:dyDescent="0.25">
      <c r="A167" s="1">
        <v>4</v>
      </c>
      <c r="B167" s="2" t="s">
        <v>17</v>
      </c>
      <c r="C167" s="2">
        <f>SUM(E28,E73,E83,E108,E128,E143)</f>
        <v>-1463</v>
      </c>
      <c r="D167" s="28">
        <f>E8+E13+E18+E23+E33+E33+E38+E43+E48+E53+E58+E68+E78+E88+E93+E98+E103+E113+E118+E123+E133+E138+E148+E153+E158</f>
        <v>1831</v>
      </c>
      <c r="E167" s="2">
        <f t="shared" si="302"/>
        <v>368</v>
      </c>
      <c r="F167" s="6">
        <f>E167*14400</f>
        <v>5299200</v>
      </c>
      <c r="G167" s="42"/>
      <c r="H167" s="42"/>
      <c r="I167" s="49"/>
      <c r="J167" s="49"/>
      <c r="L167" s="23"/>
      <c r="M167" s="23"/>
    </row>
    <row r="168" spans="1:13" x14ac:dyDescent="0.25">
      <c r="A168" s="1">
        <v>5</v>
      </c>
      <c r="B168" s="2" t="s">
        <v>114</v>
      </c>
      <c r="C168" s="2">
        <f>SUM(F9,F19,F34,F49,F54,F59,F79,F94,F104,F114,F119,F119,F124,F134,F144,F149)</f>
        <v>-658</v>
      </c>
      <c r="D168" s="28">
        <f>F14+F24+F29+F39+F44+F64+F69+F74+F84+F89+F99+F109+F129+F139+F154+F159</f>
        <v>269</v>
      </c>
      <c r="E168" s="2">
        <f>SUM(C168:D168)</f>
        <v>-389</v>
      </c>
      <c r="F168" s="6">
        <f>E168*15100</f>
        <v>-5873900</v>
      </c>
      <c r="G168" s="42"/>
      <c r="H168" s="42"/>
      <c r="I168" s="49"/>
      <c r="J168" s="49"/>
      <c r="L168" s="23"/>
      <c r="M168" s="23"/>
    </row>
    <row r="169" spans="1:13" x14ac:dyDescent="0.25">
      <c r="A169" s="62" t="s">
        <v>115</v>
      </c>
      <c r="B169" s="63"/>
      <c r="C169" s="63"/>
      <c r="D169" s="63"/>
      <c r="E169" s="64"/>
      <c r="F169" s="30">
        <f>SUM(F164:F168)</f>
        <v>-81448650</v>
      </c>
      <c r="G169" s="42"/>
      <c r="H169" s="42"/>
      <c r="I169" s="49"/>
      <c r="J169" s="49"/>
      <c r="L169" s="23"/>
      <c r="M169" s="23"/>
    </row>
  </sheetData>
  <mergeCells count="372">
    <mergeCell ref="A1:M1"/>
    <mergeCell ref="A2:M2"/>
    <mergeCell ref="A3:A4"/>
    <mergeCell ref="B3:F3"/>
    <mergeCell ref="G3:J3"/>
    <mergeCell ref="K3:K4"/>
    <mergeCell ref="L3:L4"/>
    <mergeCell ref="M3:M4"/>
    <mergeCell ref="G4:H4"/>
    <mergeCell ref="I4:J4"/>
    <mergeCell ref="I9:J9"/>
    <mergeCell ref="A10:A14"/>
    <mergeCell ref="G10:H10"/>
    <mergeCell ref="I10:J10"/>
    <mergeCell ref="G11:H11"/>
    <mergeCell ref="I11:J11"/>
    <mergeCell ref="G12:H12"/>
    <mergeCell ref="I12:J12"/>
    <mergeCell ref="G13:H13"/>
    <mergeCell ref="I13:J13"/>
    <mergeCell ref="A5:A9"/>
    <mergeCell ref="G5:H5"/>
    <mergeCell ref="I5:J5"/>
    <mergeCell ref="G6:H6"/>
    <mergeCell ref="I6:J6"/>
    <mergeCell ref="G7:H7"/>
    <mergeCell ref="I7:J7"/>
    <mergeCell ref="G8:H8"/>
    <mergeCell ref="I8:J8"/>
    <mergeCell ref="G9:H9"/>
    <mergeCell ref="G14:H14"/>
    <mergeCell ref="I14:J14"/>
    <mergeCell ref="A15:A19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A20:A24"/>
    <mergeCell ref="G20:H20"/>
    <mergeCell ref="I20:J20"/>
    <mergeCell ref="G21:H21"/>
    <mergeCell ref="I21:J21"/>
    <mergeCell ref="G22:H22"/>
    <mergeCell ref="I22:J22"/>
    <mergeCell ref="A30:A34"/>
    <mergeCell ref="G30:H30"/>
    <mergeCell ref="I30:J30"/>
    <mergeCell ref="G31:H31"/>
    <mergeCell ref="I31:J31"/>
    <mergeCell ref="G23:H23"/>
    <mergeCell ref="I23:J23"/>
    <mergeCell ref="G24:H24"/>
    <mergeCell ref="I24:J24"/>
    <mergeCell ref="A25:A29"/>
    <mergeCell ref="G25:H25"/>
    <mergeCell ref="I25:J25"/>
    <mergeCell ref="G26:H26"/>
    <mergeCell ref="I26:J26"/>
    <mergeCell ref="G27:H27"/>
    <mergeCell ref="G32:H32"/>
    <mergeCell ref="I32:J32"/>
    <mergeCell ref="G33:H33"/>
    <mergeCell ref="I33:J33"/>
    <mergeCell ref="G34:H34"/>
    <mergeCell ref="I34:J34"/>
    <mergeCell ref="I27:J27"/>
    <mergeCell ref="G28:H28"/>
    <mergeCell ref="I28:J28"/>
    <mergeCell ref="G29:H29"/>
    <mergeCell ref="I29:J29"/>
    <mergeCell ref="I39:J39"/>
    <mergeCell ref="A40:A44"/>
    <mergeCell ref="G40:H40"/>
    <mergeCell ref="I40:J40"/>
    <mergeCell ref="G41:H41"/>
    <mergeCell ref="I41:J41"/>
    <mergeCell ref="G42:H42"/>
    <mergeCell ref="I42:J42"/>
    <mergeCell ref="G43:H43"/>
    <mergeCell ref="I43:J43"/>
    <mergeCell ref="A35:A39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G44:H44"/>
    <mergeCell ref="I44:J44"/>
    <mergeCell ref="A45:A49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A50:A54"/>
    <mergeCell ref="G50:H50"/>
    <mergeCell ref="I50:J50"/>
    <mergeCell ref="G51:H51"/>
    <mergeCell ref="I51:J51"/>
    <mergeCell ref="G52:H52"/>
    <mergeCell ref="I52:J52"/>
    <mergeCell ref="A60:A64"/>
    <mergeCell ref="G60:H60"/>
    <mergeCell ref="I60:J60"/>
    <mergeCell ref="G61:H61"/>
    <mergeCell ref="I61:J61"/>
    <mergeCell ref="G53:H53"/>
    <mergeCell ref="I53:J53"/>
    <mergeCell ref="G54:H54"/>
    <mergeCell ref="I54:J54"/>
    <mergeCell ref="A55:A59"/>
    <mergeCell ref="G55:H55"/>
    <mergeCell ref="I55:J55"/>
    <mergeCell ref="G56:H56"/>
    <mergeCell ref="I56:J56"/>
    <mergeCell ref="G57:H57"/>
    <mergeCell ref="G62:H62"/>
    <mergeCell ref="I62:J62"/>
    <mergeCell ref="G63:H63"/>
    <mergeCell ref="I63:J63"/>
    <mergeCell ref="G64:H64"/>
    <mergeCell ref="I64:J64"/>
    <mergeCell ref="I57:J57"/>
    <mergeCell ref="G58:H58"/>
    <mergeCell ref="I58:J58"/>
    <mergeCell ref="G59:H59"/>
    <mergeCell ref="I59:J59"/>
    <mergeCell ref="I69:J69"/>
    <mergeCell ref="A70:A74"/>
    <mergeCell ref="G70:H70"/>
    <mergeCell ref="I70:J70"/>
    <mergeCell ref="G71:H71"/>
    <mergeCell ref="I71:J71"/>
    <mergeCell ref="G72:H72"/>
    <mergeCell ref="I72:J72"/>
    <mergeCell ref="G73:H73"/>
    <mergeCell ref="I73:J73"/>
    <mergeCell ref="A65:A69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G74:H74"/>
    <mergeCell ref="I74:J74"/>
    <mergeCell ref="A75:A79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A80:A84"/>
    <mergeCell ref="G80:H80"/>
    <mergeCell ref="I80:J80"/>
    <mergeCell ref="G81:H81"/>
    <mergeCell ref="I81:J81"/>
    <mergeCell ref="G82:H82"/>
    <mergeCell ref="I82:J82"/>
    <mergeCell ref="A90:A94"/>
    <mergeCell ref="G90:H90"/>
    <mergeCell ref="I90:J90"/>
    <mergeCell ref="G91:H91"/>
    <mergeCell ref="I91:J91"/>
    <mergeCell ref="G83:H83"/>
    <mergeCell ref="I83:J83"/>
    <mergeCell ref="G84:H84"/>
    <mergeCell ref="I84:J84"/>
    <mergeCell ref="A85:A89"/>
    <mergeCell ref="G85:H85"/>
    <mergeCell ref="I85:J85"/>
    <mergeCell ref="G86:H86"/>
    <mergeCell ref="I86:J86"/>
    <mergeCell ref="G87:H87"/>
    <mergeCell ref="G92:H92"/>
    <mergeCell ref="I92:J92"/>
    <mergeCell ref="G93:H93"/>
    <mergeCell ref="I93:J93"/>
    <mergeCell ref="G94:H94"/>
    <mergeCell ref="I94:J94"/>
    <mergeCell ref="I87:J87"/>
    <mergeCell ref="G88:H88"/>
    <mergeCell ref="I88:J88"/>
    <mergeCell ref="G89:H89"/>
    <mergeCell ref="I89:J89"/>
    <mergeCell ref="I99:J99"/>
    <mergeCell ref="A100:A104"/>
    <mergeCell ref="G100:H100"/>
    <mergeCell ref="I100:J100"/>
    <mergeCell ref="G101:H101"/>
    <mergeCell ref="I101:J101"/>
    <mergeCell ref="G102:H102"/>
    <mergeCell ref="I102:J102"/>
    <mergeCell ref="G103:H103"/>
    <mergeCell ref="I103:J103"/>
    <mergeCell ref="A95:A99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G104:H104"/>
    <mergeCell ref="I104:J104"/>
    <mergeCell ref="A105:A109"/>
    <mergeCell ref="G105:H105"/>
    <mergeCell ref="I105:J105"/>
    <mergeCell ref="G106:H106"/>
    <mergeCell ref="I106:J106"/>
    <mergeCell ref="G107:H107"/>
    <mergeCell ref="I107:J107"/>
    <mergeCell ref="G108:H108"/>
    <mergeCell ref="I108:J108"/>
    <mergeCell ref="G109:H109"/>
    <mergeCell ref="I109:J109"/>
    <mergeCell ref="A110:A114"/>
    <mergeCell ref="G110:H110"/>
    <mergeCell ref="I110:J110"/>
    <mergeCell ref="G111:H111"/>
    <mergeCell ref="I111:J111"/>
    <mergeCell ref="G112:H112"/>
    <mergeCell ref="I112:J112"/>
    <mergeCell ref="A120:A124"/>
    <mergeCell ref="G120:H120"/>
    <mergeCell ref="I120:J120"/>
    <mergeCell ref="G121:H121"/>
    <mergeCell ref="I121:J121"/>
    <mergeCell ref="G113:H113"/>
    <mergeCell ref="I113:J113"/>
    <mergeCell ref="G114:H114"/>
    <mergeCell ref="I114:J114"/>
    <mergeCell ref="A115:A119"/>
    <mergeCell ref="G115:H115"/>
    <mergeCell ref="I115:J115"/>
    <mergeCell ref="G116:H116"/>
    <mergeCell ref="I116:J116"/>
    <mergeCell ref="G117:H117"/>
    <mergeCell ref="G122:H122"/>
    <mergeCell ref="I122:J122"/>
    <mergeCell ref="G123:H123"/>
    <mergeCell ref="I123:J123"/>
    <mergeCell ref="G124:H124"/>
    <mergeCell ref="I124:J124"/>
    <mergeCell ref="I117:J117"/>
    <mergeCell ref="G118:H118"/>
    <mergeCell ref="I118:J118"/>
    <mergeCell ref="G119:H119"/>
    <mergeCell ref="I119:J119"/>
    <mergeCell ref="I129:J129"/>
    <mergeCell ref="A130:A134"/>
    <mergeCell ref="G130:H130"/>
    <mergeCell ref="I130:J130"/>
    <mergeCell ref="G131:H131"/>
    <mergeCell ref="I131:J131"/>
    <mergeCell ref="G132:H132"/>
    <mergeCell ref="I132:J132"/>
    <mergeCell ref="G133:H133"/>
    <mergeCell ref="I133:J133"/>
    <mergeCell ref="A125:A129"/>
    <mergeCell ref="G125:H125"/>
    <mergeCell ref="I125:J125"/>
    <mergeCell ref="G126:H126"/>
    <mergeCell ref="I126:J126"/>
    <mergeCell ref="G127:H127"/>
    <mergeCell ref="I127:J127"/>
    <mergeCell ref="G128:H128"/>
    <mergeCell ref="I128:J128"/>
    <mergeCell ref="G129:H129"/>
    <mergeCell ref="G134:H134"/>
    <mergeCell ref="I134:J134"/>
    <mergeCell ref="A135:A139"/>
    <mergeCell ref="G135:H135"/>
    <mergeCell ref="I135:J135"/>
    <mergeCell ref="G136:H136"/>
    <mergeCell ref="I136:J136"/>
    <mergeCell ref="G137:H137"/>
    <mergeCell ref="I137:J137"/>
    <mergeCell ref="G138:H138"/>
    <mergeCell ref="I138:J138"/>
    <mergeCell ref="G139:H139"/>
    <mergeCell ref="I139:J139"/>
    <mergeCell ref="A140:A144"/>
    <mergeCell ref="G140:H140"/>
    <mergeCell ref="I140:J140"/>
    <mergeCell ref="G141:H141"/>
    <mergeCell ref="I141:J141"/>
    <mergeCell ref="G142:H142"/>
    <mergeCell ref="I142:J142"/>
    <mergeCell ref="A150:A154"/>
    <mergeCell ref="G150:H150"/>
    <mergeCell ref="I150:J150"/>
    <mergeCell ref="G151:H151"/>
    <mergeCell ref="I151:J151"/>
    <mergeCell ref="G143:H143"/>
    <mergeCell ref="I143:J143"/>
    <mergeCell ref="G144:H144"/>
    <mergeCell ref="I144:J144"/>
    <mergeCell ref="A145:A149"/>
    <mergeCell ref="G145:H145"/>
    <mergeCell ref="I145:J145"/>
    <mergeCell ref="G146:H146"/>
    <mergeCell ref="I146:J146"/>
    <mergeCell ref="G147:H147"/>
    <mergeCell ref="G152:H152"/>
    <mergeCell ref="I152:J152"/>
    <mergeCell ref="G153:H153"/>
    <mergeCell ref="I153:J153"/>
    <mergeCell ref="G154:H154"/>
    <mergeCell ref="I154:J154"/>
    <mergeCell ref="I147:J147"/>
    <mergeCell ref="G148:H148"/>
    <mergeCell ref="I148:J148"/>
    <mergeCell ref="G149:H149"/>
    <mergeCell ref="I149:J149"/>
    <mergeCell ref="I159:J159"/>
    <mergeCell ref="A162:A163"/>
    <mergeCell ref="B162:B163"/>
    <mergeCell ref="C162:D162"/>
    <mergeCell ref="E162:E163"/>
    <mergeCell ref="F162:F163"/>
    <mergeCell ref="G162:H163"/>
    <mergeCell ref="I162:J162"/>
    <mergeCell ref="I163:J163"/>
    <mergeCell ref="A155:A159"/>
    <mergeCell ref="G155:H155"/>
    <mergeCell ref="I155:J155"/>
    <mergeCell ref="G156:H156"/>
    <mergeCell ref="I156:J156"/>
    <mergeCell ref="G157:H157"/>
    <mergeCell ref="I157:J157"/>
    <mergeCell ref="G158:H158"/>
    <mergeCell ref="I158:J158"/>
    <mergeCell ref="G159:H159"/>
    <mergeCell ref="G167:H167"/>
    <mergeCell ref="I167:J167"/>
    <mergeCell ref="G168:H168"/>
    <mergeCell ref="I168:J168"/>
    <mergeCell ref="A169:E169"/>
    <mergeCell ref="G169:H169"/>
    <mergeCell ref="I169:J169"/>
    <mergeCell ref="G164:H164"/>
    <mergeCell ref="I164:J164"/>
    <mergeCell ref="G165:H165"/>
    <mergeCell ref="I165:J165"/>
    <mergeCell ref="G166:H166"/>
    <mergeCell ref="I166:J1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6F2F-6595-4C3D-93B9-0AC99BEF72AD}">
  <dimension ref="A1:M169"/>
  <sheetViews>
    <sheetView topLeftCell="A37" workbookViewId="0">
      <selection activeCell="E164" sqref="E164"/>
    </sheetView>
  </sheetViews>
  <sheetFormatPr defaultRowHeight="15" x14ac:dyDescent="0.25"/>
  <cols>
    <col min="1" max="1" width="14.5703125" bestFit="1" customWidth="1"/>
    <col min="2" max="2" width="10.140625" bestFit="1" customWidth="1"/>
    <col min="3" max="3" width="10.28515625" bestFit="1" customWidth="1"/>
    <col min="4" max="4" width="10.7109375" bestFit="1" customWidth="1"/>
    <col min="6" max="6" width="14" bestFit="1" customWidth="1"/>
    <col min="12" max="13" width="14" bestFit="1" customWidth="1"/>
  </cols>
  <sheetData>
    <row r="1" spans="1:13" ht="18.75" x14ac:dyDescent="0.3">
      <c r="A1" s="60" t="s">
        <v>260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69">
        <v>45383</v>
      </c>
      <c r="B5" s="24" t="s">
        <v>336</v>
      </c>
      <c r="C5" s="10"/>
      <c r="D5" s="10"/>
      <c r="E5" s="10"/>
      <c r="F5" s="10"/>
      <c r="G5" s="56" t="str">
        <f>B5</f>
        <v>+119</v>
      </c>
      <c r="H5" s="57"/>
      <c r="I5" s="56"/>
      <c r="J5" s="57"/>
      <c r="K5" s="10" t="str">
        <f>B5</f>
        <v>+119</v>
      </c>
      <c r="L5" s="11">
        <f>G5*10000</f>
        <v>1190000</v>
      </c>
      <c r="M5" s="12">
        <f>I5*10000</f>
        <v>0</v>
      </c>
    </row>
    <row r="6" spans="1:13" x14ac:dyDescent="0.25">
      <c r="A6" s="70"/>
      <c r="B6" s="2"/>
      <c r="C6" s="7" t="s">
        <v>326</v>
      </c>
      <c r="D6" s="2"/>
      <c r="E6" s="2"/>
      <c r="F6" s="2"/>
      <c r="G6" s="52" t="str">
        <f>C6</f>
        <v>+51</v>
      </c>
      <c r="H6" s="53"/>
      <c r="I6" s="52"/>
      <c r="J6" s="53"/>
      <c r="K6" s="7" t="str">
        <f>C6</f>
        <v>+51</v>
      </c>
      <c r="L6" s="6">
        <f>G6*6800</f>
        <v>346800</v>
      </c>
      <c r="M6" s="13">
        <f>I6*6800</f>
        <v>0</v>
      </c>
    </row>
    <row r="7" spans="1:13" x14ac:dyDescent="0.25">
      <c r="A7" s="70"/>
      <c r="B7" s="2"/>
      <c r="C7" s="2"/>
      <c r="D7" s="7">
        <v>-316</v>
      </c>
      <c r="E7" s="2"/>
      <c r="F7" s="2"/>
      <c r="G7" s="52"/>
      <c r="H7" s="53"/>
      <c r="I7" s="52">
        <f>D7</f>
        <v>-316</v>
      </c>
      <c r="J7" s="53"/>
      <c r="K7" s="2">
        <f>D7</f>
        <v>-316</v>
      </c>
      <c r="L7" s="6">
        <f>G7*12950</f>
        <v>0</v>
      </c>
      <c r="M7" s="13">
        <f>I7*12950</f>
        <v>-4092200</v>
      </c>
    </row>
    <row r="8" spans="1:13" x14ac:dyDescent="0.25">
      <c r="A8" s="70"/>
      <c r="B8" s="2"/>
      <c r="C8" s="2"/>
      <c r="D8" s="2"/>
      <c r="E8" s="7" t="s">
        <v>129</v>
      </c>
      <c r="F8" s="2"/>
      <c r="G8" s="52" t="str">
        <f>E8</f>
        <v>+74</v>
      </c>
      <c r="H8" s="53"/>
      <c r="I8" s="52"/>
      <c r="J8" s="53"/>
      <c r="K8" s="7" t="str">
        <f>E8</f>
        <v>+74</v>
      </c>
      <c r="L8" s="8">
        <f>G8*14400</f>
        <v>1065600</v>
      </c>
      <c r="M8" s="13">
        <f>I8*14400</f>
        <v>0</v>
      </c>
    </row>
    <row r="9" spans="1:13" ht="15.75" thickBot="1" x14ac:dyDescent="0.3">
      <c r="A9" s="71"/>
      <c r="B9" s="14"/>
      <c r="C9" s="14"/>
      <c r="D9" s="14"/>
      <c r="E9" s="14"/>
      <c r="F9" s="15">
        <v>-4</v>
      </c>
      <c r="G9" s="54"/>
      <c r="H9" s="55"/>
      <c r="I9" s="54">
        <f>F9</f>
        <v>-4</v>
      </c>
      <c r="J9" s="55"/>
      <c r="K9" s="15">
        <f>F9</f>
        <v>-4</v>
      </c>
      <c r="L9" s="16">
        <f>G9*15100</f>
        <v>0</v>
      </c>
      <c r="M9" s="17">
        <f>I9*15100</f>
        <v>-60400</v>
      </c>
    </row>
    <row r="10" spans="1:13" x14ac:dyDescent="0.25">
      <c r="A10" s="69">
        <v>45384</v>
      </c>
      <c r="B10" s="24">
        <v>-27</v>
      </c>
      <c r="C10" s="10"/>
      <c r="D10" s="10"/>
      <c r="E10" s="10"/>
      <c r="F10" s="10"/>
      <c r="G10" s="56"/>
      <c r="H10" s="57"/>
      <c r="I10" s="56">
        <f>B10</f>
        <v>-27</v>
      </c>
      <c r="J10" s="57"/>
      <c r="K10" s="10">
        <f>B10</f>
        <v>-27</v>
      </c>
      <c r="L10" s="11">
        <f>G10*10000</f>
        <v>0</v>
      </c>
      <c r="M10" s="12">
        <f>I10*10000</f>
        <v>-270000</v>
      </c>
    </row>
    <row r="11" spans="1:13" x14ac:dyDescent="0.25">
      <c r="A11" s="70"/>
      <c r="B11" s="2"/>
      <c r="C11" s="7">
        <v>-87</v>
      </c>
      <c r="D11" s="2"/>
      <c r="E11" s="2"/>
      <c r="F11" s="2"/>
      <c r="G11" s="52"/>
      <c r="H11" s="53"/>
      <c r="I11" s="52">
        <f>C11</f>
        <v>-87</v>
      </c>
      <c r="J11" s="53"/>
      <c r="K11" s="7">
        <f>C11</f>
        <v>-87</v>
      </c>
      <c r="L11" s="6">
        <f>G11*6800</f>
        <v>0</v>
      </c>
      <c r="M11" s="13">
        <f>I11*6800</f>
        <v>-591600</v>
      </c>
    </row>
    <row r="12" spans="1:13" x14ac:dyDescent="0.25">
      <c r="A12" s="70"/>
      <c r="B12" s="2"/>
      <c r="C12" s="2"/>
      <c r="D12" s="7" t="s">
        <v>327</v>
      </c>
      <c r="E12" s="2"/>
      <c r="F12" s="2"/>
      <c r="G12" s="52" t="str">
        <f>D12</f>
        <v>+115</v>
      </c>
      <c r="H12" s="53"/>
      <c r="I12" s="52"/>
      <c r="J12" s="53"/>
      <c r="K12" s="2" t="str">
        <f>D12</f>
        <v>+115</v>
      </c>
      <c r="L12" s="6">
        <f>G12*12950</f>
        <v>1489250</v>
      </c>
      <c r="M12" s="13">
        <f>I12*12950</f>
        <v>0</v>
      </c>
    </row>
    <row r="13" spans="1:13" x14ac:dyDescent="0.25">
      <c r="A13" s="70"/>
      <c r="B13" s="2"/>
      <c r="C13" s="2"/>
      <c r="D13" s="2"/>
      <c r="E13" s="7" t="s">
        <v>328</v>
      </c>
      <c r="F13" s="2"/>
      <c r="G13" s="52" t="str">
        <f t="shared" ref="G13" si="0">E13</f>
        <v>+202</v>
      </c>
      <c r="H13" s="53"/>
      <c r="I13" s="52"/>
      <c r="J13" s="53"/>
      <c r="K13" s="7" t="str">
        <f>E13</f>
        <v>+202</v>
      </c>
      <c r="L13" s="8">
        <f>K13*14400</f>
        <v>2908800</v>
      </c>
      <c r="M13" s="13">
        <f>I13*14400</f>
        <v>0</v>
      </c>
    </row>
    <row r="14" spans="1:13" ht="15.75" thickBot="1" x14ac:dyDescent="0.3">
      <c r="A14" s="71"/>
      <c r="B14" s="14"/>
      <c r="C14" s="14"/>
      <c r="D14" s="14"/>
      <c r="E14" s="14"/>
      <c r="F14" s="15" t="s">
        <v>51</v>
      </c>
      <c r="G14" s="54" t="str">
        <f t="shared" ref="G14" si="1">F14</f>
        <v>+10</v>
      </c>
      <c r="H14" s="55"/>
      <c r="I14" s="54"/>
      <c r="J14" s="55"/>
      <c r="K14" s="15" t="str">
        <f>F14</f>
        <v>+10</v>
      </c>
      <c r="L14" s="16">
        <f>K14*15100</f>
        <v>151000</v>
      </c>
      <c r="M14" s="17">
        <f>I14*15100</f>
        <v>0</v>
      </c>
    </row>
    <row r="15" spans="1:13" x14ac:dyDescent="0.25">
      <c r="A15" s="69">
        <v>45385</v>
      </c>
      <c r="B15" s="24">
        <v>-77</v>
      </c>
      <c r="C15" s="10"/>
      <c r="D15" s="10"/>
      <c r="E15" s="10"/>
      <c r="F15" s="10"/>
      <c r="G15" s="56"/>
      <c r="H15" s="57"/>
      <c r="I15" s="56">
        <f t="shared" ref="I15" si="2">B15</f>
        <v>-77</v>
      </c>
      <c r="J15" s="57"/>
      <c r="K15" s="10">
        <f>B15</f>
        <v>-77</v>
      </c>
      <c r="L15" s="11">
        <f>G15*10000</f>
        <v>0</v>
      </c>
      <c r="M15" s="12">
        <f>K15*10000</f>
        <v>-770000</v>
      </c>
    </row>
    <row r="16" spans="1:13" x14ac:dyDescent="0.25">
      <c r="A16" s="70"/>
      <c r="B16" s="2"/>
      <c r="C16" s="7" t="s">
        <v>132</v>
      </c>
      <c r="D16" s="2"/>
      <c r="E16" s="2"/>
      <c r="F16" s="2"/>
      <c r="G16" s="52" t="str">
        <f t="shared" ref="G16" si="3">C16</f>
        <v>+14</v>
      </c>
      <c r="H16" s="53"/>
      <c r="I16" s="52"/>
      <c r="J16" s="53"/>
      <c r="K16" s="7" t="str">
        <f>C16</f>
        <v>+14</v>
      </c>
      <c r="L16" s="6">
        <f>K16*6800</f>
        <v>95200</v>
      </c>
      <c r="M16" s="13">
        <f>I16*6800</f>
        <v>0</v>
      </c>
    </row>
    <row r="17" spans="1:13" x14ac:dyDescent="0.25">
      <c r="A17" s="70"/>
      <c r="B17" s="2"/>
      <c r="C17" s="2"/>
      <c r="D17" s="7">
        <v>-16</v>
      </c>
      <c r="E17" s="2"/>
      <c r="F17" s="2"/>
      <c r="G17" s="52"/>
      <c r="H17" s="53"/>
      <c r="I17" s="52">
        <f>D17</f>
        <v>-16</v>
      </c>
      <c r="J17" s="53"/>
      <c r="K17" s="2">
        <f>D17</f>
        <v>-16</v>
      </c>
      <c r="L17" s="6">
        <f>G17*12950</f>
        <v>0</v>
      </c>
      <c r="M17" s="13">
        <f>I17*12950</f>
        <v>-207200</v>
      </c>
    </row>
    <row r="18" spans="1:13" x14ac:dyDescent="0.25">
      <c r="A18" s="70"/>
      <c r="B18" s="2"/>
      <c r="C18" s="2"/>
      <c r="D18" s="2"/>
      <c r="E18" s="7">
        <v>-521</v>
      </c>
      <c r="F18" s="2"/>
      <c r="G18" s="52"/>
      <c r="H18" s="53"/>
      <c r="I18" s="52">
        <f>E18</f>
        <v>-521</v>
      </c>
      <c r="J18" s="53"/>
      <c r="K18" s="7">
        <f>E18</f>
        <v>-521</v>
      </c>
      <c r="L18" s="8">
        <f>G18*14400</f>
        <v>0</v>
      </c>
      <c r="M18" s="13">
        <f>I18*14400</f>
        <v>-7502400</v>
      </c>
    </row>
    <row r="19" spans="1:13" ht="15.75" thickBot="1" x14ac:dyDescent="0.3">
      <c r="A19" s="71"/>
      <c r="B19" s="14"/>
      <c r="C19" s="14"/>
      <c r="D19" s="14"/>
      <c r="E19" s="14"/>
      <c r="F19" s="15">
        <v>0</v>
      </c>
      <c r="G19" s="54">
        <f>F19</f>
        <v>0</v>
      </c>
      <c r="H19" s="55"/>
      <c r="I19" s="54">
        <f>F19</f>
        <v>0</v>
      </c>
      <c r="J19" s="55"/>
      <c r="K19" s="15">
        <f>F19</f>
        <v>0</v>
      </c>
      <c r="L19" s="16">
        <f>G19*15100</f>
        <v>0</v>
      </c>
      <c r="M19" s="17">
        <f>I19*15100</f>
        <v>0</v>
      </c>
    </row>
    <row r="20" spans="1:13" x14ac:dyDescent="0.25">
      <c r="A20" s="69">
        <v>45386</v>
      </c>
      <c r="B20" s="10">
        <v>-13</v>
      </c>
      <c r="C20" s="10"/>
      <c r="D20" s="10"/>
      <c r="E20" s="10"/>
      <c r="F20" s="10"/>
      <c r="G20" s="56"/>
      <c r="H20" s="57"/>
      <c r="I20" s="56">
        <f t="shared" ref="I20" si="4">B20</f>
        <v>-13</v>
      </c>
      <c r="J20" s="57"/>
      <c r="K20" s="10">
        <f>B20</f>
        <v>-13</v>
      </c>
      <c r="L20" s="11">
        <f>G20*10000</f>
        <v>0</v>
      </c>
      <c r="M20" s="12">
        <f>K20*10000</f>
        <v>-130000</v>
      </c>
    </row>
    <row r="21" spans="1:13" x14ac:dyDescent="0.25">
      <c r="A21" s="70"/>
      <c r="B21" s="2"/>
      <c r="C21" s="7" t="s">
        <v>24</v>
      </c>
      <c r="D21" s="2"/>
      <c r="E21" s="2"/>
      <c r="F21" s="2"/>
      <c r="G21" s="52" t="str">
        <f>C21</f>
        <v>+9</v>
      </c>
      <c r="H21" s="53"/>
      <c r="I21" s="52"/>
      <c r="J21" s="53"/>
      <c r="K21" s="7" t="str">
        <f>C21</f>
        <v>+9</v>
      </c>
      <c r="L21" s="6">
        <f>G21*6800</f>
        <v>61200</v>
      </c>
      <c r="M21" s="13">
        <f>I21*6800</f>
        <v>0</v>
      </c>
    </row>
    <row r="22" spans="1:13" x14ac:dyDescent="0.25">
      <c r="A22" s="70"/>
      <c r="B22" s="2"/>
      <c r="C22" s="2"/>
      <c r="D22" s="7">
        <v>-112</v>
      </c>
      <c r="E22" s="2"/>
      <c r="F22" s="2"/>
      <c r="G22" s="52"/>
      <c r="H22" s="53"/>
      <c r="I22" s="52">
        <f t="shared" ref="I22" si="5">D22</f>
        <v>-112</v>
      </c>
      <c r="J22" s="53"/>
      <c r="K22" s="2">
        <f>D22</f>
        <v>-112</v>
      </c>
      <c r="L22" s="6">
        <f>G22*12950</f>
        <v>0</v>
      </c>
      <c r="M22" s="13">
        <f>I22*12950</f>
        <v>-1450400</v>
      </c>
    </row>
    <row r="23" spans="1:13" x14ac:dyDescent="0.25">
      <c r="A23" s="70"/>
      <c r="B23" s="2"/>
      <c r="C23" s="2"/>
      <c r="D23" s="2"/>
      <c r="E23" s="7" t="s">
        <v>49</v>
      </c>
      <c r="F23" s="2"/>
      <c r="G23" s="52" t="str">
        <f t="shared" ref="G23" si="6">E23</f>
        <v>+12</v>
      </c>
      <c r="H23" s="53"/>
      <c r="I23" s="52"/>
      <c r="J23" s="53"/>
      <c r="K23" s="7" t="str">
        <f>E23</f>
        <v>+12</v>
      </c>
      <c r="L23" s="8">
        <f>K23*14400</f>
        <v>172800</v>
      </c>
      <c r="M23" s="13">
        <f>I23*14400</f>
        <v>0</v>
      </c>
    </row>
    <row r="24" spans="1:13" ht="15.75" thickBot="1" x14ac:dyDescent="0.3">
      <c r="A24" s="71"/>
      <c r="B24" s="14"/>
      <c r="C24" s="14"/>
      <c r="D24" s="14"/>
      <c r="E24" s="14"/>
      <c r="F24" s="15">
        <v>-6</v>
      </c>
      <c r="G24" s="54"/>
      <c r="H24" s="55"/>
      <c r="I24" s="54">
        <f>F24</f>
        <v>-6</v>
      </c>
      <c r="J24" s="55"/>
      <c r="K24" s="15">
        <f>F24</f>
        <v>-6</v>
      </c>
      <c r="L24" s="16">
        <f>G24*15100</f>
        <v>0</v>
      </c>
      <c r="M24" s="17">
        <f>I24*15100</f>
        <v>-90600</v>
      </c>
    </row>
    <row r="25" spans="1:13" x14ac:dyDescent="0.25">
      <c r="A25" s="69">
        <v>45387</v>
      </c>
      <c r="B25" s="24">
        <v>-75</v>
      </c>
      <c r="C25" s="10"/>
      <c r="D25" s="10"/>
      <c r="E25" s="10"/>
      <c r="F25" s="10"/>
      <c r="G25" s="56"/>
      <c r="H25" s="57"/>
      <c r="I25" s="56">
        <f t="shared" ref="I25" si="7">B25</f>
        <v>-75</v>
      </c>
      <c r="J25" s="57"/>
      <c r="K25" s="10">
        <f>B25</f>
        <v>-75</v>
      </c>
      <c r="L25" s="11">
        <f>G25*10000</f>
        <v>0</v>
      </c>
      <c r="M25" s="12">
        <f>K25*10000</f>
        <v>-750000</v>
      </c>
    </row>
    <row r="26" spans="1:13" x14ac:dyDescent="0.25">
      <c r="A26" s="70"/>
      <c r="B26" s="2"/>
      <c r="C26" s="7" t="s">
        <v>329</v>
      </c>
      <c r="D26" s="2"/>
      <c r="E26" s="2"/>
      <c r="F26" s="2"/>
      <c r="G26" s="52" t="str">
        <f t="shared" ref="G26" si="8">C26</f>
        <v>+61</v>
      </c>
      <c r="H26" s="53"/>
      <c r="I26" s="52"/>
      <c r="J26" s="53"/>
      <c r="K26" s="7" t="str">
        <f>C26</f>
        <v>+61</v>
      </c>
      <c r="L26" s="6">
        <f>K26*6800</f>
        <v>414800</v>
      </c>
      <c r="M26" s="13">
        <f>I26*6800</f>
        <v>0</v>
      </c>
    </row>
    <row r="27" spans="1:13" x14ac:dyDescent="0.25">
      <c r="A27" s="70"/>
      <c r="B27" s="2"/>
      <c r="C27" s="2"/>
      <c r="D27" s="7" t="s">
        <v>93</v>
      </c>
      <c r="E27" s="2"/>
      <c r="F27" s="2"/>
      <c r="G27" s="52" t="str">
        <f>D27</f>
        <v>+52</v>
      </c>
      <c r="H27" s="53"/>
      <c r="I27" s="52"/>
      <c r="J27" s="53"/>
      <c r="K27" s="2" t="str">
        <f>D27</f>
        <v>+52</v>
      </c>
      <c r="L27" s="6">
        <f>G27*12950</f>
        <v>673400</v>
      </c>
      <c r="M27" s="13">
        <f>I27*12950</f>
        <v>0</v>
      </c>
    </row>
    <row r="28" spans="1:13" x14ac:dyDescent="0.25">
      <c r="A28" s="70"/>
      <c r="B28" s="2"/>
      <c r="C28" s="2"/>
      <c r="D28" s="2"/>
      <c r="E28" s="7" t="s">
        <v>42</v>
      </c>
      <c r="F28" s="2"/>
      <c r="G28" s="52" t="str">
        <f>E28</f>
        <v>+68</v>
      </c>
      <c r="H28" s="53"/>
      <c r="I28" s="52"/>
      <c r="J28" s="53"/>
      <c r="K28" s="7" t="str">
        <f>E28</f>
        <v>+68</v>
      </c>
      <c r="L28" s="8">
        <f>G28*14400</f>
        <v>979200</v>
      </c>
      <c r="M28" s="13">
        <f>I28*14400</f>
        <v>0</v>
      </c>
    </row>
    <row r="29" spans="1:13" ht="15.75" thickBot="1" x14ac:dyDescent="0.3">
      <c r="A29" s="71"/>
      <c r="B29" s="14"/>
      <c r="C29" s="14"/>
      <c r="D29" s="14"/>
      <c r="E29" s="14"/>
      <c r="F29" s="15">
        <v>-16</v>
      </c>
      <c r="G29" s="54"/>
      <c r="H29" s="55"/>
      <c r="I29" s="54">
        <f>F29</f>
        <v>-16</v>
      </c>
      <c r="J29" s="55"/>
      <c r="K29" s="15">
        <f>F29</f>
        <v>-16</v>
      </c>
      <c r="L29" s="16">
        <f>G29*15100</f>
        <v>0</v>
      </c>
      <c r="M29" s="17">
        <f>I29*15100</f>
        <v>-241600</v>
      </c>
    </row>
    <row r="30" spans="1:13" x14ac:dyDescent="0.25">
      <c r="A30" s="69">
        <v>45388</v>
      </c>
      <c r="B30" s="24">
        <v>-28</v>
      </c>
      <c r="C30" s="10"/>
      <c r="D30" s="10"/>
      <c r="E30" s="10"/>
      <c r="F30" s="10"/>
      <c r="G30" s="56"/>
      <c r="H30" s="57"/>
      <c r="I30" s="56">
        <f>B30</f>
        <v>-28</v>
      </c>
      <c r="J30" s="57"/>
      <c r="K30" s="10">
        <f>B30</f>
        <v>-28</v>
      </c>
      <c r="L30" s="11">
        <f>G30*10000</f>
        <v>0</v>
      </c>
      <c r="M30" s="12">
        <f>I30*10000</f>
        <v>-280000</v>
      </c>
    </row>
    <row r="31" spans="1:13" x14ac:dyDescent="0.25">
      <c r="A31" s="70"/>
      <c r="B31" s="2"/>
      <c r="C31" s="7" t="s">
        <v>210</v>
      </c>
      <c r="D31" s="2"/>
      <c r="E31" s="2"/>
      <c r="F31" s="2"/>
      <c r="G31" s="52" t="str">
        <f>C31</f>
        <v>+3</v>
      </c>
      <c r="H31" s="53"/>
      <c r="I31" s="52"/>
      <c r="J31" s="53"/>
      <c r="K31" s="7" t="str">
        <f>C31</f>
        <v>+3</v>
      </c>
      <c r="L31" s="6">
        <f>G31*6800</f>
        <v>20400</v>
      </c>
      <c r="M31" s="13">
        <f t="shared" ref="M31" si="9">I31*6800</f>
        <v>0</v>
      </c>
    </row>
    <row r="32" spans="1:13" x14ac:dyDescent="0.25">
      <c r="A32" s="70"/>
      <c r="B32" s="2"/>
      <c r="C32" s="2"/>
      <c r="D32" s="7" t="s">
        <v>49</v>
      </c>
      <c r="E32" s="2"/>
      <c r="F32" s="2"/>
      <c r="G32" s="52" t="str">
        <f t="shared" ref="G32" si="10">D32</f>
        <v>+12</v>
      </c>
      <c r="H32" s="53"/>
      <c r="I32" s="52"/>
      <c r="J32" s="53"/>
      <c r="K32" s="2" t="str">
        <f>D32</f>
        <v>+12</v>
      </c>
      <c r="L32" s="6">
        <f t="shared" ref="L32" si="11">K32*12950</f>
        <v>155400</v>
      </c>
      <c r="M32" s="13">
        <f>I32*12950</f>
        <v>0</v>
      </c>
    </row>
    <row r="33" spans="1:13" x14ac:dyDescent="0.25">
      <c r="A33" s="70"/>
      <c r="B33" s="2"/>
      <c r="C33" s="2"/>
      <c r="D33" s="2"/>
      <c r="E33" s="7" t="s">
        <v>39</v>
      </c>
      <c r="F33" s="2"/>
      <c r="G33" s="52" t="str">
        <f t="shared" ref="G33" si="12">E33</f>
        <v>+37</v>
      </c>
      <c r="H33" s="53"/>
      <c r="I33" s="52"/>
      <c r="J33" s="53"/>
      <c r="K33" s="7" t="str">
        <f>E33</f>
        <v>+37</v>
      </c>
      <c r="L33" s="8">
        <f t="shared" ref="L33" si="13">K33*14400</f>
        <v>532800</v>
      </c>
      <c r="M33" s="13">
        <f>I33*14400</f>
        <v>0</v>
      </c>
    </row>
    <row r="34" spans="1:13" ht="15.75" thickBot="1" x14ac:dyDescent="0.3">
      <c r="A34" s="71"/>
      <c r="B34" s="14"/>
      <c r="C34" s="14"/>
      <c r="D34" s="14"/>
      <c r="E34" s="14"/>
      <c r="F34" s="15">
        <v>-5</v>
      </c>
      <c r="G34" s="54"/>
      <c r="H34" s="55"/>
      <c r="I34" s="54">
        <f>F34</f>
        <v>-5</v>
      </c>
      <c r="J34" s="55"/>
      <c r="K34" s="15">
        <f>F34</f>
        <v>-5</v>
      </c>
      <c r="L34" s="16">
        <f>G34*15100</f>
        <v>0</v>
      </c>
      <c r="M34" s="17">
        <f t="shared" ref="M34" si="14">I34*15100</f>
        <v>-75500</v>
      </c>
    </row>
    <row r="35" spans="1:13" x14ac:dyDescent="0.25">
      <c r="A35" s="69">
        <v>45389</v>
      </c>
      <c r="B35" s="10">
        <v>-111</v>
      </c>
      <c r="C35" s="10"/>
      <c r="D35" s="10"/>
      <c r="E35" s="10"/>
      <c r="F35" s="10"/>
      <c r="G35" s="56"/>
      <c r="H35" s="57"/>
      <c r="I35" s="56">
        <f t="shared" ref="I35" si="15">B35</f>
        <v>-111</v>
      </c>
      <c r="J35" s="57"/>
      <c r="K35" s="10">
        <f>B35</f>
        <v>-111</v>
      </c>
      <c r="L35" s="11">
        <f>G35*10000</f>
        <v>0</v>
      </c>
      <c r="M35" s="12">
        <f t="shared" ref="M35" si="16">K35*10000</f>
        <v>-1110000</v>
      </c>
    </row>
    <row r="36" spans="1:13" x14ac:dyDescent="0.25">
      <c r="A36" s="70"/>
      <c r="B36" s="2"/>
      <c r="C36" s="7" t="s">
        <v>74</v>
      </c>
      <c r="D36" s="2"/>
      <c r="E36" s="2"/>
      <c r="F36" s="2"/>
      <c r="G36" s="52" t="str">
        <f>C36</f>
        <v>+24</v>
      </c>
      <c r="H36" s="53"/>
      <c r="I36" s="52"/>
      <c r="J36" s="53"/>
      <c r="K36" s="7" t="str">
        <f>C36</f>
        <v>+24</v>
      </c>
      <c r="L36" s="6">
        <f>G36*6800</f>
        <v>163200</v>
      </c>
      <c r="M36" s="13">
        <f t="shared" ref="M36" si="17">I36*6800</f>
        <v>0</v>
      </c>
    </row>
    <row r="37" spans="1:13" x14ac:dyDescent="0.25">
      <c r="A37" s="70"/>
      <c r="B37" s="2"/>
      <c r="C37" s="2"/>
      <c r="D37" s="2">
        <v>-141</v>
      </c>
      <c r="E37" s="2"/>
      <c r="F37" s="2"/>
      <c r="G37" s="52"/>
      <c r="H37" s="53"/>
      <c r="I37" s="52">
        <f t="shared" ref="I37" si="18">D37</f>
        <v>-141</v>
      </c>
      <c r="J37" s="53"/>
      <c r="K37" s="2">
        <f>D37</f>
        <v>-141</v>
      </c>
      <c r="L37" s="6">
        <f>G37*12950</f>
        <v>0</v>
      </c>
      <c r="M37" s="13">
        <f t="shared" ref="M37" si="19">I37*12950</f>
        <v>-1825950</v>
      </c>
    </row>
    <row r="38" spans="1:13" x14ac:dyDescent="0.25">
      <c r="A38" s="70"/>
      <c r="B38" s="2"/>
      <c r="C38" s="2"/>
      <c r="D38" s="7"/>
      <c r="E38" s="7" t="s">
        <v>85</v>
      </c>
      <c r="F38" s="2"/>
      <c r="G38" s="52" t="str">
        <f t="shared" ref="G38" si="20">E38</f>
        <v>+43</v>
      </c>
      <c r="H38" s="53"/>
      <c r="I38" s="52"/>
      <c r="J38" s="53"/>
      <c r="K38" s="7" t="str">
        <f>E38</f>
        <v>+43</v>
      </c>
      <c r="L38" s="8">
        <f t="shared" ref="L38" si="21">K38*14400</f>
        <v>619200</v>
      </c>
      <c r="M38" s="13">
        <f>I38*14400</f>
        <v>0</v>
      </c>
    </row>
    <row r="39" spans="1:13" ht="15.75" thickBot="1" x14ac:dyDescent="0.3">
      <c r="A39" s="71"/>
      <c r="B39" s="14"/>
      <c r="C39" s="14"/>
      <c r="D39" s="14"/>
      <c r="E39" s="14"/>
      <c r="F39" s="15">
        <v>-1</v>
      </c>
      <c r="G39" s="54"/>
      <c r="H39" s="55"/>
      <c r="I39" s="54">
        <f>F39</f>
        <v>-1</v>
      </c>
      <c r="J39" s="55"/>
      <c r="K39" s="15">
        <f>F39</f>
        <v>-1</v>
      </c>
      <c r="L39" s="16">
        <f>G39*15100</f>
        <v>0</v>
      </c>
      <c r="M39" s="17">
        <f>I39*15100</f>
        <v>-15100</v>
      </c>
    </row>
    <row r="40" spans="1:13" x14ac:dyDescent="0.25">
      <c r="A40" s="69">
        <v>45390</v>
      </c>
      <c r="B40" s="24">
        <v>-52</v>
      </c>
      <c r="C40" s="10"/>
      <c r="D40" s="10"/>
      <c r="E40" s="10"/>
      <c r="F40" s="10"/>
      <c r="G40" s="56"/>
      <c r="H40" s="57"/>
      <c r="I40" s="56">
        <f>B40</f>
        <v>-52</v>
      </c>
      <c r="J40" s="57"/>
      <c r="K40" s="10">
        <f t="shared" ref="K40" si="22">B40</f>
        <v>-52</v>
      </c>
      <c r="L40" s="11">
        <f>G40*10000</f>
        <v>0</v>
      </c>
      <c r="M40" s="12">
        <f>I40*10000</f>
        <v>-520000</v>
      </c>
    </row>
    <row r="41" spans="1:13" x14ac:dyDescent="0.25">
      <c r="A41" s="70"/>
      <c r="B41" s="2"/>
      <c r="C41" s="7" t="s">
        <v>132</v>
      </c>
      <c r="D41" s="2"/>
      <c r="E41" s="2"/>
      <c r="F41" s="2"/>
      <c r="G41" s="52" t="str">
        <f t="shared" ref="G41" si="23">C41</f>
        <v>+14</v>
      </c>
      <c r="H41" s="53"/>
      <c r="I41" s="52"/>
      <c r="J41" s="53"/>
      <c r="K41" s="7" t="str">
        <f t="shared" ref="K41" si="24">C41</f>
        <v>+14</v>
      </c>
      <c r="L41" s="6">
        <f t="shared" ref="L41" si="25">K41*6800</f>
        <v>95200</v>
      </c>
      <c r="M41" s="13">
        <f>I41*6800</f>
        <v>0</v>
      </c>
    </row>
    <row r="42" spans="1:13" x14ac:dyDescent="0.25">
      <c r="A42" s="70"/>
      <c r="B42" s="2"/>
      <c r="C42" s="2"/>
      <c r="D42" s="7">
        <v>-12</v>
      </c>
      <c r="E42" s="2"/>
      <c r="F42" s="2"/>
      <c r="G42" s="52"/>
      <c r="H42" s="53"/>
      <c r="I42" s="52">
        <f>D42</f>
        <v>-12</v>
      </c>
      <c r="J42" s="53"/>
      <c r="K42" s="2">
        <f t="shared" ref="K42" si="26">D42</f>
        <v>-12</v>
      </c>
      <c r="L42" s="6">
        <f>G42*12950</f>
        <v>0</v>
      </c>
      <c r="M42" s="13">
        <f>I42*12950</f>
        <v>-155400</v>
      </c>
    </row>
    <row r="43" spans="1:13" x14ac:dyDescent="0.25">
      <c r="A43" s="70"/>
      <c r="B43" s="2"/>
      <c r="C43" s="2"/>
      <c r="D43" s="2"/>
      <c r="E43" s="7" t="s">
        <v>23</v>
      </c>
      <c r="F43" s="2"/>
      <c r="G43" s="52" t="str">
        <f t="shared" ref="G43" si="27">E43</f>
        <v>+22</v>
      </c>
      <c r="H43" s="53"/>
      <c r="I43" s="52"/>
      <c r="J43" s="53"/>
      <c r="K43" s="7" t="str">
        <f t="shared" ref="K43" si="28">E43</f>
        <v>+22</v>
      </c>
      <c r="L43" s="8">
        <f t="shared" ref="L43" si="29">K43*14400</f>
        <v>316800</v>
      </c>
      <c r="M43" s="13">
        <f>I43*14400</f>
        <v>0</v>
      </c>
    </row>
    <row r="44" spans="1:13" ht="15.75" thickBot="1" x14ac:dyDescent="0.3">
      <c r="A44" s="71"/>
      <c r="B44" s="14"/>
      <c r="C44" s="14"/>
      <c r="D44" s="14"/>
      <c r="E44" s="14"/>
      <c r="F44" s="15" t="s">
        <v>54</v>
      </c>
      <c r="G44" s="54" t="str">
        <f t="shared" ref="G44" si="30">F44</f>
        <v>+4</v>
      </c>
      <c r="H44" s="55"/>
      <c r="I44" s="54"/>
      <c r="J44" s="55"/>
      <c r="K44" s="15" t="str">
        <f t="shared" ref="K44" si="31">F44</f>
        <v>+4</v>
      </c>
      <c r="L44" s="16">
        <f t="shared" ref="L44" si="32">K44*15100</f>
        <v>60400</v>
      </c>
      <c r="M44" s="17">
        <f>I44*15100</f>
        <v>0</v>
      </c>
    </row>
    <row r="45" spans="1:13" x14ac:dyDescent="0.25">
      <c r="A45" s="69">
        <v>45391</v>
      </c>
      <c r="B45" s="24" t="s">
        <v>337</v>
      </c>
      <c r="C45" s="10"/>
      <c r="D45" s="10"/>
      <c r="E45" s="10"/>
      <c r="F45" s="10"/>
      <c r="G45" s="56" t="str">
        <f t="shared" ref="G45" si="33">B45</f>
        <v>+209</v>
      </c>
      <c r="H45" s="57"/>
      <c r="I45" s="56"/>
      <c r="J45" s="57"/>
      <c r="K45" s="10" t="str">
        <f>B45</f>
        <v>+209</v>
      </c>
      <c r="L45" s="11">
        <f t="shared" ref="L45" si="34">K45*10000</f>
        <v>2090000</v>
      </c>
      <c r="M45" s="12">
        <f>I45*10000</f>
        <v>0</v>
      </c>
    </row>
    <row r="46" spans="1:13" x14ac:dyDescent="0.25">
      <c r="A46" s="70"/>
      <c r="B46" s="2"/>
      <c r="C46" s="7" t="s">
        <v>139</v>
      </c>
      <c r="D46" s="2"/>
      <c r="E46" s="2"/>
      <c r="F46" s="2"/>
      <c r="G46" s="52" t="str">
        <f t="shared" ref="G46" si="35">C46</f>
        <v>+33</v>
      </c>
      <c r="H46" s="53"/>
      <c r="I46" s="52"/>
      <c r="J46" s="53"/>
      <c r="K46" s="2" t="str">
        <f>C46</f>
        <v>+33</v>
      </c>
      <c r="L46" s="6">
        <f t="shared" ref="L46" si="36">K46*6800</f>
        <v>224400</v>
      </c>
      <c r="M46" s="13">
        <f>I46*6800</f>
        <v>0</v>
      </c>
    </row>
    <row r="47" spans="1:13" x14ac:dyDescent="0.25">
      <c r="A47" s="70"/>
      <c r="B47" s="2"/>
      <c r="C47" s="2"/>
      <c r="D47" s="7" t="s">
        <v>197</v>
      </c>
      <c r="E47" s="2"/>
      <c r="F47" s="2"/>
      <c r="G47" s="52" t="str">
        <f t="shared" ref="G47" si="37">D47</f>
        <v>+94</v>
      </c>
      <c r="H47" s="53"/>
      <c r="I47" s="52"/>
      <c r="J47" s="53"/>
      <c r="K47" s="2" t="str">
        <f>D47</f>
        <v>+94</v>
      </c>
      <c r="L47" s="6">
        <f t="shared" ref="L47" si="38">K47*12950</f>
        <v>1217300</v>
      </c>
      <c r="M47" s="13">
        <f>I47*12950</f>
        <v>0</v>
      </c>
    </row>
    <row r="48" spans="1:13" x14ac:dyDescent="0.25">
      <c r="A48" s="70"/>
      <c r="B48" s="2"/>
      <c r="C48" s="2"/>
      <c r="D48" s="2"/>
      <c r="E48" s="7" t="s">
        <v>330</v>
      </c>
      <c r="F48" s="2"/>
      <c r="G48" s="52" t="str">
        <f t="shared" ref="G48" si="39">E48</f>
        <v>+263</v>
      </c>
      <c r="H48" s="53"/>
      <c r="I48" s="52"/>
      <c r="J48" s="53"/>
      <c r="K48" s="2" t="str">
        <f>E48</f>
        <v>+263</v>
      </c>
      <c r="L48" s="8">
        <f t="shared" ref="L48" si="40">K48*14400</f>
        <v>3787200</v>
      </c>
      <c r="M48" s="13">
        <f>I48*14400</f>
        <v>0</v>
      </c>
    </row>
    <row r="49" spans="1:13" ht="15.75" thickBot="1" x14ac:dyDescent="0.3">
      <c r="A49" s="71"/>
      <c r="B49" s="14"/>
      <c r="C49" s="14"/>
      <c r="D49" s="14"/>
      <c r="E49" s="14"/>
      <c r="F49" s="15">
        <v>-6</v>
      </c>
      <c r="G49" s="54"/>
      <c r="H49" s="55"/>
      <c r="I49" s="54">
        <f>F49</f>
        <v>-6</v>
      </c>
      <c r="J49" s="55"/>
      <c r="K49" s="14">
        <f>F49</f>
        <v>-6</v>
      </c>
      <c r="L49" s="16">
        <f>G49*15100</f>
        <v>0</v>
      </c>
      <c r="M49" s="17">
        <f>I49*15100</f>
        <v>-90600</v>
      </c>
    </row>
    <row r="50" spans="1:13" x14ac:dyDescent="0.25">
      <c r="A50" s="69">
        <v>45392</v>
      </c>
      <c r="B50" s="24">
        <v>-103</v>
      </c>
      <c r="C50" s="10"/>
      <c r="D50" s="10"/>
      <c r="E50" s="10"/>
      <c r="F50" s="10"/>
      <c r="G50" s="56"/>
      <c r="H50" s="57"/>
      <c r="I50" s="56">
        <f t="shared" ref="I50" si="41">B50</f>
        <v>-103</v>
      </c>
      <c r="J50" s="57"/>
      <c r="K50" s="10">
        <f>B50</f>
        <v>-103</v>
      </c>
      <c r="L50" s="11">
        <f>G50*10000</f>
        <v>0</v>
      </c>
      <c r="M50" s="12">
        <f t="shared" ref="M50" si="42">K50*10000</f>
        <v>-1030000</v>
      </c>
    </row>
    <row r="51" spans="1:13" x14ac:dyDescent="0.25">
      <c r="A51" s="70"/>
      <c r="B51" s="2"/>
      <c r="C51" s="7" t="s">
        <v>49</v>
      </c>
      <c r="D51" s="2"/>
      <c r="E51" s="2"/>
      <c r="F51" s="2"/>
      <c r="G51" s="52" t="str">
        <f>C51</f>
        <v>+12</v>
      </c>
      <c r="H51" s="53"/>
      <c r="I51" s="52"/>
      <c r="J51" s="53"/>
      <c r="K51" s="2" t="str">
        <f>C51</f>
        <v>+12</v>
      </c>
      <c r="L51" s="6">
        <f>G51*6800</f>
        <v>81600</v>
      </c>
      <c r="M51" s="13">
        <f t="shared" ref="M51" si="43">I51*6800</f>
        <v>0</v>
      </c>
    </row>
    <row r="52" spans="1:13" x14ac:dyDescent="0.25">
      <c r="A52" s="70"/>
      <c r="B52" s="2"/>
      <c r="C52" s="2"/>
      <c r="D52" s="7">
        <v>-101</v>
      </c>
      <c r="E52" s="2"/>
      <c r="F52" s="2"/>
      <c r="G52" s="52"/>
      <c r="H52" s="53"/>
      <c r="I52" s="52">
        <f>D52</f>
        <v>-101</v>
      </c>
      <c r="J52" s="53"/>
      <c r="K52" s="2">
        <f>D52</f>
        <v>-101</v>
      </c>
      <c r="L52" s="6">
        <f>G52*12950</f>
        <v>0</v>
      </c>
      <c r="M52" s="13">
        <f>I52*12950</f>
        <v>-1307950</v>
      </c>
    </row>
    <row r="53" spans="1:13" x14ac:dyDescent="0.25">
      <c r="A53" s="70"/>
      <c r="B53" s="2"/>
      <c r="C53" s="2"/>
      <c r="D53" s="2"/>
      <c r="E53" s="7" t="s">
        <v>62</v>
      </c>
      <c r="F53" s="2"/>
      <c r="G53" s="52" t="str">
        <f t="shared" ref="G53" si="44">E53</f>
        <v>+19</v>
      </c>
      <c r="H53" s="53"/>
      <c r="I53" s="52"/>
      <c r="J53" s="53"/>
      <c r="K53" s="2" t="str">
        <f>E53</f>
        <v>+19</v>
      </c>
      <c r="L53" s="8">
        <f t="shared" ref="L53" si="45">K53*14400</f>
        <v>273600</v>
      </c>
      <c r="M53" s="13">
        <f>I53*14400</f>
        <v>0</v>
      </c>
    </row>
    <row r="54" spans="1:13" ht="15.75" thickBot="1" x14ac:dyDescent="0.3">
      <c r="A54" s="71"/>
      <c r="B54" s="14"/>
      <c r="C54" s="14"/>
      <c r="D54" s="14"/>
      <c r="E54" s="14"/>
      <c r="F54" s="15">
        <v>-5</v>
      </c>
      <c r="G54" s="54"/>
      <c r="H54" s="55"/>
      <c r="I54" s="54">
        <f>F54</f>
        <v>-5</v>
      </c>
      <c r="J54" s="55"/>
      <c r="K54" s="14">
        <f>F54</f>
        <v>-5</v>
      </c>
      <c r="L54" s="16">
        <f>G54*15100</f>
        <v>0</v>
      </c>
      <c r="M54" s="17">
        <f t="shared" ref="M54" si="46">I54*15100</f>
        <v>-75500</v>
      </c>
    </row>
    <row r="55" spans="1:13" x14ac:dyDescent="0.25">
      <c r="A55" s="69">
        <v>45393</v>
      </c>
      <c r="B55" s="24">
        <v>-99</v>
      </c>
      <c r="C55" s="10"/>
      <c r="D55" s="10"/>
      <c r="E55" s="10"/>
      <c r="F55" s="10"/>
      <c r="G55" s="56">
        <f t="shared" ref="G55" si="47">B55</f>
        <v>-99</v>
      </c>
      <c r="H55" s="57"/>
      <c r="I55" s="56">
        <f>B55</f>
        <v>-99</v>
      </c>
      <c r="J55" s="57"/>
      <c r="K55" s="10">
        <f>B55</f>
        <v>-99</v>
      </c>
      <c r="L55" s="11">
        <f t="shared" ref="L55" si="48">K55*10000</f>
        <v>-990000</v>
      </c>
      <c r="M55" s="12">
        <f>I55*10000</f>
        <v>-990000</v>
      </c>
    </row>
    <row r="56" spans="1:13" x14ac:dyDescent="0.25">
      <c r="A56" s="70"/>
      <c r="B56" s="2"/>
      <c r="C56" s="7" t="s">
        <v>32</v>
      </c>
      <c r="D56" s="2"/>
      <c r="E56" s="2"/>
      <c r="F56" s="2"/>
      <c r="G56" s="52" t="str">
        <f t="shared" ref="G56" si="49">C56</f>
        <v>+8</v>
      </c>
      <c r="H56" s="53"/>
      <c r="I56" s="52"/>
      <c r="J56" s="53"/>
      <c r="K56" s="2" t="str">
        <f>C56</f>
        <v>+8</v>
      </c>
      <c r="L56" s="6">
        <f t="shared" ref="L56" si="50">K56*6800</f>
        <v>54400</v>
      </c>
      <c r="M56" s="13">
        <f>I56*6800</f>
        <v>0</v>
      </c>
    </row>
    <row r="57" spans="1:13" x14ac:dyDescent="0.25">
      <c r="A57" s="70"/>
      <c r="B57" s="2"/>
      <c r="C57" s="2"/>
      <c r="D57" s="7">
        <v>-91</v>
      </c>
      <c r="E57" s="2"/>
      <c r="F57" s="2"/>
      <c r="G57" s="52"/>
      <c r="H57" s="53"/>
      <c r="I57" s="52">
        <f t="shared" ref="I57" si="51">D57</f>
        <v>-91</v>
      </c>
      <c r="J57" s="53"/>
      <c r="K57" s="2">
        <f>D57</f>
        <v>-91</v>
      </c>
      <c r="L57" s="6">
        <f>G57*12950</f>
        <v>0</v>
      </c>
      <c r="M57" s="13">
        <f t="shared" ref="M57" si="52">I57*12950</f>
        <v>-1178450</v>
      </c>
    </row>
    <row r="58" spans="1:13" x14ac:dyDescent="0.25">
      <c r="A58" s="70"/>
      <c r="B58" s="2"/>
      <c r="C58" s="2"/>
      <c r="D58" s="2"/>
      <c r="E58" s="7">
        <v>-306</v>
      </c>
      <c r="F58" s="2"/>
      <c r="G58" s="52"/>
      <c r="H58" s="53"/>
      <c r="I58" s="52">
        <f>E58</f>
        <v>-306</v>
      </c>
      <c r="J58" s="53"/>
      <c r="K58" s="2">
        <f>E58</f>
        <v>-306</v>
      </c>
      <c r="L58" s="8">
        <f>G58*14400</f>
        <v>0</v>
      </c>
      <c r="M58" s="13">
        <f>I58*14400</f>
        <v>-4406400</v>
      </c>
    </row>
    <row r="59" spans="1:13" ht="15.75" thickBot="1" x14ac:dyDescent="0.3">
      <c r="A59" s="71"/>
      <c r="B59" s="14"/>
      <c r="C59" s="14"/>
      <c r="D59" s="14"/>
      <c r="E59" s="14"/>
      <c r="F59" s="15">
        <v>0</v>
      </c>
      <c r="G59" s="54">
        <f>F59</f>
        <v>0</v>
      </c>
      <c r="H59" s="55"/>
      <c r="I59" s="54">
        <f>F59</f>
        <v>0</v>
      </c>
      <c r="J59" s="55"/>
      <c r="K59" s="14">
        <f>F59</f>
        <v>0</v>
      </c>
      <c r="L59" s="16">
        <f>G59*15100</f>
        <v>0</v>
      </c>
      <c r="M59" s="17">
        <f t="shared" ref="M59" si="53">I59*15100</f>
        <v>0</v>
      </c>
    </row>
    <row r="60" spans="1:13" x14ac:dyDescent="0.25">
      <c r="A60" s="69">
        <v>45394</v>
      </c>
      <c r="B60" s="24" t="s">
        <v>208</v>
      </c>
      <c r="C60" s="10"/>
      <c r="D60" s="10"/>
      <c r="E60" s="10"/>
      <c r="F60" s="10"/>
      <c r="G60" s="56" t="str">
        <f>B60</f>
        <v>+2</v>
      </c>
      <c r="H60" s="57"/>
      <c r="I60" s="56"/>
      <c r="J60" s="57"/>
      <c r="K60" s="10" t="str">
        <f>B60</f>
        <v>+2</v>
      </c>
      <c r="L60" s="11">
        <f>G60*10000</f>
        <v>20000</v>
      </c>
      <c r="M60" s="12">
        <f>I60*10000</f>
        <v>0</v>
      </c>
    </row>
    <row r="61" spans="1:13" x14ac:dyDescent="0.25">
      <c r="A61" s="70"/>
      <c r="B61" s="2"/>
      <c r="C61" s="7">
        <v>-46</v>
      </c>
      <c r="D61" s="2"/>
      <c r="E61" s="2"/>
      <c r="F61" s="2"/>
      <c r="G61" s="52"/>
      <c r="H61" s="53"/>
      <c r="I61" s="52">
        <f>C61</f>
        <v>-46</v>
      </c>
      <c r="J61" s="53"/>
      <c r="K61" s="2">
        <f>C61</f>
        <v>-46</v>
      </c>
      <c r="L61" s="6">
        <f>G61*6800</f>
        <v>0</v>
      </c>
      <c r="M61" s="13">
        <f>I61*6800</f>
        <v>-312800</v>
      </c>
    </row>
    <row r="62" spans="1:13" x14ac:dyDescent="0.25">
      <c r="A62" s="70"/>
      <c r="B62" s="2"/>
      <c r="C62" s="2"/>
      <c r="D62" s="7" t="s">
        <v>331</v>
      </c>
      <c r="E62" s="2"/>
      <c r="F62" s="2"/>
      <c r="G62" s="52" t="str">
        <f t="shared" ref="G62" si="54">D62</f>
        <v>+163</v>
      </c>
      <c r="H62" s="53"/>
      <c r="I62" s="52"/>
      <c r="J62" s="53"/>
      <c r="K62" s="2" t="str">
        <f>D62</f>
        <v>+163</v>
      </c>
      <c r="L62" s="6">
        <f t="shared" ref="L62" si="55">K62*12950</f>
        <v>2110850</v>
      </c>
      <c r="M62" s="13">
        <f>I62*12950</f>
        <v>0</v>
      </c>
    </row>
    <row r="63" spans="1:13" x14ac:dyDescent="0.25">
      <c r="A63" s="70"/>
      <c r="B63" s="2"/>
      <c r="C63" s="2"/>
      <c r="D63" s="2"/>
      <c r="E63" s="7">
        <v>-196</v>
      </c>
      <c r="F63" s="2"/>
      <c r="G63" s="52"/>
      <c r="H63" s="53"/>
      <c r="I63" s="52">
        <f t="shared" ref="I63" si="56">E63</f>
        <v>-196</v>
      </c>
      <c r="J63" s="53"/>
      <c r="K63" s="2">
        <f>E63</f>
        <v>-196</v>
      </c>
      <c r="L63" s="8">
        <f>G63*14400</f>
        <v>0</v>
      </c>
      <c r="M63" s="13">
        <f t="shared" ref="M63" si="57">K63*14400</f>
        <v>-2822400</v>
      </c>
    </row>
    <row r="64" spans="1:13" ht="15.75" thickBot="1" x14ac:dyDescent="0.3">
      <c r="A64" s="71"/>
      <c r="B64" s="14"/>
      <c r="C64" s="14"/>
      <c r="D64" s="14"/>
      <c r="E64" s="14"/>
      <c r="F64" s="15"/>
      <c r="G64" s="54">
        <f t="shared" ref="G64" si="58">F64</f>
        <v>0</v>
      </c>
      <c r="H64" s="55"/>
      <c r="I64" s="54">
        <f>F64</f>
        <v>0</v>
      </c>
      <c r="J64" s="55"/>
      <c r="K64" s="14">
        <f>F64</f>
        <v>0</v>
      </c>
      <c r="L64" s="16">
        <f t="shared" ref="L64" si="59">K64*15100</f>
        <v>0</v>
      </c>
      <c r="M64" s="17">
        <f>I64*15100</f>
        <v>0</v>
      </c>
    </row>
    <row r="65" spans="1:13" x14ac:dyDescent="0.25">
      <c r="A65" s="69">
        <v>45395</v>
      </c>
      <c r="B65" s="24">
        <v>-65</v>
      </c>
      <c r="C65" s="10"/>
      <c r="D65" s="10"/>
      <c r="E65" s="10"/>
      <c r="F65" s="10"/>
      <c r="G65" s="56"/>
      <c r="H65" s="57"/>
      <c r="I65" s="56">
        <f t="shared" ref="I65" si="60">B65</f>
        <v>-65</v>
      </c>
      <c r="J65" s="57"/>
      <c r="K65" s="10">
        <f>B65</f>
        <v>-65</v>
      </c>
      <c r="L65" s="11">
        <f>G65*10000</f>
        <v>0</v>
      </c>
      <c r="M65" s="12">
        <f t="shared" ref="M65" si="61">K65*10000</f>
        <v>-650000</v>
      </c>
    </row>
    <row r="66" spans="1:13" x14ac:dyDescent="0.25">
      <c r="A66" s="70"/>
      <c r="B66" s="2"/>
      <c r="C66" s="7">
        <v>-7</v>
      </c>
      <c r="D66" s="2"/>
      <c r="E66" s="2"/>
      <c r="F66" s="2"/>
      <c r="G66" s="52"/>
      <c r="H66" s="53"/>
      <c r="I66" s="52">
        <f>C66</f>
        <v>-7</v>
      </c>
      <c r="J66" s="53"/>
      <c r="K66" s="2">
        <f>C66</f>
        <v>-7</v>
      </c>
      <c r="L66" s="6">
        <f>G66*6800</f>
        <v>0</v>
      </c>
      <c r="M66" s="13">
        <f>I66*6800</f>
        <v>-47600</v>
      </c>
    </row>
    <row r="67" spans="1:13" x14ac:dyDescent="0.25">
      <c r="A67" s="70"/>
      <c r="B67" s="2"/>
      <c r="C67" s="2"/>
      <c r="D67" s="7">
        <v>-23</v>
      </c>
      <c r="E67" s="2"/>
      <c r="F67" s="2"/>
      <c r="G67" s="52"/>
      <c r="H67" s="53"/>
      <c r="I67" s="52">
        <f t="shared" ref="I67" si="62">D67</f>
        <v>-23</v>
      </c>
      <c r="J67" s="53"/>
      <c r="K67" s="2">
        <f>D67</f>
        <v>-23</v>
      </c>
      <c r="L67" s="6">
        <f>G67*12950</f>
        <v>0</v>
      </c>
      <c r="M67" s="13">
        <f t="shared" ref="M67" si="63">I67*12950</f>
        <v>-297850</v>
      </c>
    </row>
    <row r="68" spans="1:13" x14ac:dyDescent="0.25">
      <c r="A68" s="70"/>
      <c r="B68" s="2"/>
      <c r="C68" s="2"/>
      <c r="D68" s="2"/>
      <c r="E68" s="7" t="s">
        <v>49</v>
      </c>
      <c r="F68" s="2"/>
      <c r="G68" s="52" t="str">
        <f t="shared" ref="G68" si="64">E68</f>
        <v>+12</v>
      </c>
      <c r="H68" s="53"/>
      <c r="I68" s="52"/>
      <c r="J68" s="53"/>
      <c r="K68" s="2" t="str">
        <f>E68</f>
        <v>+12</v>
      </c>
      <c r="L68" s="8">
        <f t="shared" ref="L68" si="65">K68*14400</f>
        <v>172800</v>
      </c>
      <c r="M68" s="13">
        <f>I68*14400</f>
        <v>0</v>
      </c>
    </row>
    <row r="69" spans="1:13" ht="15.75" thickBot="1" x14ac:dyDescent="0.3">
      <c r="A69" s="71"/>
      <c r="B69" s="14"/>
      <c r="C69" s="14"/>
      <c r="D69" s="14"/>
      <c r="E69" s="14"/>
      <c r="F69" s="15">
        <v>0</v>
      </c>
      <c r="G69" s="54">
        <f t="shared" ref="G69" si="66">F69</f>
        <v>0</v>
      </c>
      <c r="H69" s="55"/>
      <c r="I69" s="54">
        <f>F69</f>
        <v>0</v>
      </c>
      <c r="J69" s="55"/>
      <c r="K69" s="14">
        <f>F69</f>
        <v>0</v>
      </c>
      <c r="L69" s="16">
        <f t="shared" ref="L69" si="67">K69*15100</f>
        <v>0</v>
      </c>
      <c r="M69" s="17">
        <f>I69*15100</f>
        <v>0</v>
      </c>
    </row>
    <row r="70" spans="1:13" x14ac:dyDescent="0.25">
      <c r="A70" s="69">
        <v>45396</v>
      </c>
      <c r="B70" s="24" t="s">
        <v>140</v>
      </c>
      <c r="C70" s="10"/>
      <c r="D70" s="10"/>
      <c r="E70" s="10"/>
      <c r="F70" s="10"/>
      <c r="G70" s="56" t="str">
        <f t="shared" ref="G70" si="68">B70</f>
        <v>+27</v>
      </c>
      <c r="H70" s="57"/>
      <c r="I70" s="56"/>
      <c r="J70" s="57"/>
      <c r="K70" s="10" t="str">
        <f>B70</f>
        <v>+27</v>
      </c>
      <c r="L70" s="11">
        <f t="shared" ref="L70" si="69">K70*10000</f>
        <v>270000</v>
      </c>
      <c r="M70" s="12">
        <f>I70*10000</f>
        <v>0</v>
      </c>
    </row>
    <row r="71" spans="1:13" x14ac:dyDescent="0.25">
      <c r="A71" s="70"/>
      <c r="B71" s="2"/>
      <c r="C71" s="2">
        <v>-5</v>
      </c>
      <c r="D71" s="2"/>
      <c r="E71" s="2"/>
      <c r="F71" s="2"/>
      <c r="G71" s="52"/>
      <c r="H71" s="53"/>
      <c r="I71" s="52">
        <f t="shared" ref="I71" si="70">C71</f>
        <v>-5</v>
      </c>
      <c r="J71" s="53"/>
      <c r="K71" s="2">
        <f>C71</f>
        <v>-5</v>
      </c>
      <c r="L71" s="6">
        <f>G71*6800</f>
        <v>0</v>
      </c>
      <c r="M71" s="13">
        <f t="shared" ref="M71" si="71">I71*6800</f>
        <v>-34000</v>
      </c>
    </row>
    <row r="72" spans="1:13" x14ac:dyDescent="0.25">
      <c r="A72" s="70"/>
      <c r="B72" s="2"/>
      <c r="C72" s="2"/>
      <c r="D72" s="7">
        <v>-56</v>
      </c>
      <c r="E72" s="2"/>
      <c r="F72" s="2"/>
      <c r="G72" s="52"/>
      <c r="H72" s="53"/>
      <c r="I72" s="52">
        <f>D72</f>
        <v>-56</v>
      </c>
      <c r="J72" s="53"/>
      <c r="K72" s="2">
        <f>D72</f>
        <v>-56</v>
      </c>
      <c r="L72" s="6">
        <f>G72*12950</f>
        <v>0</v>
      </c>
      <c r="M72" s="13">
        <f>I72*12950</f>
        <v>-725200</v>
      </c>
    </row>
    <row r="73" spans="1:13" x14ac:dyDescent="0.25">
      <c r="A73" s="70"/>
      <c r="B73" s="2"/>
      <c r="C73" s="2"/>
      <c r="D73" s="2"/>
      <c r="E73" s="7" t="s">
        <v>21</v>
      </c>
      <c r="F73" s="2"/>
      <c r="G73" s="52" t="str">
        <f>E73</f>
        <v>+13</v>
      </c>
      <c r="H73" s="53"/>
      <c r="I73" s="52"/>
      <c r="J73" s="53"/>
      <c r="K73" s="2" t="str">
        <f>E73</f>
        <v>+13</v>
      </c>
      <c r="L73" s="8">
        <f>G73*14400</f>
        <v>187200</v>
      </c>
      <c r="M73" s="13">
        <f>I73*14400</f>
        <v>0</v>
      </c>
    </row>
    <row r="74" spans="1:13" ht="15.75" thickBot="1" x14ac:dyDescent="0.3">
      <c r="A74" s="71"/>
      <c r="B74" s="14"/>
      <c r="C74" s="14"/>
      <c r="D74" s="14"/>
      <c r="E74" s="14"/>
      <c r="F74" s="15">
        <v>0</v>
      </c>
      <c r="G74" s="54">
        <f t="shared" ref="G74" si="72">F74</f>
        <v>0</v>
      </c>
      <c r="H74" s="55"/>
      <c r="I74" s="54">
        <f>F74</f>
        <v>0</v>
      </c>
      <c r="J74" s="55"/>
      <c r="K74" s="14">
        <f>F74</f>
        <v>0</v>
      </c>
      <c r="L74" s="16">
        <f t="shared" ref="L74" si="73">K74*15100</f>
        <v>0</v>
      </c>
      <c r="M74" s="17">
        <f>I74*15100</f>
        <v>0</v>
      </c>
    </row>
    <row r="75" spans="1:13" x14ac:dyDescent="0.25">
      <c r="A75" s="69">
        <v>45397</v>
      </c>
      <c r="B75" s="24">
        <v>-124</v>
      </c>
      <c r="C75" s="10"/>
      <c r="D75" s="10"/>
      <c r="E75" s="10"/>
      <c r="F75" s="10"/>
      <c r="G75" s="56"/>
      <c r="H75" s="57"/>
      <c r="I75" s="56">
        <f t="shared" ref="I75" si="74">B75</f>
        <v>-124</v>
      </c>
      <c r="J75" s="57"/>
      <c r="K75" s="10">
        <f>B75</f>
        <v>-124</v>
      </c>
      <c r="L75" s="11">
        <f>G75*10000</f>
        <v>0</v>
      </c>
      <c r="M75" s="12">
        <f t="shared" ref="M75" si="75">K75*10000</f>
        <v>-1240000</v>
      </c>
    </row>
    <row r="76" spans="1:13" x14ac:dyDescent="0.25">
      <c r="A76" s="70"/>
      <c r="B76" s="2"/>
      <c r="C76" s="7" t="s">
        <v>43</v>
      </c>
      <c r="D76" s="2"/>
      <c r="E76" s="2"/>
      <c r="F76" s="2"/>
      <c r="G76" s="52" t="str">
        <f t="shared" ref="G76" si="76">C76</f>
        <v>+16</v>
      </c>
      <c r="H76" s="53"/>
      <c r="I76" s="52"/>
      <c r="J76" s="53"/>
      <c r="K76" s="2" t="str">
        <f>C76</f>
        <v>+16</v>
      </c>
      <c r="L76" s="6">
        <f t="shared" ref="L76" si="77">K76*6800</f>
        <v>108800</v>
      </c>
      <c r="M76" s="13">
        <f>I76*6800</f>
        <v>0</v>
      </c>
    </row>
    <row r="77" spans="1:13" x14ac:dyDescent="0.25">
      <c r="A77" s="70"/>
      <c r="B77" s="2"/>
      <c r="C77" s="2"/>
      <c r="D77" s="7">
        <v>-69</v>
      </c>
      <c r="E77" s="2"/>
      <c r="F77" s="2"/>
      <c r="G77" s="52"/>
      <c r="H77" s="53"/>
      <c r="I77" s="52">
        <f>D77</f>
        <v>-69</v>
      </c>
      <c r="J77" s="53"/>
      <c r="K77" s="2">
        <f>D77</f>
        <v>-69</v>
      </c>
      <c r="L77" s="6">
        <f>G77*12950</f>
        <v>0</v>
      </c>
      <c r="M77" s="13">
        <f>I77*12950</f>
        <v>-893550</v>
      </c>
    </row>
    <row r="78" spans="1:13" x14ac:dyDescent="0.25">
      <c r="A78" s="70"/>
      <c r="B78" s="2"/>
      <c r="C78" s="2"/>
      <c r="D78" s="2"/>
      <c r="E78" s="7" t="s">
        <v>139</v>
      </c>
      <c r="F78" s="2"/>
      <c r="G78" s="52" t="str">
        <f t="shared" ref="G78" si="78">E78</f>
        <v>+33</v>
      </c>
      <c r="H78" s="53"/>
      <c r="I78" s="52"/>
      <c r="J78" s="53"/>
      <c r="K78" s="2" t="str">
        <f>E78</f>
        <v>+33</v>
      </c>
      <c r="L78" s="8">
        <f t="shared" ref="L78" si="79">K78*14400</f>
        <v>475200</v>
      </c>
      <c r="M78" s="13">
        <f>I78*14400</f>
        <v>0</v>
      </c>
    </row>
    <row r="79" spans="1:13" ht="15.75" thickBot="1" x14ac:dyDescent="0.3">
      <c r="A79" s="71"/>
      <c r="B79" s="14"/>
      <c r="C79" s="14"/>
      <c r="D79" s="14"/>
      <c r="E79" s="14"/>
      <c r="F79" s="15">
        <v>0</v>
      </c>
      <c r="G79" s="54">
        <f>F79</f>
        <v>0</v>
      </c>
      <c r="H79" s="55"/>
      <c r="I79" s="54">
        <f>F79</f>
        <v>0</v>
      </c>
      <c r="J79" s="55"/>
      <c r="K79" s="14">
        <f>F79</f>
        <v>0</v>
      </c>
      <c r="L79" s="16">
        <f>G79*15100</f>
        <v>0</v>
      </c>
      <c r="M79" s="17">
        <f t="shared" ref="M79" si="80">I79*15100</f>
        <v>0</v>
      </c>
    </row>
    <row r="80" spans="1:13" x14ac:dyDescent="0.25">
      <c r="A80" s="69">
        <v>45398</v>
      </c>
      <c r="B80" s="24">
        <v>-96</v>
      </c>
      <c r="C80" s="10"/>
      <c r="D80" s="10"/>
      <c r="E80" s="10"/>
      <c r="F80" s="10"/>
      <c r="G80" s="56"/>
      <c r="H80" s="57"/>
      <c r="I80" s="56">
        <f t="shared" ref="I80" si="81">B80</f>
        <v>-96</v>
      </c>
      <c r="J80" s="57"/>
      <c r="K80" s="10">
        <f>B80</f>
        <v>-96</v>
      </c>
      <c r="L80" s="11">
        <f>G80*10000</f>
        <v>0</v>
      </c>
      <c r="M80" s="12">
        <f t="shared" ref="M80" si="82">K80*10000</f>
        <v>-960000</v>
      </c>
    </row>
    <row r="81" spans="1:13" x14ac:dyDescent="0.25">
      <c r="A81" s="70"/>
      <c r="B81" s="2"/>
      <c r="C81" s="7">
        <v>-2</v>
      </c>
      <c r="D81" s="2"/>
      <c r="E81" s="2"/>
      <c r="F81" s="2"/>
      <c r="G81" s="52"/>
      <c r="H81" s="53"/>
      <c r="I81" s="52">
        <f>C81</f>
        <v>-2</v>
      </c>
      <c r="J81" s="53"/>
      <c r="K81" s="2">
        <f>C81</f>
        <v>-2</v>
      </c>
      <c r="L81" s="6">
        <f>G81*6800</f>
        <v>0</v>
      </c>
      <c r="M81" s="13">
        <f>I81*6800</f>
        <v>-13600</v>
      </c>
    </row>
    <row r="82" spans="1:13" x14ac:dyDescent="0.25">
      <c r="A82" s="70"/>
      <c r="B82" s="2"/>
      <c r="C82" s="2"/>
      <c r="D82" s="7" t="s">
        <v>208</v>
      </c>
      <c r="E82" s="2"/>
      <c r="F82" s="2"/>
      <c r="G82" s="52" t="str">
        <f>D82</f>
        <v>+2</v>
      </c>
      <c r="H82" s="53"/>
      <c r="I82" s="52"/>
      <c r="J82" s="53"/>
      <c r="K82" s="2" t="str">
        <f>D82</f>
        <v>+2</v>
      </c>
      <c r="L82" s="6">
        <f>G82*12950</f>
        <v>25900</v>
      </c>
      <c r="M82" s="13">
        <f t="shared" ref="M82" si="83">I82*12950</f>
        <v>0</v>
      </c>
    </row>
    <row r="83" spans="1:13" x14ac:dyDescent="0.25">
      <c r="A83" s="70"/>
      <c r="B83" s="2"/>
      <c r="C83" s="2"/>
      <c r="D83" s="2"/>
      <c r="E83" s="7" t="s">
        <v>21</v>
      </c>
      <c r="F83" s="2"/>
      <c r="G83" s="52" t="str">
        <f>E83</f>
        <v>+13</v>
      </c>
      <c r="H83" s="53"/>
      <c r="I83" s="52"/>
      <c r="J83" s="53"/>
      <c r="K83" s="2" t="str">
        <f>E83</f>
        <v>+13</v>
      </c>
      <c r="L83" s="8">
        <f>G83*14400</f>
        <v>187200</v>
      </c>
      <c r="M83" s="13">
        <f>I83*14400</f>
        <v>0</v>
      </c>
    </row>
    <row r="84" spans="1:13" ht="15.75" thickBot="1" x14ac:dyDescent="0.3">
      <c r="A84" s="71"/>
      <c r="B84" s="14"/>
      <c r="C84" s="14"/>
      <c r="D84" s="14"/>
      <c r="E84" s="14"/>
      <c r="F84" s="15">
        <v>0</v>
      </c>
      <c r="G84" s="54">
        <f t="shared" ref="G84" si="84">F84</f>
        <v>0</v>
      </c>
      <c r="H84" s="55"/>
      <c r="I84" s="54">
        <f>F84</f>
        <v>0</v>
      </c>
      <c r="J84" s="55"/>
      <c r="K84" s="14">
        <f>F84</f>
        <v>0</v>
      </c>
      <c r="L84" s="16">
        <f t="shared" ref="L84" si="85">K84*15100</f>
        <v>0</v>
      </c>
      <c r="M84" s="17">
        <f>I84*15100</f>
        <v>0</v>
      </c>
    </row>
    <row r="85" spans="1:13" x14ac:dyDescent="0.25">
      <c r="A85" s="69">
        <v>45399</v>
      </c>
      <c r="B85" s="24">
        <v>-135</v>
      </c>
      <c r="C85" s="10"/>
      <c r="D85" s="10"/>
      <c r="E85" s="10"/>
      <c r="F85" s="10"/>
      <c r="G85" s="56"/>
      <c r="H85" s="57"/>
      <c r="I85" s="56">
        <f t="shared" ref="I85" si="86">B85</f>
        <v>-135</v>
      </c>
      <c r="J85" s="57"/>
      <c r="K85" s="10">
        <f>B85</f>
        <v>-135</v>
      </c>
      <c r="L85" s="11">
        <f>G85*10000</f>
        <v>0</v>
      </c>
      <c r="M85" s="12">
        <f t="shared" ref="M85" si="87">K85*10000</f>
        <v>-1350000</v>
      </c>
    </row>
    <row r="86" spans="1:13" x14ac:dyDescent="0.25">
      <c r="A86" s="70"/>
      <c r="B86" s="2"/>
      <c r="C86" s="7" t="s">
        <v>62</v>
      </c>
      <c r="D86" s="2"/>
      <c r="E86" s="2"/>
      <c r="F86" s="2"/>
      <c r="G86" s="52" t="str">
        <f>C86</f>
        <v>+19</v>
      </c>
      <c r="H86" s="53"/>
      <c r="I86" s="52"/>
      <c r="J86" s="53"/>
      <c r="K86" s="2" t="str">
        <f>C86</f>
        <v>+19</v>
      </c>
      <c r="L86" s="6">
        <f>G86*6800</f>
        <v>129200</v>
      </c>
      <c r="M86" s="13">
        <f t="shared" ref="M86" si="88">I86*6800</f>
        <v>0</v>
      </c>
    </row>
    <row r="87" spans="1:13" x14ac:dyDescent="0.25">
      <c r="A87" s="70"/>
      <c r="B87" s="2"/>
      <c r="C87" s="2"/>
      <c r="D87" s="7">
        <v>-105</v>
      </c>
      <c r="E87" s="2"/>
      <c r="F87" s="2"/>
      <c r="G87" s="52"/>
      <c r="H87" s="53"/>
      <c r="I87" s="52">
        <f>D87</f>
        <v>-105</v>
      </c>
      <c r="J87" s="53"/>
      <c r="K87" s="2">
        <f>D87</f>
        <v>-105</v>
      </c>
      <c r="L87" s="6">
        <f>G87*12950</f>
        <v>0</v>
      </c>
      <c r="M87" s="13">
        <f>I87*12950</f>
        <v>-1359750</v>
      </c>
    </row>
    <row r="88" spans="1:13" x14ac:dyDescent="0.25">
      <c r="A88" s="70"/>
      <c r="B88" s="2"/>
      <c r="C88" s="2"/>
      <c r="D88" s="2"/>
      <c r="E88" s="7" t="s">
        <v>73</v>
      </c>
      <c r="F88" s="2"/>
      <c r="G88" s="52" t="str">
        <f t="shared" ref="G88" si="89">E88</f>
        <v>+11</v>
      </c>
      <c r="H88" s="53"/>
      <c r="I88" s="52"/>
      <c r="J88" s="53"/>
      <c r="K88" s="2" t="str">
        <f>E88</f>
        <v>+11</v>
      </c>
      <c r="L88" s="8">
        <f t="shared" ref="L88" si="90">K88*14400</f>
        <v>158400</v>
      </c>
      <c r="M88" s="13">
        <f>I88*14400</f>
        <v>0</v>
      </c>
    </row>
    <row r="89" spans="1:13" ht="15.75" thickBot="1" x14ac:dyDescent="0.3">
      <c r="A89" s="71"/>
      <c r="B89" s="14"/>
      <c r="C89" s="14"/>
      <c r="D89" s="14"/>
      <c r="E89" s="14"/>
      <c r="F89" s="15" t="s">
        <v>20</v>
      </c>
      <c r="G89" s="54" t="str">
        <f t="shared" ref="G89" si="91">F89</f>
        <v>+7</v>
      </c>
      <c r="H89" s="55"/>
      <c r="I89" s="54"/>
      <c r="J89" s="55"/>
      <c r="K89" s="14" t="str">
        <f>F89</f>
        <v>+7</v>
      </c>
      <c r="L89" s="16">
        <f t="shared" ref="L89" si="92">K89*15100</f>
        <v>105700</v>
      </c>
      <c r="M89" s="17">
        <f>I89*15100</f>
        <v>0</v>
      </c>
    </row>
    <row r="90" spans="1:13" x14ac:dyDescent="0.25">
      <c r="A90" s="69">
        <v>45400</v>
      </c>
      <c r="B90" s="10">
        <v>-77</v>
      </c>
      <c r="C90" s="10"/>
      <c r="D90" s="10"/>
      <c r="E90" s="10"/>
      <c r="F90" s="10"/>
      <c r="G90" s="56"/>
      <c r="H90" s="57"/>
      <c r="I90" s="56">
        <f t="shared" ref="I90" si="93">B90</f>
        <v>-77</v>
      </c>
      <c r="J90" s="57"/>
      <c r="K90" s="10">
        <f>B90</f>
        <v>-77</v>
      </c>
      <c r="L90" s="11">
        <f>G90*10000</f>
        <v>0</v>
      </c>
      <c r="M90" s="12">
        <f t="shared" ref="M90" si="94">K90*10000</f>
        <v>-770000</v>
      </c>
    </row>
    <row r="91" spans="1:13" x14ac:dyDescent="0.25">
      <c r="A91" s="70"/>
      <c r="B91" s="2"/>
      <c r="C91" s="7" t="s">
        <v>24</v>
      </c>
      <c r="D91" s="2"/>
      <c r="E91" s="2"/>
      <c r="F91" s="2"/>
      <c r="G91" s="52" t="str">
        <f>C91</f>
        <v>+9</v>
      </c>
      <c r="H91" s="53"/>
      <c r="I91" s="52"/>
      <c r="J91" s="53"/>
      <c r="K91" s="2" t="str">
        <f>C91</f>
        <v>+9</v>
      </c>
      <c r="L91" s="6">
        <f>G91*6800</f>
        <v>61200</v>
      </c>
      <c r="M91" s="13">
        <f t="shared" ref="M91" si="95">I91*6800</f>
        <v>0</v>
      </c>
    </row>
    <row r="92" spans="1:13" x14ac:dyDescent="0.25">
      <c r="A92" s="70"/>
      <c r="B92" s="2"/>
      <c r="C92" s="2"/>
      <c r="D92" s="7" t="s">
        <v>43</v>
      </c>
      <c r="E92" s="2"/>
      <c r="F92" s="2"/>
      <c r="G92" s="52" t="str">
        <f t="shared" ref="G92" si="96">D92</f>
        <v>+16</v>
      </c>
      <c r="H92" s="53"/>
      <c r="I92" s="52"/>
      <c r="J92" s="53"/>
      <c r="K92" s="2" t="str">
        <f>D92</f>
        <v>+16</v>
      </c>
      <c r="L92" s="6">
        <f t="shared" ref="L92" si="97">K92*12950</f>
        <v>207200</v>
      </c>
      <c r="M92" s="13">
        <f>I92*12950</f>
        <v>0</v>
      </c>
    </row>
    <row r="93" spans="1:13" x14ac:dyDescent="0.25">
      <c r="A93" s="70"/>
      <c r="B93" s="2"/>
      <c r="C93" s="2"/>
      <c r="D93" s="2"/>
      <c r="E93" s="7" t="s">
        <v>23</v>
      </c>
      <c r="F93" s="2"/>
      <c r="G93" s="52" t="str">
        <f t="shared" ref="G93" si="98">E93</f>
        <v>+22</v>
      </c>
      <c r="H93" s="53"/>
      <c r="I93" s="52"/>
      <c r="J93" s="53"/>
      <c r="K93" s="2" t="str">
        <f>E93</f>
        <v>+22</v>
      </c>
      <c r="L93" s="8">
        <f t="shared" ref="L93" si="99">K93*14400</f>
        <v>316800</v>
      </c>
      <c r="M93" s="13">
        <f>I93*14400</f>
        <v>0</v>
      </c>
    </row>
    <row r="94" spans="1:13" ht="15.75" thickBot="1" x14ac:dyDescent="0.3">
      <c r="A94" s="71"/>
      <c r="B94" s="14"/>
      <c r="C94" s="14"/>
      <c r="D94" s="14"/>
      <c r="E94" s="14"/>
      <c r="F94" s="14">
        <v>-4</v>
      </c>
      <c r="G94" s="54"/>
      <c r="H94" s="55"/>
      <c r="I94" s="54">
        <f>F94</f>
        <v>-4</v>
      </c>
      <c r="J94" s="55"/>
      <c r="K94" s="14">
        <f>F94</f>
        <v>-4</v>
      </c>
      <c r="L94" s="16">
        <f>G94*15100</f>
        <v>0</v>
      </c>
      <c r="M94" s="17">
        <f t="shared" ref="M94" si="100">I94*15100</f>
        <v>-60400</v>
      </c>
    </row>
    <row r="95" spans="1:13" x14ac:dyDescent="0.25">
      <c r="A95" s="69">
        <v>45401</v>
      </c>
      <c r="B95" s="24">
        <v>-60</v>
      </c>
      <c r="C95" s="10"/>
      <c r="D95" s="10"/>
      <c r="E95" s="10"/>
      <c r="F95" s="10"/>
      <c r="G95" s="56"/>
      <c r="H95" s="57"/>
      <c r="I95" s="56">
        <f>B95</f>
        <v>-60</v>
      </c>
      <c r="J95" s="57"/>
      <c r="K95" s="10">
        <f>B95</f>
        <v>-60</v>
      </c>
      <c r="L95" s="11">
        <f>G95*10000</f>
        <v>0</v>
      </c>
      <c r="M95" s="12">
        <f>I95*10000</f>
        <v>-600000</v>
      </c>
    </row>
    <row r="96" spans="1:13" x14ac:dyDescent="0.25">
      <c r="A96" s="70"/>
      <c r="B96" s="2"/>
      <c r="C96" s="7" t="s">
        <v>30</v>
      </c>
      <c r="D96" s="2"/>
      <c r="E96" s="2"/>
      <c r="F96" s="2"/>
      <c r="G96" s="52" t="str">
        <f t="shared" ref="G96" si="101">C96</f>
        <v>+31</v>
      </c>
      <c r="H96" s="53"/>
      <c r="I96" s="52"/>
      <c r="J96" s="53"/>
      <c r="K96" s="2" t="str">
        <f>C96</f>
        <v>+31</v>
      </c>
      <c r="L96" s="6">
        <f t="shared" ref="L96" si="102">K96*6800</f>
        <v>210800</v>
      </c>
      <c r="M96" s="13">
        <f>I96*6800</f>
        <v>0</v>
      </c>
    </row>
    <row r="97" spans="1:13" x14ac:dyDescent="0.25">
      <c r="A97" s="70"/>
      <c r="B97" s="2"/>
      <c r="C97" s="2"/>
      <c r="D97" s="7">
        <v>-108</v>
      </c>
      <c r="E97" s="2"/>
      <c r="F97" s="2"/>
      <c r="G97" s="52"/>
      <c r="H97" s="53"/>
      <c r="I97" s="52">
        <f t="shared" ref="I97" si="103">D97</f>
        <v>-108</v>
      </c>
      <c r="J97" s="53"/>
      <c r="K97" s="2">
        <f>D97</f>
        <v>-108</v>
      </c>
      <c r="L97" s="6">
        <f>G97*12950</f>
        <v>0</v>
      </c>
      <c r="M97" s="13">
        <f t="shared" ref="M97" si="104">I97*12950</f>
        <v>-1398600</v>
      </c>
    </row>
    <row r="98" spans="1:13" x14ac:dyDescent="0.25">
      <c r="A98" s="70"/>
      <c r="B98" s="2"/>
      <c r="C98" s="2"/>
      <c r="D98" s="2"/>
      <c r="E98" s="7" t="s">
        <v>210</v>
      </c>
      <c r="F98" s="2"/>
      <c r="G98" s="52" t="str">
        <f t="shared" ref="G98" si="105">E98</f>
        <v>+3</v>
      </c>
      <c r="H98" s="53"/>
      <c r="I98" s="52"/>
      <c r="J98" s="53"/>
      <c r="K98" s="2" t="str">
        <f>E98</f>
        <v>+3</v>
      </c>
      <c r="L98" s="8">
        <f t="shared" ref="L98" si="106">K98*14400</f>
        <v>43200</v>
      </c>
      <c r="M98" s="13">
        <f>I98*14400</f>
        <v>0</v>
      </c>
    </row>
    <row r="99" spans="1:13" ht="15.75" thickBot="1" x14ac:dyDescent="0.3">
      <c r="A99" s="71"/>
      <c r="B99" s="14"/>
      <c r="C99" s="14"/>
      <c r="D99" s="14"/>
      <c r="E99" s="14"/>
      <c r="F99" s="15" t="s">
        <v>222</v>
      </c>
      <c r="G99" s="54" t="str">
        <f t="shared" ref="G99" si="107">F99</f>
        <v>+15</v>
      </c>
      <c r="H99" s="55"/>
      <c r="I99" s="54"/>
      <c r="J99" s="55"/>
      <c r="K99" s="14" t="str">
        <f>F99</f>
        <v>+15</v>
      </c>
      <c r="L99" s="16">
        <f t="shared" ref="L99" si="108">K99*15100</f>
        <v>226500</v>
      </c>
      <c r="M99" s="17">
        <f>I99*15100</f>
        <v>0</v>
      </c>
    </row>
    <row r="100" spans="1:13" x14ac:dyDescent="0.25">
      <c r="A100" s="69">
        <v>45402</v>
      </c>
      <c r="B100" s="24">
        <v>-45</v>
      </c>
      <c r="C100" s="10"/>
      <c r="D100" s="10"/>
      <c r="E100" s="10"/>
      <c r="F100" s="10"/>
      <c r="G100" s="56"/>
      <c r="H100" s="57"/>
      <c r="I100" s="56">
        <f t="shared" ref="I100" si="109">B100</f>
        <v>-45</v>
      </c>
      <c r="J100" s="57"/>
      <c r="K100" s="10">
        <f>B100</f>
        <v>-45</v>
      </c>
      <c r="L100" s="11">
        <f>G100*10000</f>
        <v>0</v>
      </c>
      <c r="M100" s="12">
        <f t="shared" ref="M100" si="110">K100*10000</f>
        <v>-450000</v>
      </c>
    </row>
    <row r="101" spans="1:13" x14ac:dyDescent="0.25">
      <c r="A101" s="70"/>
      <c r="B101" s="2"/>
      <c r="C101" s="7" t="s">
        <v>20</v>
      </c>
      <c r="D101" s="2"/>
      <c r="E101" s="2"/>
      <c r="F101" s="2"/>
      <c r="G101" s="52" t="str">
        <f>C101</f>
        <v>+7</v>
      </c>
      <c r="H101" s="53"/>
      <c r="I101" s="52"/>
      <c r="J101" s="53"/>
      <c r="K101" s="2" t="str">
        <f>C101</f>
        <v>+7</v>
      </c>
      <c r="L101" s="6">
        <f>G101*6800</f>
        <v>47600</v>
      </c>
      <c r="M101" s="13">
        <f t="shared" ref="M101" si="111">I101*6800</f>
        <v>0</v>
      </c>
    </row>
    <row r="102" spans="1:13" x14ac:dyDescent="0.25">
      <c r="A102" s="70"/>
      <c r="B102" s="2"/>
      <c r="C102" s="2"/>
      <c r="D102" s="7">
        <v>-9</v>
      </c>
      <c r="E102" s="2"/>
      <c r="F102" s="2"/>
      <c r="G102" s="52"/>
      <c r="H102" s="53"/>
      <c r="I102" s="52">
        <f t="shared" ref="I102" si="112">D102</f>
        <v>-9</v>
      </c>
      <c r="J102" s="53"/>
      <c r="K102" s="2">
        <f>D102</f>
        <v>-9</v>
      </c>
      <c r="L102" s="6">
        <f>G102*12950</f>
        <v>0</v>
      </c>
      <c r="M102" s="13">
        <f t="shared" ref="M102" si="113">I102*12950</f>
        <v>-116550</v>
      </c>
    </row>
    <row r="103" spans="1:13" x14ac:dyDescent="0.25">
      <c r="A103" s="70"/>
      <c r="B103" s="2"/>
      <c r="C103" s="2"/>
      <c r="D103" s="2"/>
      <c r="E103" s="7" t="s">
        <v>38</v>
      </c>
      <c r="F103" s="2"/>
      <c r="G103" s="52" t="str">
        <f t="shared" ref="G103" si="114">E103</f>
        <v>+23</v>
      </c>
      <c r="H103" s="53"/>
      <c r="I103" s="52"/>
      <c r="J103" s="53"/>
      <c r="K103" s="2" t="str">
        <f>E103</f>
        <v>+23</v>
      </c>
      <c r="L103" s="8">
        <f t="shared" ref="L103" si="115">K103*14400</f>
        <v>331200</v>
      </c>
      <c r="M103" s="13">
        <f>I103*14400</f>
        <v>0</v>
      </c>
    </row>
    <row r="104" spans="1:13" ht="15.75" thickBot="1" x14ac:dyDescent="0.3">
      <c r="A104" s="71"/>
      <c r="B104" s="14"/>
      <c r="C104" s="14"/>
      <c r="D104" s="14"/>
      <c r="E104" s="14"/>
      <c r="F104" s="15" t="s">
        <v>208</v>
      </c>
      <c r="G104" s="54" t="str">
        <f>F104</f>
        <v>+2</v>
      </c>
      <c r="H104" s="55"/>
      <c r="I104" s="54"/>
      <c r="J104" s="55"/>
      <c r="K104" s="14" t="str">
        <f>F104</f>
        <v>+2</v>
      </c>
      <c r="L104" s="16">
        <f>G104*15100</f>
        <v>30200</v>
      </c>
      <c r="M104" s="17">
        <f t="shared" ref="M104" si="116">I104*15100</f>
        <v>0</v>
      </c>
    </row>
    <row r="105" spans="1:13" x14ac:dyDescent="0.25">
      <c r="A105" s="69">
        <v>45403</v>
      </c>
      <c r="B105" s="24">
        <v>-1291</v>
      </c>
      <c r="C105" s="10"/>
      <c r="D105" s="10"/>
      <c r="E105" s="10"/>
      <c r="F105" s="10"/>
      <c r="G105" s="56"/>
      <c r="H105" s="57"/>
      <c r="I105" s="56">
        <f>B105</f>
        <v>-1291</v>
      </c>
      <c r="J105" s="57"/>
      <c r="K105" s="10">
        <f>B105</f>
        <v>-1291</v>
      </c>
      <c r="L105" s="11">
        <f>G105*10000</f>
        <v>0</v>
      </c>
      <c r="M105" s="12">
        <f>I105*10000</f>
        <v>-12910000</v>
      </c>
    </row>
    <row r="106" spans="1:13" x14ac:dyDescent="0.25">
      <c r="A106" s="70"/>
      <c r="B106" s="2"/>
      <c r="C106" s="7">
        <v>-32</v>
      </c>
      <c r="D106" s="2"/>
      <c r="E106" s="2"/>
      <c r="F106" s="2"/>
      <c r="G106" s="52"/>
      <c r="H106" s="53"/>
      <c r="I106" s="52">
        <f>C106</f>
        <v>-32</v>
      </c>
      <c r="J106" s="53"/>
      <c r="K106" s="2">
        <f>C106</f>
        <v>-32</v>
      </c>
      <c r="L106" s="6">
        <f>G106*6800</f>
        <v>0</v>
      </c>
      <c r="M106" s="13">
        <f>I106*6800</f>
        <v>-217600</v>
      </c>
    </row>
    <row r="107" spans="1:13" x14ac:dyDescent="0.25">
      <c r="A107" s="70"/>
      <c r="B107" s="2"/>
      <c r="C107" s="2"/>
      <c r="D107" s="7">
        <v>-483</v>
      </c>
      <c r="E107" s="2"/>
      <c r="F107" s="2"/>
      <c r="G107" s="52"/>
      <c r="H107" s="53"/>
      <c r="I107" s="52">
        <f t="shared" ref="I107" si="117">D107</f>
        <v>-483</v>
      </c>
      <c r="J107" s="53"/>
      <c r="K107" s="2">
        <f>D107</f>
        <v>-483</v>
      </c>
      <c r="L107" s="6">
        <f>G107*12950</f>
        <v>0</v>
      </c>
      <c r="M107" s="13">
        <f t="shared" ref="M107" si="118">I107*12950</f>
        <v>-6254850</v>
      </c>
    </row>
    <row r="108" spans="1:13" x14ac:dyDescent="0.25">
      <c r="A108" s="70"/>
      <c r="B108" s="2"/>
      <c r="C108" s="2"/>
      <c r="D108" s="2"/>
      <c r="E108" s="7" t="s">
        <v>84</v>
      </c>
      <c r="F108" s="2"/>
      <c r="G108" s="52" t="str">
        <f>E108</f>
        <v>+77</v>
      </c>
      <c r="H108" s="53"/>
      <c r="I108" s="52"/>
      <c r="J108" s="53"/>
      <c r="K108" s="2" t="str">
        <f>E108</f>
        <v>+77</v>
      </c>
      <c r="L108" s="8">
        <f>G108*14400</f>
        <v>1108800</v>
      </c>
      <c r="M108" s="13">
        <f>I108*14400</f>
        <v>0</v>
      </c>
    </row>
    <row r="109" spans="1:13" ht="15.75" thickBot="1" x14ac:dyDescent="0.3">
      <c r="A109" s="71"/>
      <c r="B109" s="14"/>
      <c r="C109" s="14"/>
      <c r="D109" s="14"/>
      <c r="E109" s="14"/>
      <c r="F109" s="15" t="s">
        <v>132</v>
      </c>
      <c r="G109" s="54" t="str">
        <f t="shared" ref="G109" si="119">F109</f>
        <v>+14</v>
      </c>
      <c r="H109" s="55"/>
      <c r="I109" s="54"/>
      <c r="J109" s="55"/>
      <c r="K109" s="14" t="str">
        <f>F109</f>
        <v>+14</v>
      </c>
      <c r="L109" s="16">
        <f t="shared" ref="L109" si="120">K109*15100</f>
        <v>211400</v>
      </c>
      <c r="M109" s="17">
        <f>I109*15100</f>
        <v>0</v>
      </c>
    </row>
    <row r="110" spans="1:13" x14ac:dyDescent="0.25">
      <c r="A110" s="69">
        <v>45404</v>
      </c>
      <c r="B110" s="24">
        <v>-23</v>
      </c>
      <c r="C110" s="10"/>
      <c r="D110" s="10"/>
      <c r="E110" s="10"/>
      <c r="F110" s="10"/>
      <c r="G110" s="56"/>
      <c r="H110" s="57"/>
      <c r="I110" s="56">
        <f t="shared" ref="I110" si="121">B110</f>
        <v>-23</v>
      </c>
      <c r="J110" s="57"/>
      <c r="K110" s="10">
        <f>B110</f>
        <v>-23</v>
      </c>
      <c r="L110" s="11">
        <f>G110*10000</f>
        <v>0</v>
      </c>
      <c r="M110" s="12">
        <f t="shared" ref="M110" si="122">K110*10000</f>
        <v>-230000</v>
      </c>
    </row>
    <row r="111" spans="1:13" x14ac:dyDescent="0.25">
      <c r="A111" s="70"/>
      <c r="B111" s="2"/>
      <c r="C111" s="7" t="s">
        <v>332</v>
      </c>
      <c r="D111" s="2"/>
      <c r="E111" s="2"/>
      <c r="F111" s="2"/>
      <c r="G111" s="52" t="str">
        <f>C111</f>
        <v>+88</v>
      </c>
      <c r="H111" s="53"/>
      <c r="I111" s="52"/>
      <c r="J111" s="53"/>
      <c r="K111" s="2" t="str">
        <f>C111</f>
        <v>+88</v>
      </c>
      <c r="L111" s="6">
        <f>G111*6800</f>
        <v>598400</v>
      </c>
      <c r="M111" s="13">
        <f t="shared" ref="M111" si="123">I111*6800</f>
        <v>0</v>
      </c>
    </row>
    <row r="112" spans="1:13" x14ac:dyDescent="0.25">
      <c r="A112" s="70"/>
      <c r="B112" s="2"/>
      <c r="C112" s="2"/>
      <c r="D112" s="7">
        <v>-164</v>
      </c>
      <c r="E112" s="2"/>
      <c r="F112" s="2"/>
      <c r="G112" s="52"/>
      <c r="H112" s="53"/>
      <c r="I112" s="52">
        <f>D112</f>
        <v>-164</v>
      </c>
      <c r="J112" s="53"/>
      <c r="K112" s="2">
        <f>D112</f>
        <v>-164</v>
      </c>
      <c r="L112" s="6">
        <f>G112*12950</f>
        <v>0</v>
      </c>
      <c r="M112" s="13">
        <f>I112*12950</f>
        <v>-2123800</v>
      </c>
    </row>
    <row r="113" spans="1:13" x14ac:dyDescent="0.25">
      <c r="A113" s="70"/>
      <c r="B113" s="2"/>
      <c r="C113" s="2"/>
      <c r="D113" s="2"/>
      <c r="E113" s="7" t="s">
        <v>333</v>
      </c>
      <c r="F113" s="2"/>
      <c r="G113" s="52" t="str">
        <f t="shared" ref="G113" si="124">E113</f>
        <v>+55</v>
      </c>
      <c r="H113" s="53"/>
      <c r="I113" s="52"/>
      <c r="J113" s="53"/>
      <c r="K113" s="2" t="str">
        <f>E113</f>
        <v>+55</v>
      </c>
      <c r="L113" s="8">
        <f>K113*14400</f>
        <v>792000</v>
      </c>
      <c r="M113" s="13">
        <f>I113*14400</f>
        <v>0</v>
      </c>
    </row>
    <row r="114" spans="1:13" ht="15.75" thickBot="1" x14ac:dyDescent="0.3">
      <c r="A114" s="71"/>
      <c r="B114" s="14"/>
      <c r="C114" s="14"/>
      <c r="D114" s="14"/>
      <c r="E114" s="14"/>
      <c r="F114" s="15">
        <v>-19</v>
      </c>
      <c r="G114" s="54"/>
      <c r="H114" s="55"/>
      <c r="I114" s="54">
        <f>F114</f>
        <v>-19</v>
      </c>
      <c r="J114" s="55"/>
      <c r="K114" s="14">
        <f>F114</f>
        <v>-19</v>
      </c>
      <c r="L114" s="16">
        <f>G114*15100</f>
        <v>0</v>
      </c>
      <c r="M114" s="17">
        <f t="shared" ref="M114" si="125">I114*15100</f>
        <v>-286900</v>
      </c>
    </row>
    <row r="115" spans="1:13" x14ac:dyDescent="0.25">
      <c r="A115" s="69">
        <v>45405</v>
      </c>
      <c r="B115" s="24">
        <v>-40</v>
      </c>
      <c r="C115" s="10"/>
      <c r="D115" s="10"/>
      <c r="E115" s="10"/>
      <c r="F115" s="10"/>
      <c r="G115" s="56"/>
      <c r="H115" s="57"/>
      <c r="I115" s="56">
        <f>B115</f>
        <v>-40</v>
      </c>
      <c r="J115" s="57"/>
      <c r="K115" s="10">
        <f>B115</f>
        <v>-40</v>
      </c>
      <c r="L115" s="11">
        <f>G115*10000</f>
        <v>0</v>
      </c>
      <c r="M115" s="12">
        <f>I115*10000</f>
        <v>-400000</v>
      </c>
    </row>
    <row r="116" spans="1:13" x14ac:dyDescent="0.25">
      <c r="A116" s="70"/>
      <c r="B116" s="2"/>
      <c r="C116" s="7" t="s">
        <v>190</v>
      </c>
      <c r="D116" s="2"/>
      <c r="E116" s="2"/>
      <c r="F116" s="2"/>
      <c r="G116" s="52" t="str">
        <f t="shared" ref="G116" si="126">C116</f>
        <v>+140</v>
      </c>
      <c r="H116" s="53"/>
      <c r="I116" s="52"/>
      <c r="J116" s="53"/>
      <c r="K116" s="2" t="str">
        <f>C116</f>
        <v>+140</v>
      </c>
      <c r="L116" s="6">
        <f t="shared" ref="L116" si="127">K116*6800</f>
        <v>952000</v>
      </c>
      <c r="M116" s="13">
        <f>I116*6800</f>
        <v>0</v>
      </c>
    </row>
    <row r="117" spans="1:13" x14ac:dyDescent="0.25">
      <c r="A117" s="70"/>
      <c r="B117" s="2"/>
      <c r="C117" s="2"/>
      <c r="D117" s="7" t="s">
        <v>334</v>
      </c>
      <c r="E117" s="2"/>
      <c r="F117" s="2"/>
      <c r="G117" s="52" t="str">
        <f>D117</f>
        <v>+84</v>
      </c>
      <c r="H117" s="53"/>
      <c r="I117" s="52"/>
      <c r="J117" s="53"/>
      <c r="K117" s="2" t="str">
        <f>D117</f>
        <v>+84</v>
      </c>
      <c r="L117" s="6">
        <f>G117*12950</f>
        <v>1087800</v>
      </c>
      <c r="M117" s="13">
        <f t="shared" ref="M117" si="128">I117*12950</f>
        <v>0</v>
      </c>
    </row>
    <row r="118" spans="1:13" x14ac:dyDescent="0.25">
      <c r="A118" s="70"/>
      <c r="B118" s="2"/>
      <c r="C118" s="2"/>
      <c r="D118" s="2"/>
      <c r="E118" s="7" t="s">
        <v>19</v>
      </c>
      <c r="F118" s="2"/>
      <c r="G118" s="52" t="str">
        <f t="shared" ref="G118" si="129">E118</f>
        <v>+26</v>
      </c>
      <c r="H118" s="53"/>
      <c r="I118" s="52"/>
      <c r="J118" s="53"/>
      <c r="K118" s="2" t="str">
        <f>E118</f>
        <v>+26</v>
      </c>
      <c r="L118" s="8">
        <f t="shared" ref="L118" si="130">K118*14400</f>
        <v>374400</v>
      </c>
      <c r="M118" s="13">
        <f>I118*14400</f>
        <v>0</v>
      </c>
    </row>
    <row r="119" spans="1:13" ht="15.75" thickBot="1" x14ac:dyDescent="0.3">
      <c r="A119" s="71"/>
      <c r="B119" s="14"/>
      <c r="C119" s="14"/>
      <c r="D119" s="14"/>
      <c r="E119" s="14"/>
      <c r="F119" s="15">
        <v>-11</v>
      </c>
      <c r="G119" s="54"/>
      <c r="H119" s="55"/>
      <c r="I119" s="54">
        <f>F119</f>
        <v>-11</v>
      </c>
      <c r="J119" s="55"/>
      <c r="K119" s="14">
        <f>F119</f>
        <v>-11</v>
      </c>
      <c r="L119" s="16">
        <f>G119*15100</f>
        <v>0</v>
      </c>
      <c r="M119" s="17">
        <f t="shared" ref="M119" si="131">I119*15100</f>
        <v>-166100</v>
      </c>
    </row>
    <row r="120" spans="1:13" x14ac:dyDescent="0.25">
      <c r="A120" s="69">
        <v>45406</v>
      </c>
      <c r="B120" s="24" t="s">
        <v>100</v>
      </c>
      <c r="C120" s="10"/>
      <c r="D120" s="10"/>
      <c r="E120" s="10"/>
      <c r="F120" s="10"/>
      <c r="G120" s="56" t="str">
        <f>B120</f>
        <v>+6</v>
      </c>
      <c r="H120" s="57"/>
      <c r="I120" s="56"/>
      <c r="J120" s="57"/>
      <c r="K120" s="10" t="str">
        <f>B120</f>
        <v>+6</v>
      </c>
      <c r="L120" s="11">
        <f>G120*10000</f>
        <v>60000</v>
      </c>
      <c r="M120" s="12">
        <f>I120*10000</f>
        <v>0</v>
      </c>
    </row>
    <row r="121" spans="1:13" x14ac:dyDescent="0.25">
      <c r="A121" s="70"/>
      <c r="B121" s="2"/>
      <c r="C121" s="7" t="s">
        <v>132</v>
      </c>
      <c r="D121" s="2"/>
      <c r="E121" s="2"/>
      <c r="F121" s="2"/>
      <c r="G121" s="52" t="str">
        <f>C121</f>
        <v>+14</v>
      </c>
      <c r="H121" s="53"/>
      <c r="I121" s="52"/>
      <c r="J121" s="53"/>
      <c r="K121" s="2" t="str">
        <f>C121</f>
        <v>+14</v>
      </c>
      <c r="L121" s="6">
        <f>G121*6800</f>
        <v>95200</v>
      </c>
      <c r="M121" s="13">
        <f t="shared" ref="M121" si="132">I121*6800</f>
        <v>0</v>
      </c>
    </row>
    <row r="122" spans="1:13" x14ac:dyDescent="0.25">
      <c r="A122" s="70"/>
      <c r="B122" s="2"/>
      <c r="C122" s="2"/>
      <c r="D122" s="7" t="s">
        <v>335</v>
      </c>
      <c r="E122" s="2"/>
      <c r="F122" s="2"/>
      <c r="G122" s="52" t="str">
        <f>D122</f>
        <v>+45</v>
      </c>
      <c r="H122" s="53"/>
      <c r="I122" s="52"/>
      <c r="J122" s="53"/>
      <c r="K122" s="2" t="str">
        <f>D122</f>
        <v>+45</v>
      </c>
      <c r="L122" s="6">
        <f>G122*12950</f>
        <v>582750</v>
      </c>
      <c r="M122" s="13">
        <f t="shared" ref="M122" si="133">I122*12950</f>
        <v>0</v>
      </c>
    </row>
    <row r="123" spans="1:13" x14ac:dyDescent="0.25">
      <c r="A123" s="70"/>
      <c r="B123" s="2"/>
      <c r="C123" s="2"/>
      <c r="D123" s="2"/>
      <c r="E123" s="7" t="s">
        <v>327</v>
      </c>
      <c r="F123" s="2"/>
      <c r="G123" s="52" t="str">
        <f t="shared" ref="G123" si="134">E123</f>
        <v>+115</v>
      </c>
      <c r="H123" s="53"/>
      <c r="I123" s="52"/>
      <c r="J123" s="53"/>
      <c r="K123" s="2" t="str">
        <f>E123</f>
        <v>+115</v>
      </c>
      <c r="L123" s="8">
        <f t="shared" ref="L123" si="135">K123*14400</f>
        <v>1656000</v>
      </c>
      <c r="M123" s="13">
        <f>I123*14400</f>
        <v>0</v>
      </c>
    </row>
    <row r="124" spans="1:13" ht="15.75" thickBot="1" x14ac:dyDescent="0.3">
      <c r="A124" s="71"/>
      <c r="B124" s="14"/>
      <c r="C124" s="14"/>
      <c r="D124" s="14"/>
      <c r="E124" s="14"/>
      <c r="F124" s="15" t="s">
        <v>33</v>
      </c>
      <c r="G124" s="54" t="str">
        <f>F124</f>
        <v>+1</v>
      </c>
      <c r="H124" s="55"/>
      <c r="I124" s="54"/>
      <c r="J124" s="55"/>
      <c r="K124" s="14" t="str">
        <f>F124</f>
        <v>+1</v>
      </c>
      <c r="L124" s="16">
        <f>G124*15100</f>
        <v>15100</v>
      </c>
      <c r="M124" s="17">
        <f t="shared" ref="M124" si="136">I124*15100</f>
        <v>0</v>
      </c>
    </row>
    <row r="125" spans="1:13" x14ac:dyDescent="0.25">
      <c r="A125" s="69">
        <v>45407</v>
      </c>
      <c r="B125" s="24">
        <v>-112</v>
      </c>
      <c r="C125" s="10"/>
      <c r="D125" s="10"/>
      <c r="E125" s="10"/>
      <c r="F125" s="10"/>
      <c r="G125" s="56"/>
      <c r="H125" s="57"/>
      <c r="I125" s="56">
        <f>B125</f>
        <v>-112</v>
      </c>
      <c r="J125" s="57"/>
      <c r="K125" s="10">
        <f>B125</f>
        <v>-112</v>
      </c>
      <c r="L125" s="11">
        <f>G125*10000</f>
        <v>0</v>
      </c>
      <c r="M125" s="12">
        <f>I125*10000</f>
        <v>-1120000</v>
      </c>
    </row>
    <row r="126" spans="1:13" x14ac:dyDescent="0.25">
      <c r="A126" s="70"/>
      <c r="B126" s="2"/>
      <c r="C126" s="7">
        <v>-62</v>
      </c>
      <c r="D126" s="2"/>
      <c r="E126" s="2"/>
      <c r="F126" s="2"/>
      <c r="G126" s="52"/>
      <c r="H126" s="53"/>
      <c r="I126" s="52">
        <f t="shared" ref="I126" si="137">C126</f>
        <v>-62</v>
      </c>
      <c r="J126" s="53"/>
      <c r="K126" s="2">
        <f>C126</f>
        <v>-62</v>
      </c>
      <c r="L126" s="6">
        <f>G126*6800</f>
        <v>0</v>
      </c>
      <c r="M126" s="13">
        <f t="shared" ref="M126" si="138">I126*6800</f>
        <v>-421600</v>
      </c>
    </row>
    <row r="127" spans="1:13" x14ac:dyDescent="0.25">
      <c r="A127" s="70"/>
      <c r="B127" s="2"/>
      <c r="C127" s="2"/>
      <c r="D127" s="7">
        <v>-57</v>
      </c>
      <c r="E127" s="2"/>
      <c r="F127" s="2"/>
      <c r="G127" s="52"/>
      <c r="H127" s="53"/>
      <c r="I127" s="52">
        <f t="shared" ref="I127" si="139">D127</f>
        <v>-57</v>
      </c>
      <c r="J127" s="53"/>
      <c r="K127" s="2">
        <f>D127</f>
        <v>-57</v>
      </c>
      <c r="L127" s="6">
        <f>G127*12950</f>
        <v>0</v>
      </c>
      <c r="M127" s="13">
        <f t="shared" ref="M127" si="140">I127*12950</f>
        <v>-738150</v>
      </c>
    </row>
    <row r="128" spans="1:13" x14ac:dyDescent="0.25">
      <c r="A128" s="70"/>
      <c r="B128" s="2"/>
      <c r="C128" s="2"/>
      <c r="D128" s="2"/>
      <c r="E128" s="7">
        <v>-469</v>
      </c>
      <c r="F128" s="2"/>
      <c r="G128" s="52"/>
      <c r="H128" s="53"/>
      <c r="I128" s="52">
        <f t="shared" ref="I128" si="141">E128</f>
        <v>-469</v>
      </c>
      <c r="J128" s="53"/>
      <c r="K128" s="2">
        <f>E128</f>
        <v>-469</v>
      </c>
      <c r="L128" s="8">
        <f>G128*14400</f>
        <v>0</v>
      </c>
      <c r="M128" s="13">
        <f t="shared" ref="M128" si="142">K128*14400</f>
        <v>-6753600</v>
      </c>
    </row>
    <row r="129" spans="1:13" ht="15.75" thickBot="1" x14ac:dyDescent="0.3">
      <c r="A129" s="71"/>
      <c r="B129" s="14"/>
      <c r="C129" s="14"/>
      <c r="D129" s="14"/>
      <c r="E129" s="14"/>
      <c r="F129" s="15" t="s">
        <v>33</v>
      </c>
      <c r="G129" s="54" t="str">
        <f t="shared" ref="G129" si="143">F129</f>
        <v>+1</v>
      </c>
      <c r="H129" s="55"/>
      <c r="I129" s="54"/>
      <c r="J129" s="55"/>
      <c r="K129" s="14" t="str">
        <f>F129</f>
        <v>+1</v>
      </c>
      <c r="L129" s="16">
        <f t="shared" ref="L129" si="144">K129*15100</f>
        <v>15100</v>
      </c>
      <c r="M129" s="17">
        <f>I129*15100</f>
        <v>0</v>
      </c>
    </row>
    <row r="130" spans="1:13" x14ac:dyDescent="0.25">
      <c r="A130" s="69">
        <v>45408</v>
      </c>
      <c r="B130" s="24">
        <v>-930</v>
      </c>
      <c r="C130" s="10"/>
      <c r="D130" s="10"/>
      <c r="E130" s="10"/>
      <c r="F130" s="10"/>
      <c r="G130" s="56"/>
      <c r="H130" s="57"/>
      <c r="I130" s="56">
        <f>B130</f>
        <v>-930</v>
      </c>
      <c r="J130" s="57"/>
      <c r="K130" s="10">
        <f>B130</f>
        <v>-930</v>
      </c>
      <c r="L130" s="11">
        <f>G130*10000</f>
        <v>0</v>
      </c>
      <c r="M130" s="12">
        <f>I130*10000</f>
        <v>-9300000</v>
      </c>
    </row>
    <row r="131" spans="1:13" x14ac:dyDescent="0.25">
      <c r="A131" s="70"/>
      <c r="B131" s="2"/>
      <c r="C131" s="7" t="s">
        <v>221</v>
      </c>
      <c r="D131" s="2"/>
      <c r="E131" s="2"/>
      <c r="F131" s="2"/>
      <c r="G131" s="52" t="str">
        <f t="shared" ref="G131" si="145">C131</f>
        <v>+93</v>
      </c>
      <c r="H131" s="53"/>
      <c r="I131" s="52"/>
      <c r="J131" s="53"/>
      <c r="K131" s="2" t="str">
        <f>C131</f>
        <v>+93</v>
      </c>
      <c r="L131" s="6">
        <f t="shared" ref="L131" si="146">K131*6800</f>
        <v>632400</v>
      </c>
      <c r="M131" s="13">
        <f>I131*6800</f>
        <v>0</v>
      </c>
    </row>
    <row r="132" spans="1:13" x14ac:dyDescent="0.25">
      <c r="A132" s="70"/>
      <c r="B132" s="2"/>
      <c r="C132" s="2"/>
      <c r="D132" s="7">
        <v>-310</v>
      </c>
      <c r="E132" s="2"/>
      <c r="F132" s="2"/>
      <c r="G132" s="52"/>
      <c r="H132" s="53"/>
      <c r="I132" s="52">
        <f>D132</f>
        <v>-310</v>
      </c>
      <c r="J132" s="53"/>
      <c r="K132" s="2">
        <f>D132</f>
        <v>-310</v>
      </c>
      <c r="L132" s="6">
        <f>G132*12950</f>
        <v>0</v>
      </c>
      <c r="M132" s="13">
        <f>I132*12950</f>
        <v>-4014500</v>
      </c>
    </row>
    <row r="133" spans="1:13" x14ac:dyDescent="0.25">
      <c r="A133" s="70"/>
      <c r="B133" s="2"/>
      <c r="C133" s="2"/>
      <c r="D133" s="2"/>
      <c r="E133" s="7" t="s">
        <v>208</v>
      </c>
      <c r="F133" s="2"/>
      <c r="G133" s="52" t="str">
        <f t="shared" ref="G133" si="147">E133</f>
        <v>+2</v>
      </c>
      <c r="H133" s="53"/>
      <c r="I133" s="52"/>
      <c r="J133" s="53"/>
      <c r="K133" s="2" t="str">
        <f>E133</f>
        <v>+2</v>
      </c>
      <c r="L133" s="8">
        <f t="shared" ref="L133" si="148">K133*14400</f>
        <v>28800</v>
      </c>
      <c r="M133" s="13">
        <f>I133*14400</f>
        <v>0</v>
      </c>
    </row>
    <row r="134" spans="1:13" ht="15.75" thickBot="1" x14ac:dyDescent="0.3">
      <c r="A134" s="71"/>
      <c r="B134" s="14"/>
      <c r="C134" s="14"/>
      <c r="D134" s="14"/>
      <c r="E134" s="14"/>
      <c r="F134" s="15" t="s">
        <v>131</v>
      </c>
      <c r="G134" s="54" t="str">
        <f>F134</f>
        <v>+20</v>
      </c>
      <c r="H134" s="55"/>
      <c r="I134" s="54"/>
      <c r="J134" s="55"/>
      <c r="K134" s="14" t="str">
        <f>F134</f>
        <v>+20</v>
      </c>
      <c r="L134" s="16">
        <f>G134*15100</f>
        <v>302000</v>
      </c>
      <c r="M134" s="17">
        <f t="shared" ref="M134" si="149">I134*15100</f>
        <v>0</v>
      </c>
    </row>
    <row r="135" spans="1:13" x14ac:dyDescent="0.25">
      <c r="A135" s="69">
        <v>45409</v>
      </c>
      <c r="B135" s="10">
        <v>-5</v>
      </c>
      <c r="C135" s="10"/>
      <c r="D135" s="10"/>
      <c r="E135" s="10"/>
      <c r="F135" s="10"/>
      <c r="G135" s="56"/>
      <c r="H135" s="57"/>
      <c r="I135" s="56">
        <f t="shared" ref="I135" si="150">B135</f>
        <v>-5</v>
      </c>
      <c r="J135" s="57"/>
      <c r="K135" s="10">
        <f>B135</f>
        <v>-5</v>
      </c>
      <c r="L135" s="11">
        <f>G135*10000</f>
        <v>0</v>
      </c>
      <c r="M135" s="12">
        <f t="shared" ref="M135" si="151">K135*10000</f>
        <v>-50000</v>
      </c>
    </row>
    <row r="136" spans="1:13" x14ac:dyDescent="0.25">
      <c r="A136" s="70"/>
      <c r="B136" s="2"/>
      <c r="C136" s="7">
        <v>-13</v>
      </c>
      <c r="D136" s="2"/>
      <c r="E136" s="2"/>
      <c r="F136" s="2"/>
      <c r="G136" s="52"/>
      <c r="H136" s="53"/>
      <c r="I136" s="52">
        <f>C136</f>
        <v>-13</v>
      </c>
      <c r="J136" s="53"/>
      <c r="K136" s="2">
        <f>C136</f>
        <v>-13</v>
      </c>
      <c r="L136" s="6">
        <f>G136*6800</f>
        <v>0</v>
      </c>
      <c r="M136" s="13">
        <f>I136*6800</f>
        <v>-88400</v>
      </c>
    </row>
    <row r="137" spans="1:13" x14ac:dyDescent="0.25">
      <c r="A137" s="70"/>
      <c r="B137" s="2"/>
      <c r="C137" s="2"/>
      <c r="D137" s="7" t="s">
        <v>96</v>
      </c>
      <c r="E137" s="2"/>
      <c r="F137" s="2"/>
      <c r="G137" s="52" t="str">
        <f>D137</f>
        <v>+17</v>
      </c>
      <c r="H137" s="53"/>
      <c r="I137" s="52"/>
      <c r="J137" s="53"/>
      <c r="K137" s="2" t="str">
        <f>D137</f>
        <v>+17</v>
      </c>
      <c r="L137" s="6">
        <f>G137*12950</f>
        <v>220150</v>
      </c>
      <c r="M137" s="13">
        <f t="shared" ref="M137" si="152">I137*12950</f>
        <v>0</v>
      </c>
    </row>
    <row r="138" spans="1:13" x14ac:dyDescent="0.25">
      <c r="A138" s="70"/>
      <c r="B138" s="2"/>
      <c r="C138" s="2"/>
      <c r="D138" s="2"/>
      <c r="E138" s="7" t="s">
        <v>28</v>
      </c>
      <c r="F138" s="2"/>
      <c r="G138" s="52" t="str">
        <f t="shared" ref="G138" si="153">E138</f>
        <v>+49</v>
      </c>
      <c r="H138" s="53"/>
      <c r="I138" s="52"/>
      <c r="J138" s="53"/>
      <c r="K138" s="2" t="str">
        <f>E138</f>
        <v>+49</v>
      </c>
      <c r="L138" s="8">
        <f t="shared" ref="L138" si="154">K138*14400</f>
        <v>705600</v>
      </c>
      <c r="M138" s="13">
        <f>I138*14400</f>
        <v>0</v>
      </c>
    </row>
    <row r="139" spans="1:13" ht="15.75" thickBot="1" x14ac:dyDescent="0.3">
      <c r="A139" s="71"/>
      <c r="B139" s="14"/>
      <c r="C139" s="14"/>
      <c r="D139" s="14"/>
      <c r="E139" s="14"/>
      <c r="F139" s="15" t="s">
        <v>54</v>
      </c>
      <c r="G139" s="54" t="str">
        <f t="shared" ref="G139" si="155">F139</f>
        <v>+4</v>
      </c>
      <c r="H139" s="55"/>
      <c r="I139" s="54"/>
      <c r="J139" s="55"/>
      <c r="K139" s="14" t="str">
        <f>F139</f>
        <v>+4</v>
      </c>
      <c r="L139" s="16">
        <f t="shared" ref="L139" si="156">K139*15100</f>
        <v>60400</v>
      </c>
      <c r="M139" s="17">
        <f>I139*15100</f>
        <v>0</v>
      </c>
    </row>
    <row r="140" spans="1:13" x14ac:dyDescent="0.25">
      <c r="A140" s="69">
        <v>45410</v>
      </c>
      <c r="B140" s="24" t="s">
        <v>119</v>
      </c>
      <c r="C140" s="10"/>
      <c r="D140" s="10"/>
      <c r="E140" s="10"/>
      <c r="F140" s="10"/>
      <c r="G140" s="56" t="str">
        <f>B140</f>
        <v>+39</v>
      </c>
      <c r="H140" s="57"/>
      <c r="I140" s="56"/>
      <c r="J140" s="57"/>
      <c r="K140" s="10" t="str">
        <f>B140</f>
        <v>+39</v>
      </c>
      <c r="L140" s="11">
        <f>G140*10000</f>
        <v>390000</v>
      </c>
      <c r="M140" s="12">
        <f>I140*10000</f>
        <v>0</v>
      </c>
    </row>
    <row r="141" spans="1:13" x14ac:dyDescent="0.25">
      <c r="A141" s="70"/>
      <c r="B141" s="2"/>
      <c r="C141" s="2">
        <v>-16</v>
      </c>
      <c r="D141" s="2"/>
      <c r="E141" s="2"/>
      <c r="F141" s="2"/>
      <c r="G141" s="52"/>
      <c r="H141" s="53"/>
      <c r="I141" s="52">
        <f t="shared" ref="I141" si="157">C141</f>
        <v>-16</v>
      </c>
      <c r="J141" s="53"/>
      <c r="K141" s="2">
        <f>C141</f>
        <v>-16</v>
      </c>
      <c r="L141" s="6">
        <f>G141*6800</f>
        <v>0</v>
      </c>
      <c r="M141" s="13">
        <f t="shared" ref="M141" si="158">I141*6800</f>
        <v>-108800</v>
      </c>
    </row>
    <row r="142" spans="1:13" x14ac:dyDescent="0.25">
      <c r="A142" s="70"/>
      <c r="B142" s="2"/>
      <c r="C142" s="2"/>
      <c r="D142" s="7">
        <v>-12</v>
      </c>
      <c r="E142" s="2"/>
      <c r="F142" s="2"/>
      <c r="G142" s="52"/>
      <c r="H142" s="53"/>
      <c r="I142" s="52">
        <f>D142</f>
        <v>-12</v>
      </c>
      <c r="J142" s="53"/>
      <c r="K142" s="2">
        <f>D142</f>
        <v>-12</v>
      </c>
      <c r="L142" s="6">
        <f>G142*12950</f>
        <v>0</v>
      </c>
      <c r="M142" s="13">
        <f>I142*12950</f>
        <v>-155400</v>
      </c>
    </row>
    <row r="143" spans="1:13" x14ac:dyDescent="0.25">
      <c r="A143" s="70"/>
      <c r="B143" s="2"/>
      <c r="C143" s="2"/>
      <c r="D143" s="2"/>
      <c r="E143" s="7">
        <v>-14</v>
      </c>
      <c r="F143" s="2"/>
      <c r="G143" s="52"/>
      <c r="H143" s="53"/>
      <c r="I143" s="52">
        <f t="shared" ref="I143" si="159">E143</f>
        <v>-14</v>
      </c>
      <c r="J143" s="53"/>
      <c r="K143" s="2">
        <f>E143</f>
        <v>-14</v>
      </c>
      <c r="L143" s="8">
        <f>G143*14400</f>
        <v>0</v>
      </c>
      <c r="M143" s="13">
        <f t="shared" ref="M143" si="160">K143*14400</f>
        <v>-201600</v>
      </c>
    </row>
    <row r="144" spans="1:13" ht="15.75" thickBot="1" x14ac:dyDescent="0.3">
      <c r="A144" s="71"/>
      <c r="B144" s="14"/>
      <c r="C144" s="14"/>
      <c r="D144" s="14"/>
      <c r="E144" s="14"/>
      <c r="F144" s="15">
        <v>-4</v>
      </c>
      <c r="G144" s="54"/>
      <c r="H144" s="55"/>
      <c r="I144" s="54">
        <f>F144</f>
        <v>-4</v>
      </c>
      <c r="J144" s="55"/>
      <c r="K144" s="14">
        <f>F144</f>
        <v>-4</v>
      </c>
      <c r="L144" s="16">
        <f>G144*15100</f>
        <v>0</v>
      </c>
      <c r="M144" s="17">
        <f t="shared" ref="M144" si="161">I144*15100</f>
        <v>-60400</v>
      </c>
    </row>
    <row r="145" spans="1:13" x14ac:dyDescent="0.25">
      <c r="A145" s="69">
        <v>45411</v>
      </c>
      <c r="B145" s="24">
        <v>-89</v>
      </c>
      <c r="C145" s="10"/>
      <c r="D145" s="10"/>
      <c r="E145" s="10"/>
      <c r="F145" s="10"/>
      <c r="G145" s="56"/>
      <c r="H145" s="57"/>
      <c r="I145" s="56">
        <f>B145</f>
        <v>-89</v>
      </c>
      <c r="J145" s="57"/>
      <c r="K145" s="10">
        <f>B145</f>
        <v>-89</v>
      </c>
      <c r="L145" s="11">
        <f>G145*10000</f>
        <v>0</v>
      </c>
      <c r="M145" s="12">
        <f>I145*10000</f>
        <v>-890000</v>
      </c>
    </row>
    <row r="146" spans="1:13" x14ac:dyDescent="0.25">
      <c r="A146" s="70"/>
      <c r="B146" s="2"/>
      <c r="C146" s="7">
        <v>-8</v>
      </c>
      <c r="D146" s="2"/>
      <c r="E146" s="2"/>
      <c r="F146" s="2"/>
      <c r="G146" s="52"/>
      <c r="H146" s="53"/>
      <c r="I146" s="52">
        <f>C146</f>
        <v>-8</v>
      </c>
      <c r="J146" s="53"/>
      <c r="K146" s="2">
        <f>C146</f>
        <v>-8</v>
      </c>
      <c r="L146" s="6">
        <f>G146*6800</f>
        <v>0</v>
      </c>
      <c r="M146" s="13">
        <f>I146*6800</f>
        <v>-54400</v>
      </c>
    </row>
    <row r="147" spans="1:13" x14ac:dyDescent="0.25">
      <c r="A147" s="70"/>
      <c r="B147" s="2"/>
      <c r="C147" s="2"/>
      <c r="D147" s="7">
        <v>-19</v>
      </c>
      <c r="E147" s="2"/>
      <c r="F147" s="2"/>
      <c r="G147" s="52"/>
      <c r="H147" s="53"/>
      <c r="I147" s="52">
        <f t="shared" ref="I147" si="162">D147</f>
        <v>-19</v>
      </c>
      <c r="J147" s="53"/>
      <c r="K147" s="2">
        <f>D147</f>
        <v>-19</v>
      </c>
      <c r="L147" s="6">
        <f>G147*12950</f>
        <v>0</v>
      </c>
      <c r="M147" s="13">
        <f t="shared" ref="M147" si="163">I147*12950</f>
        <v>-246050</v>
      </c>
    </row>
    <row r="148" spans="1:13" x14ac:dyDescent="0.25">
      <c r="A148" s="70"/>
      <c r="B148" s="2"/>
      <c r="C148" s="2"/>
      <c r="D148" s="2"/>
      <c r="E148" s="7" t="s">
        <v>21</v>
      </c>
      <c r="F148" s="2"/>
      <c r="G148" s="52" t="str">
        <f t="shared" ref="G148" si="164">E148</f>
        <v>+13</v>
      </c>
      <c r="H148" s="53"/>
      <c r="I148" s="52"/>
      <c r="J148" s="53"/>
      <c r="K148" s="2" t="str">
        <f>E148</f>
        <v>+13</v>
      </c>
      <c r="L148" s="8">
        <f t="shared" ref="L148" si="165">K148*14400</f>
        <v>187200</v>
      </c>
      <c r="M148" s="13">
        <f>I148*14400</f>
        <v>0</v>
      </c>
    </row>
    <row r="149" spans="1:13" ht="15.75" thickBot="1" x14ac:dyDescent="0.3">
      <c r="A149" s="71"/>
      <c r="B149" s="14"/>
      <c r="C149" s="14"/>
      <c r="D149" s="14"/>
      <c r="E149" s="14"/>
      <c r="F149" s="15">
        <v>-23</v>
      </c>
      <c r="G149" s="54"/>
      <c r="H149" s="55"/>
      <c r="I149" s="54">
        <f>F149</f>
        <v>-23</v>
      </c>
      <c r="J149" s="55"/>
      <c r="K149" s="14">
        <f>F149</f>
        <v>-23</v>
      </c>
      <c r="L149" s="16">
        <f>G149*15100</f>
        <v>0</v>
      </c>
      <c r="M149" s="17">
        <f t="shared" ref="M149" si="166">I149*15100</f>
        <v>-347300</v>
      </c>
    </row>
    <row r="150" spans="1:13" x14ac:dyDescent="0.25">
      <c r="A150" s="69" t="s">
        <v>261</v>
      </c>
      <c r="B150" s="24">
        <v>-173</v>
      </c>
      <c r="C150" s="10"/>
      <c r="D150" s="10"/>
      <c r="E150" s="10"/>
      <c r="F150" s="10"/>
      <c r="G150" s="56"/>
      <c r="H150" s="57"/>
      <c r="I150" s="56">
        <f>B150</f>
        <v>-173</v>
      </c>
      <c r="J150" s="57"/>
      <c r="K150" s="10">
        <f>B150</f>
        <v>-173</v>
      </c>
      <c r="L150" s="11">
        <f>G150*10000</f>
        <v>0</v>
      </c>
      <c r="M150" s="12">
        <f>I150*10000</f>
        <v>-1730000</v>
      </c>
    </row>
    <row r="151" spans="1:13" x14ac:dyDescent="0.25">
      <c r="A151" s="70"/>
      <c r="B151" s="2"/>
      <c r="C151" s="7">
        <v>-6</v>
      </c>
      <c r="D151" s="2"/>
      <c r="E151" s="2"/>
      <c r="F151" s="2"/>
      <c r="G151" s="52"/>
      <c r="H151" s="53"/>
      <c r="I151" s="52">
        <f>C151</f>
        <v>-6</v>
      </c>
      <c r="J151" s="53"/>
      <c r="K151" s="2">
        <f>C151</f>
        <v>-6</v>
      </c>
      <c r="L151" s="6">
        <f>G151*6800</f>
        <v>0</v>
      </c>
      <c r="M151" s="13">
        <f>I151*6800</f>
        <v>-40800</v>
      </c>
    </row>
    <row r="152" spans="1:13" x14ac:dyDescent="0.25">
      <c r="A152" s="70"/>
      <c r="B152" s="2"/>
      <c r="C152" s="2"/>
      <c r="D152" s="7">
        <v>-96</v>
      </c>
      <c r="E152" s="2"/>
      <c r="F152" s="2"/>
      <c r="G152" s="52"/>
      <c r="H152" s="53"/>
      <c r="I152" s="52">
        <f>D152</f>
        <v>-96</v>
      </c>
      <c r="J152" s="53"/>
      <c r="K152" s="2">
        <f>D152</f>
        <v>-96</v>
      </c>
      <c r="L152" s="6">
        <f>G152*12950</f>
        <v>0</v>
      </c>
      <c r="M152" s="13">
        <f>I152*12950</f>
        <v>-1243200</v>
      </c>
    </row>
    <row r="153" spans="1:13" x14ac:dyDescent="0.25">
      <c r="A153" s="70"/>
      <c r="B153" s="2"/>
      <c r="C153" s="2"/>
      <c r="D153" s="2"/>
      <c r="E153" s="7" t="s">
        <v>208</v>
      </c>
      <c r="F153" s="2"/>
      <c r="G153" s="52" t="str">
        <f t="shared" ref="G153" si="167">E153</f>
        <v>+2</v>
      </c>
      <c r="H153" s="53"/>
      <c r="I153" s="52"/>
      <c r="J153" s="53"/>
      <c r="K153" s="2" t="str">
        <f>E153</f>
        <v>+2</v>
      </c>
      <c r="L153" s="8">
        <f t="shared" ref="L153" si="168">K153*14400</f>
        <v>28800</v>
      </c>
      <c r="M153" s="13">
        <f>I153*14400</f>
        <v>0</v>
      </c>
    </row>
    <row r="154" spans="1:13" ht="15.75" thickBot="1" x14ac:dyDescent="0.3">
      <c r="A154" s="71"/>
      <c r="B154" s="14"/>
      <c r="C154" s="14"/>
      <c r="D154" s="14"/>
      <c r="E154" s="14"/>
      <c r="F154" s="15">
        <v>-9</v>
      </c>
      <c r="G154" s="54"/>
      <c r="H154" s="55"/>
      <c r="I154" s="54">
        <f>F154</f>
        <v>-9</v>
      </c>
      <c r="J154" s="55"/>
      <c r="K154" s="14">
        <f>F154</f>
        <v>-9</v>
      </c>
      <c r="L154" s="16">
        <f>G154*15100</f>
        <v>0</v>
      </c>
      <c r="M154" s="17">
        <f>I154*15100</f>
        <v>-135900</v>
      </c>
    </row>
    <row r="155" spans="1:13" x14ac:dyDescent="0.25">
      <c r="A155" s="36"/>
      <c r="B155" s="33"/>
      <c r="G155" s="49"/>
      <c r="H155" s="49"/>
      <c r="I155" s="49"/>
      <c r="J155" s="49"/>
      <c r="L155" s="23"/>
      <c r="M155" s="23"/>
    </row>
    <row r="156" spans="1:13" x14ac:dyDescent="0.25">
      <c r="A156" s="36"/>
      <c r="C156" s="33"/>
      <c r="G156" s="49"/>
      <c r="H156" s="49"/>
      <c r="I156" s="49"/>
      <c r="J156" s="49"/>
      <c r="L156" s="23"/>
      <c r="M156" s="23"/>
    </row>
    <row r="157" spans="1:13" x14ac:dyDescent="0.25">
      <c r="A157" s="36"/>
      <c r="D157" s="33"/>
      <c r="G157" s="49"/>
      <c r="H157" s="49"/>
      <c r="I157" s="49"/>
      <c r="J157" s="49"/>
      <c r="L157" s="23"/>
      <c r="M157" s="23"/>
    </row>
    <row r="158" spans="1:13" x14ac:dyDescent="0.25">
      <c r="A158" s="36"/>
      <c r="E158" s="33"/>
      <c r="G158" s="49"/>
      <c r="H158" s="49"/>
      <c r="I158" s="49"/>
      <c r="J158" s="49"/>
      <c r="L158" s="34"/>
      <c r="M158" s="23"/>
    </row>
    <row r="159" spans="1:13" x14ac:dyDescent="0.25">
      <c r="A159" s="36"/>
      <c r="F159" s="33"/>
      <c r="G159" s="49"/>
      <c r="H159" s="49"/>
      <c r="I159" s="49"/>
      <c r="J159" s="49"/>
      <c r="L159" s="23"/>
      <c r="M159" s="23"/>
    </row>
    <row r="160" spans="1:13" x14ac:dyDescent="0.25">
      <c r="G160" s="49"/>
      <c r="H160" s="49"/>
      <c r="I160" s="49"/>
      <c r="J160" s="49"/>
      <c r="L160" s="23"/>
      <c r="M160" s="23"/>
    </row>
    <row r="161" spans="1:13" x14ac:dyDescent="0.25">
      <c r="G161" s="68"/>
      <c r="H161" s="68"/>
      <c r="I161" s="49"/>
      <c r="J161" s="49"/>
      <c r="L161" s="23"/>
      <c r="M161" s="23"/>
    </row>
    <row r="162" spans="1:13" x14ac:dyDescent="0.25">
      <c r="A162" s="43" t="s">
        <v>108</v>
      </c>
      <c r="B162" s="43" t="s">
        <v>109</v>
      </c>
      <c r="C162" s="42" t="s">
        <v>110</v>
      </c>
      <c r="D162" s="42"/>
      <c r="E162" s="43" t="s">
        <v>111</v>
      </c>
      <c r="F162" s="43" t="s">
        <v>112</v>
      </c>
      <c r="G162" s="45" t="s">
        <v>113</v>
      </c>
      <c r="H162" s="46"/>
      <c r="I162" s="49"/>
      <c r="J162" s="49"/>
      <c r="L162" s="23"/>
      <c r="M162" s="23"/>
    </row>
    <row r="163" spans="1:13" x14ac:dyDescent="0.25">
      <c r="A163" s="44"/>
      <c r="B163" s="44"/>
      <c r="C163" s="26" t="s">
        <v>6</v>
      </c>
      <c r="D163" s="27" t="s">
        <v>5</v>
      </c>
      <c r="E163" s="44"/>
      <c r="F163" s="44"/>
      <c r="G163" s="47"/>
      <c r="H163" s="48"/>
      <c r="I163" s="49"/>
      <c r="J163" s="49"/>
      <c r="L163" s="23"/>
      <c r="M163" s="23"/>
    </row>
    <row r="164" spans="1:13" x14ac:dyDescent="0.25">
      <c r="A164" s="29">
        <v>1</v>
      </c>
      <c r="B164" s="2" t="s">
        <v>11</v>
      </c>
      <c r="C164" s="2">
        <f>SUM(B10,B15,B20,B25,B30,B35,B40,B50,B55,B65,B75,B80,B85,B90,B95,B100,B100,B105,B110,B115,B125,B130,B135,B145,B150)</f>
        <v>-3895</v>
      </c>
      <c r="D164" s="28">
        <f>B140+B120+B70+B60+B45+B5</f>
        <v>402</v>
      </c>
      <c r="E164" s="28">
        <f>SUM(C164:D164)</f>
        <v>-3493</v>
      </c>
      <c r="F164" s="6">
        <f>E164*10000</f>
        <v>-34930000</v>
      </c>
      <c r="G164" s="42"/>
      <c r="H164" s="42"/>
      <c r="I164" s="49"/>
      <c r="J164" s="49"/>
      <c r="L164" s="23"/>
      <c r="M164" s="23"/>
    </row>
    <row r="165" spans="1:13" x14ac:dyDescent="0.25">
      <c r="A165" s="29">
        <v>2</v>
      </c>
      <c r="B165" s="2" t="s">
        <v>12</v>
      </c>
      <c r="C165" s="2">
        <f>SUM(C11,C61,C66,C71,C81,C106,C126,C136,C141,C146,C151)</f>
        <v>-284</v>
      </c>
      <c r="D165" s="28">
        <f>C6+C16+C21+C26+C31+C36+C41+C46+C51+C56+C76+C86+C91+C96+C101+C111++C116+C121+C131</f>
        <v>646</v>
      </c>
      <c r="E165" s="28">
        <f>SUM(C165:D165)</f>
        <v>362</v>
      </c>
      <c r="F165" s="6">
        <f>E165*6800</f>
        <v>2461600</v>
      </c>
      <c r="G165" s="42"/>
      <c r="H165" s="42"/>
      <c r="I165" s="49"/>
      <c r="J165" s="49"/>
      <c r="L165" s="23"/>
      <c r="M165" s="23"/>
    </row>
    <row r="166" spans="1:13" x14ac:dyDescent="0.25">
      <c r="A166" s="1">
        <v>3</v>
      </c>
      <c r="B166" s="2" t="s">
        <v>13</v>
      </c>
      <c r="C166" s="2">
        <f>SUM(D7,D17,D22,D37,D42,D52,D57,D67,D72,D77,D87,D97,D102,D107,D112,D127,D132,D142,D147,D152)</f>
        <v>-2300</v>
      </c>
      <c r="D166" s="28">
        <f>D12+D27+D32+D47+D62+D82+D92+D117+D122+D137</f>
        <v>600</v>
      </c>
      <c r="E166" s="2">
        <f>SUM(C166:D166)</f>
        <v>-1700</v>
      </c>
      <c r="F166" s="6">
        <f>E166*12950</f>
        <v>-22015000</v>
      </c>
      <c r="G166" s="42"/>
      <c r="H166" s="42"/>
      <c r="I166" s="49"/>
      <c r="J166" s="49"/>
      <c r="L166" s="23"/>
      <c r="M166" s="23"/>
    </row>
    <row r="167" spans="1:13" x14ac:dyDescent="0.25">
      <c r="A167" s="1">
        <v>4</v>
      </c>
      <c r="B167" s="2" t="s">
        <v>17</v>
      </c>
      <c r="C167" s="2">
        <f>SUM(E18,E58,E63,E128,E143)</f>
        <v>-1506</v>
      </c>
      <c r="D167" s="28">
        <f>E8+E13+E23+E28+E33+E38+E43+E48+E53+E68+E73+E78+E83+E88+E93+E98+E103+E108+E108+E113+E118+E123+E133+E138+E148+E153</f>
        <v>1286</v>
      </c>
      <c r="E167" s="2">
        <f>SUM(C167:D167)</f>
        <v>-220</v>
      </c>
      <c r="F167" s="6">
        <f>E167*14400</f>
        <v>-3168000</v>
      </c>
      <c r="G167" s="42"/>
      <c r="H167" s="42"/>
      <c r="I167" s="49"/>
      <c r="J167" s="49"/>
      <c r="L167" s="23"/>
      <c r="M167" s="23"/>
    </row>
    <row r="168" spans="1:13" x14ac:dyDescent="0.25">
      <c r="A168" s="1">
        <v>5</v>
      </c>
      <c r="B168" s="2" t="s">
        <v>114</v>
      </c>
      <c r="C168" s="2">
        <f>SUM(F9,F24,F29,F34,F39,F49,F54,F94,F114,F119,F144,F149,F154)</f>
        <v>-113</v>
      </c>
      <c r="D168" s="28">
        <f>F14+F44+F89+F99+F104+F109+F124+F129+F134+F139</f>
        <v>78</v>
      </c>
      <c r="E168" s="2">
        <f>SUM(C168:D168)</f>
        <v>-35</v>
      </c>
      <c r="F168" s="6">
        <f>E168*15100</f>
        <v>-528500</v>
      </c>
      <c r="G168" s="42"/>
      <c r="H168" s="42"/>
      <c r="I168" s="49"/>
      <c r="J168" s="49"/>
      <c r="L168" s="23"/>
      <c r="M168" s="23"/>
    </row>
    <row r="169" spans="1:13" x14ac:dyDescent="0.25">
      <c r="A169" s="62" t="s">
        <v>115</v>
      </c>
      <c r="B169" s="63"/>
      <c r="C169" s="63"/>
      <c r="D169" s="63"/>
      <c r="E169" s="64"/>
      <c r="F169" s="30">
        <f>SUM(F164:F168)</f>
        <v>-58179900</v>
      </c>
      <c r="G169" s="42"/>
      <c r="H169" s="42"/>
      <c r="I169" s="49"/>
      <c r="J169" s="49"/>
      <c r="L169" s="23"/>
      <c r="M169" s="23"/>
    </row>
  </sheetData>
  <mergeCells count="375">
    <mergeCell ref="A1:M1"/>
    <mergeCell ref="A2:M2"/>
    <mergeCell ref="A3:A4"/>
    <mergeCell ref="B3:F3"/>
    <mergeCell ref="G3:J3"/>
    <mergeCell ref="K3:K4"/>
    <mergeCell ref="L3:L4"/>
    <mergeCell ref="M3:M4"/>
    <mergeCell ref="G4:H4"/>
    <mergeCell ref="I4:J4"/>
    <mergeCell ref="I9:J9"/>
    <mergeCell ref="A10:A14"/>
    <mergeCell ref="G10:H10"/>
    <mergeCell ref="I10:J10"/>
    <mergeCell ref="G11:H11"/>
    <mergeCell ref="I11:J11"/>
    <mergeCell ref="G12:H12"/>
    <mergeCell ref="I12:J12"/>
    <mergeCell ref="G13:H13"/>
    <mergeCell ref="I13:J13"/>
    <mergeCell ref="A5:A9"/>
    <mergeCell ref="G5:H5"/>
    <mergeCell ref="I5:J5"/>
    <mergeCell ref="G6:H6"/>
    <mergeCell ref="I6:J6"/>
    <mergeCell ref="G7:H7"/>
    <mergeCell ref="I7:J7"/>
    <mergeCell ref="G8:H8"/>
    <mergeCell ref="I8:J8"/>
    <mergeCell ref="G9:H9"/>
    <mergeCell ref="G14:H14"/>
    <mergeCell ref="I14:J14"/>
    <mergeCell ref="A15:A19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A20:A24"/>
    <mergeCell ref="G20:H20"/>
    <mergeCell ref="I20:J20"/>
    <mergeCell ref="G21:H21"/>
    <mergeCell ref="I21:J21"/>
    <mergeCell ref="G22:H22"/>
    <mergeCell ref="I22:J22"/>
    <mergeCell ref="A30:A34"/>
    <mergeCell ref="G30:H30"/>
    <mergeCell ref="I30:J30"/>
    <mergeCell ref="G31:H31"/>
    <mergeCell ref="I31:J31"/>
    <mergeCell ref="G23:H23"/>
    <mergeCell ref="I23:J23"/>
    <mergeCell ref="G24:H24"/>
    <mergeCell ref="I24:J24"/>
    <mergeCell ref="A25:A29"/>
    <mergeCell ref="G25:H25"/>
    <mergeCell ref="I25:J25"/>
    <mergeCell ref="G26:H26"/>
    <mergeCell ref="I26:J26"/>
    <mergeCell ref="G27:H27"/>
    <mergeCell ref="G32:H32"/>
    <mergeCell ref="I32:J32"/>
    <mergeCell ref="G33:H33"/>
    <mergeCell ref="I33:J33"/>
    <mergeCell ref="G34:H34"/>
    <mergeCell ref="I34:J34"/>
    <mergeCell ref="I27:J27"/>
    <mergeCell ref="G28:H28"/>
    <mergeCell ref="I28:J28"/>
    <mergeCell ref="G29:H29"/>
    <mergeCell ref="I29:J29"/>
    <mergeCell ref="I39:J39"/>
    <mergeCell ref="A40:A44"/>
    <mergeCell ref="G40:H40"/>
    <mergeCell ref="I40:J40"/>
    <mergeCell ref="G41:H41"/>
    <mergeCell ref="I41:J41"/>
    <mergeCell ref="G42:H42"/>
    <mergeCell ref="I42:J42"/>
    <mergeCell ref="G43:H43"/>
    <mergeCell ref="I43:J43"/>
    <mergeCell ref="A35:A39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G44:H44"/>
    <mergeCell ref="I44:J44"/>
    <mergeCell ref="A45:A49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A50:A54"/>
    <mergeCell ref="G50:H50"/>
    <mergeCell ref="I50:J50"/>
    <mergeCell ref="G51:H51"/>
    <mergeCell ref="I51:J51"/>
    <mergeCell ref="G52:H52"/>
    <mergeCell ref="I52:J52"/>
    <mergeCell ref="A60:A64"/>
    <mergeCell ref="G60:H60"/>
    <mergeCell ref="I60:J60"/>
    <mergeCell ref="G61:H61"/>
    <mergeCell ref="I61:J61"/>
    <mergeCell ref="G53:H53"/>
    <mergeCell ref="I53:J53"/>
    <mergeCell ref="G54:H54"/>
    <mergeCell ref="I54:J54"/>
    <mergeCell ref="A55:A59"/>
    <mergeCell ref="G55:H55"/>
    <mergeCell ref="I55:J55"/>
    <mergeCell ref="G56:H56"/>
    <mergeCell ref="I56:J56"/>
    <mergeCell ref="G57:H57"/>
    <mergeCell ref="G62:H62"/>
    <mergeCell ref="I62:J62"/>
    <mergeCell ref="G63:H63"/>
    <mergeCell ref="I63:J63"/>
    <mergeCell ref="G64:H64"/>
    <mergeCell ref="I64:J64"/>
    <mergeCell ref="I57:J57"/>
    <mergeCell ref="G58:H58"/>
    <mergeCell ref="I58:J58"/>
    <mergeCell ref="G59:H59"/>
    <mergeCell ref="I59:J59"/>
    <mergeCell ref="I69:J69"/>
    <mergeCell ref="A70:A74"/>
    <mergeCell ref="G70:H70"/>
    <mergeCell ref="I70:J70"/>
    <mergeCell ref="G71:H71"/>
    <mergeCell ref="I71:J71"/>
    <mergeCell ref="G72:H72"/>
    <mergeCell ref="I72:J72"/>
    <mergeCell ref="G73:H73"/>
    <mergeCell ref="I73:J73"/>
    <mergeCell ref="A65:A69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G74:H74"/>
    <mergeCell ref="I74:J74"/>
    <mergeCell ref="A75:A79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A80:A84"/>
    <mergeCell ref="G80:H80"/>
    <mergeCell ref="I80:J80"/>
    <mergeCell ref="G81:H81"/>
    <mergeCell ref="I81:J81"/>
    <mergeCell ref="G82:H82"/>
    <mergeCell ref="I82:J82"/>
    <mergeCell ref="A90:A94"/>
    <mergeCell ref="G90:H90"/>
    <mergeCell ref="I90:J90"/>
    <mergeCell ref="G91:H91"/>
    <mergeCell ref="I91:J91"/>
    <mergeCell ref="G83:H83"/>
    <mergeCell ref="I83:J83"/>
    <mergeCell ref="G84:H84"/>
    <mergeCell ref="I84:J84"/>
    <mergeCell ref="A85:A89"/>
    <mergeCell ref="G85:H85"/>
    <mergeCell ref="I85:J85"/>
    <mergeCell ref="G86:H86"/>
    <mergeCell ref="I86:J86"/>
    <mergeCell ref="G87:H87"/>
    <mergeCell ref="G92:H92"/>
    <mergeCell ref="I92:J92"/>
    <mergeCell ref="G93:H93"/>
    <mergeCell ref="I93:J93"/>
    <mergeCell ref="G94:H94"/>
    <mergeCell ref="I94:J94"/>
    <mergeCell ref="I87:J87"/>
    <mergeCell ref="G88:H88"/>
    <mergeCell ref="I88:J88"/>
    <mergeCell ref="G89:H89"/>
    <mergeCell ref="I89:J89"/>
    <mergeCell ref="I99:J99"/>
    <mergeCell ref="A100:A104"/>
    <mergeCell ref="G100:H100"/>
    <mergeCell ref="I100:J100"/>
    <mergeCell ref="G101:H101"/>
    <mergeCell ref="I101:J101"/>
    <mergeCell ref="G102:H102"/>
    <mergeCell ref="I102:J102"/>
    <mergeCell ref="G103:H103"/>
    <mergeCell ref="I103:J103"/>
    <mergeCell ref="A95:A99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G104:H104"/>
    <mergeCell ref="I104:J104"/>
    <mergeCell ref="A105:A109"/>
    <mergeCell ref="G105:H105"/>
    <mergeCell ref="I105:J105"/>
    <mergeCell ref="G106:H106"/>
    <mergeCell ref="I106:J106"/>
    <mergeCell ref="G107:H107"/>
    <mergeCell ref="I107:J107"/>
    <mergeCell ref="G108:H108"/>
    <mergeCell ref="I108:J108"/>
    <mergeCell ref="G109:H109"/>
    <mergeCell ref="I109:J109"/>
    <mergeCell ref="A110:A114"/>
    <mergeCell ref="G110:H110"/>
    <mergeCell ref="I110:J110"/>
    <mergeCell ref="G111:H111"/>
    <mergeCell ref="I111:J111"/>
    <mergeCell ref="G112:H112"/>
    <mergeCell ref="I112:J112"/>
    <mergeCell ref="A120:A124"/>
    <mergeCell ref="G120:H120"/>
    <mergeCell ref="I120:J120"/>
    <mergeCell ref="G121:H121"/>
    <mergeCell ref="I121:J121"/>
    <mergeCell ref="G113:H113"/>
    <mergeCell ref="I113:J113"/>
    <mergeCell ref="G114:H114"/>
    <mergeCell ref="I114:J114"/>
    <mergeCell ref="A115:A119"/>
    <mergeCell ref="G115:H115"/>
    <mergeCell ref="I115:J115"/>
    <mergeCell ref="G116:H116"/>
    <mergeCell ref="I116:J116"/>
    <mergeCell ref="G117:H117"/>
    <mergeCell ref="G122:H122"/>
    <mergeCell ref="I122:J122"/>
    <mergeCell ref="G123:H123"/>
    <mergeCell ref="I123:J123"/>
    <mergeCell ref="G124:H124"/>
    <mergeCell ref="I124:J124"/>
    <mergeCell ref="I117:J117"/>
    <mergeCell ref="G118:H118"/>
    <mergeCell ref="I118:J118"/>
    <mergeCell ref="G119:H119"/>
    <mergeCell ref="I119:J119"/>
    <mergeCell ref="I129:J129"/>
    <mergeCell ref="A130:A134"/>
    <mergeCell ref="G130:H130"/>
    <mergeCell ref="I130:J130"/>
    <mergeCell ref="G131:H131"/>
    <mergeCell ref="I131:J131"/>
    <mergeCell ref="G132:H132"/>
    <mergeCell ref="I132:J132"/>
    <mergeCell ref="G133:H133"/>
    <mergeCell ref="I133:J133"/>
    <mergeCell ref="A125:A129"/>
    <mergeCell ref="G125:H125"/>
    <mergeCell ref="I125:J125"/>
    <mergeCell ref="G126:H126"/>
    <mergeCell ref="I126:J126"/>
    <mergeCell ref="G127:H127"/>
    <mergeCell ref="I127:J127"/>
    <mergeCell ref="G128:H128"/>
    <mergeCell ref="I128:J128"/>
    <mergeCell ref="G129:H129"/>
    <mergeCell ref="G134:H134"/>
    <mergeCell ref="I134:J134"/>
    <mergeCell ref="A135:A139"/>
    <mergeCell ref="G135:H135"/>
    <mergeCell ref="I135:J135"/>
    <mergeCell ref="G136:H136"/>
    <mergeCell ref="I136:J136"/>
    <mergeCell ref="G137:H137"/>
    <mergeCell ref="I137:J137"/>
    <mergeCell ref="G138:H138"/>
    <mergeCell ref="I138:J138"/>
    <mergeCell ref="G139:H139"/>
    <mergeCell ref="I139:J139"/>
    <mergeCell ref="A140:A144"/>
    <mergeCell ref="G140:H140"/>
    <mergeCell ref="I140:J140"/>
    <mergeCell ref="G141:H141"/>
    <mergeCell ref="I141:J141"/>
    <mergeCell ref="G142:H142"/>
    <mergeCell ref="I142:J142"/>
    <mergeCell ref="A150:A154"/>
    <mergeCell ref="G150:H150"/>
    <mergeCell ref="I150:J150"/>
    <mergeCell ref="G151:H151"/>
    <mergeCell ref="I151:J151"/>
    <mergeCell ref="G143:H143"/>
    <mergeCell ref="I143:J143"/>
    <mergeCell ref="G144:H144"/>
    <mergeCell ref="I144:J144"/>
    <mergeCell ref="A145:A149"/>
    <mergeCell ref="G145:H145"/>
    <mergeCell ref="I145:J145"/>
    <mergeCell ref="G146:H146"/>
    <mergeCell ref="I146:J146"/>
    <mergeCell ref="G147:H147"/>
    <mergeCell ref="G152:H152"/>
    <mergeCell ref="I152:J152"/>
    <mergeCell ref="G153:H153"/>
    <mergeCell ref="I153:J153"/>
    <mergeCell ref="G154:H154"/>
    <mergeCell ref="I154:J154"/>
    <mergeCell ref="I147:J147"/>
    <mergeCell ref="G148:H148"/>
    <mergeCell ref="I148:J148"/>
    <mergeCell ref="G149:H149"/>
    <mergeCell ref="I149:J149"/>
    <mergeCell ref="G155:H155"/>
    <mergeCell ref="I155:J155"/>
    <mergeCell ref="G156:H156"/>
    <mergeCell ref="I156:J156"/>
    <mergeCell ref="G157:H157"/>
    <mergeCell ref="I157:J157"/>
    <mergeCell ref="G158:H158"/>
    <mergeCell ref="I158:J158"/>
    <mergeCell ref="G159:H159"/>
    <mergeCell ref="I159:J159"/>
    <mergeCell ref="A162:A163"/>
    <mergeCell ref="B162:B163"/>
    <mergeCell ref="C162:D162"/>
    <mergeCell ref="E162:E163"/>
    <mergeCell ref="F162:F163"/>
    <mergeCell ref="G162:H163"/>
    <mergeCell ref="I162:J162"/>
    <mergeCell ref="I163:J163"/>
    <mergeCell ref="G160:H160"/>
    <mergeCell ref="G161:H161"/>
    <mergeCell ref="I160:J160"/>
    <mergeCell ref="I161:J161"/>
    <mergeCell ref="G167:H167"/>
    <mergeCell ref="I167:J167"/>
    <mergeCell ref="G168:H168"/>
    <mergeCell ref="I168:J168"/>
    <mergeCell ref="A169:E169"/>
    <mergeCell ref="G169:H169"/>
    <mergeCell ref="I169:J169"/>
    <mergeCell ref="G164:H164"/>
    <mergeCell ref="I164:J164"/>
    <mergeCell ref="G165:H165"/>
    <mergeCell ref="I165:J165"/>
    <mergeCell ref="G166:H166"/>
    <mergeCell ref="I166:J16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6EA8-9EA5-4ED2-B3BD-CDC7532C7449}">
  <dimension ref="A1:M169"/>
  <sheetViews>
    <sheetView topLeftCell="A160" workbookViewId="0">
      <selection activeCell="L162" sqref="L162"/>
    </sheetView>
  </sheetViews>
  <sheetFormatPr defaultRowHeight="15" x14ac:dyDescent="0.25"/>
  <cols>
    <col min="1" max="1" width="13.42578125" bestFit="1" customWidth="1"/>
    <col min="2" max="2" width="10.140625" bestFit="1" customWidth="1"/>
    <col min="3" max="3" width="10.28515625" bestFit="1" customWidth="1"/>
    <col min="4" max="4" width="10.7109375" bestFit="1" customWidth="1"/>
    <col min="6" max="6" width="14" bestFit="1" customWidth="1"/>
    <col min="12" max="13" width="12.85546875" bestFit="1" customWidth="1"/>
  </cols>
  <sheetData>
    <row r="1" spans="1:13" ht="18.75" x14ac:dyDescent="0.3">
      <c r="A1" s="60" t="s">
        <v>262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69" t="s">
        <v>263</v>
      </c>
      <c r="B5" s="24">
        <v>-131</v>
      </c>
      <c r="C5" s="10"/>
      <c r="D5" s="10"/>
      <c r="E5" s="10"/>
      <c r="F5" s="10"/>
      <c r="G5" s="56"/>
      <c r="H5" s="57"/>
      <c r="I5" s="56">
        <f>B5</f>
        <v>-131</v>
      </c>
      <c r="J5" s="57"/>
      <c r="K5" s="10">
        <f>B5</f>
        <v>-131</v>
      </c>
      <c r="L5" s="11">
        <f>G5*10000</f>
        <v>0</v>
      </c>
      <c r="M5" s="12">
        <f>I5*10000</f>
        <v>-1310000</v>
      </c>
    </row>
    <row r="6" spans="1:13" x14ac:dyDescent="0.25">
      <c r="A6" s="70"/>
      <c r="B6" s="2"/>
      <c r="C6" s="7" t="s">
        <v>27</v>
      </c>
      <c r="D6" s="2"/>
      <c r="E6" s="2"/>
      <c r="F6" s="2"/>
      <c r="G6" s="52" t="str">
        <f>C6</f>
        <v>+32</v>
      </c>
      <c r="H6" s="53"/>
      <c r="I6" s="52"/>
      <c r="J6" s="53"/>
      <c r="K6" s="7" t="str">
        <f>C6</f>
        <v>+32</v>
      </c>
      <c r="L6" s="6">
        <f>G6*6800</f>
        <v>217600</v>
      </c>
      <c r="M6" s="13">
        <f>I6*6800</f>
        <v>0</v>
      </c>
    </row>
    <row r="7" spans="1:13" x14ac:dyDescent="0.25">
      <c r="A7" s="70"/>
      <c r="B7" s="2"/>
      <c r="C7" s="2"/>
      <c r="D7" s="7">
        <v>-85</v>
      </c>
      <c r="E7" s="2"/>
      <c r="F7" s="2"/>
      <c r="G7" s="52"/>
      <c r="H7" s="53"/>
      <c r="I7" s="52">
        <f>D7</f>
        <v>-85</v>
      </c>
      <c r="J7" s="53"/>
      <c r="K7" s="2">
        <f>D7</f>
        <v>-85</v>
      </c>
      <c r="L7" s="6">
        <f>G7*12950</f>
        <v>0</v>
      </c>
      <c r="M7" s="13">
        <f>I7*12950</f>
        <v>-1100750</v>
      </c>
    </row>
    <row r="8" spans="1:13" x14ac:dyDescent="0.25">
      <c r="A8" s="70"/>
      <c r="B8" s="2"/>
      <c r="C8" s="2"/>
      <c r="D8" s="2"/>
      <c r="E8" s="7">
        <v>-210</v>
      </c>
      <c r="F8" s="2"/>
      <c r="G8" s="52"/>
      <c r="H8" s="53"/>
      <c r="I8" s="52">
        <f>E8</f>
        <v>-210</v>
      </c>
      <c r="J8" s="53"/>
      <c r="K8" s="7">
        <f>E8</f>
        <v>-210</v>
      </c>
      <c r="L8" s="8">
        <f>G8*14400</f>
        <v>0</v>
      </c>
      <c r="M8" s="13">
        <f>I8*14400</f>
        <v>-3024000</v>
      </c>
    </row>
    <row r="9" spans="1:13" ht="15.75" thickBot="1" x14ac:dyDescent="0.3">
      <c r="A9" s="71"/>
      <c r="B9" s="14"/>
      <c r="C9" s="14"/>
      <c r="D9" s="14"/>
      <c r="E9" s="14"/>
      <c r="F9" s="15" t="s">
        <v>208</v>
      </c>
      <c r="G9" s="54" t="str">
        <f>F9</f>
        <v>+2</v>
      </c>
      <c r="H9" s="55"/>
      <c r="I9" s="54"/>
      <c r="J9" s="55"/>
      <c r="K9" s="15" t="str">
        <f>F9</f>
        <v>+2</v>
      </c>
      <c r="L9" s="16">
        <f>G9*15100</f>
        <v>30200</v>
      </c>
      <c r="M9" s="17">
        <f>I9*15100</f>
        <v>0</v>
      </c>
    </row>
    <row r="10" spans="1:13" x14ac:dyDescent="0.25">
      <c r="A10" s="69" t="s">
        <v>264</v>
      </c>
      <c r="B10" s="24">
        <v>-112</v>
      </c>
      <c r="C10" s="10"/>
      <c r="D10" s="10"/>
      <c r="E10" s="10"/>
      <c r="F10" s="10"/>
      <c r="G10" s="56"/>
      <c r="H10" s="57"/>
      <c r="I10" s="56">
        <f>B10</f>
        <v>-112</v>
      </c>
      <c r="J10" s="57"/>
      <c r="K10" s="10">
        <f>B10</f>
        <v>-112</v>
      </c>
      <c r="L10" s="11">
        <f>G10*10000</f>
        <v>0</v>
      </c>
      <c r="M10" s="12">
        <f>I10*10000</f>
        <v>-1120000</v>
      </c>
    </row>
    <row r="11" spans="1:13" x14ac:dyDescent="0.25">
      <c r="A11" s="70"/>
      <c r="B11" s="2"/>
      <c r="C11" s="7" t="s">
        <v>24</v>
      </c>
      <c r="D11" s="2"/>
      <c r="E11" s="2"/>
      <c r="F11" s="2"/>
      <c r="G11" s="52" t="str">
        <f>C11</f>
        <v>+9</v>
      </c>
      <c r="H11" s="53"/>
      <c r="I11" s="52"/>
      <c r="J11" s="53"/>
      <c r="K11" s="7" t="str">
        <f>C11</f>
        <v>+9</v>
      </c>
      <c r="L11" s="6">
        <f>G11*6800</f>
        <v>61200</v>
      </c>
      <c r="M11" s="13">
        <f>I11*6800</f>
        <v>0</v>
      </c>
    </row>
    <row r="12" spans="1:13" x14ac:dyDescent="0.25">
      <c r="A12" s="70"/>
      <c r="B12" s="2"/>
      <c r="C12" s="2"/>
      <c r="D12" s="7" t="s">
        <v>49</v>
      </c>
      <c r="E12" s="2"/>
      <c r="F12" s="2"/>
      <c r="G12" s="52" t="str">
        <f>D12</f>
        <v>+12</v>
      </c>
      <c r="H12" s="53"/>
      <c r="I12" s="52"/>
      <c r="J12" s="53"/>
      <c r="K12" s="2" t="str">
        <f>D12</f>
        <v>+12</v>
      </c>
      <c r="L12" s="6">
        <f>G12*12950</f>
        <v>155400</v>
      </c>
      <c r="M12" s="13">
        <f>I12*12950</f>
        <v>0</v>
      </c>
    </row>
    <row r="13" spans="1:13" x14ac:dyDescent="0.25">
      <c r="A13" s="70"/>
      <c r="B13" s="2"/>
      <c r="C13" s="2"/>
      <c r="D13" s="2"/>
      <c r="E13" s="7" t="s">
        <v>225</v>
      </c>
      <c r="F13" s="2"/>
      <c r="G13" s="52" t="str">
        <f t="shared" ref="G13" si="0">E13</f>
        <v>+34</v>
      </c>
      <c r="H13" s="53"/>
      <c r="I13" s="52"/>
      <c r="J13" s="53"/>
      <c r="K13" s="7" t="str">
        <f>E13</f>
        <v>+34</v>
      </c>
      <c r="L13" s="8">
        <f>K13*14400</f>
        <v>489600</v>
      </c>
      <c r="M13" s="13">
        <f>I13*14400</f>
        <v>0</v>
      </c>
    </row>
    <row r="14" spans="1:13" ht="15.75" thickBot="1" x14ac:dyDescent="0.3">
      <c r="A14" s="71"/>
      <c r="B14" s="14"/>
      <c r="C14" s="14"/>
      <c r="D14" s="14"/>
      <c r="E14" s="14"/>
      <c r="F14" s="15">
        <v>-7</v>
      </c>
      <c r="G14" s="54"/>
      <c r="H14" s="55"/>
      <c r="I14" s="54">
        <f>F14</f>
        <v>-7</v>
      </c>
      <c r="J14" s="55"/>
      <c r="K14" s="15">
        <f>F14</f>
        <v>-7</v>
      </c>
      <c r="L14" s="16">
        <f>G14*15100</f>
        <v>0</v>
      </c>
      <c r="M14" s="17">
        <f>I14*15100</f>
        <v>-105700</v>
      </c>
    </row>
    <row r="15" spans="1:13" x14ac:dyDescent="0.25">
      <c r="A15" s="69" t="s">
        <v>265</v>
      </c>
      <c r="B15" s="24">
        <v>-143</v>
      </c>
      <c r="C15" s="10"/>
      <c r="D15" s="10"/>
      <c r="E15" s="10"/>
      <c r="F15" s="10"/>
      <c r="G15" s="56"/>
      <c r="H15" s="57"/>
      <c r="I15" s="56">
        <f t="shared" ref="I15" si="1">B15</f>
        <v>-143</v>
      </c>
      <c r="J15" s="57"/>
      <c r="K15" s="10">
        <f>B15</f>
        <v>-143</v>
      </c>
      <c r="L15" s="11">
        <f>G15*10000</f>
        <v>0</v>
      </c>
      <c r="M15" s="12">
        <f>K15*10000</f>
        <v>-1430000</v>
      </c>
    </row>
    <row r="16" spans="1:13" x14ac:dyDescent="0.25">
      <c r="A16" s="70"/>
      <c r="B16" s="2"/>
      <c r="C16" s="7" t="s">
        <v>100</v>
      </c>
      <c r="D16" s="2"/>
      <c r="E16" s="2"/>
      <c r="F16" s="2"/>
      <c r="G16" s="52" t="str">
        <f t="shared" ref="G16" si="2">C16</f>
        <v>+6</v>
      </c>
      <c r="H16" s="53"/>
      <c r="I16" s="52"/>
      <c r="J16" s="53"/>
      <c r="K16" s="7" t="str">
        <f>C16</f>
        <v>+6</v>
      </c>
      <c r="L16" s="6">
        <f>K16*6800</f>
        <v>40800</v>
      </c>
      <c r="M16" s="13">
        <f>I16*6800</f>
        <v>0</v>
      </c>
    </row>
    <row r="17" spans="1:13" x14ac:dyDescent="0.25">
      <c r="A17" s="70"/>
      <c r="B17" s="2"/>
      <c r="C17" s="2"/>
      <c r="D17" s="7">
        <v>-22</v>
      </c>
      <c r="E17" s="2"/>
      <c r="F17" s="2"/>
      <c r="G17" s="52"/>
      <c r="H17" s="53"/>
      <c r="I17" s="52">
        <f>D17</f>
        <v>-22</v>
      </c>
      <c r="J17" s="53"/>
      <c r="K17" s="2">
        <f>D17</f>
        <v>-22</v>
      </c>
      <c r="L17" s="6">
        <f>G17*12950</f>
        <v>0</v>
      </c>
      <c r="M17" s="13">
        <f>I17*12950</f>
        <v>-284900</v>
      </c>
    </row>
    <row r="18" spans="1:13" x14ac:dyDescent="0.25">
      <c r="A18" s="70"/>
      <c r="B18" s="2"/>
      <c r="C18" s="2"/>
      <c r="D18" s="2"/>
      <c r="E18" s="7" t="s">
        <v>96</v>
      </c>
      <c r="F18" s="2"/>
      <c r="G18" s="52" t="str">
        <f t="shared" ref="G18" si="3">E18</f>
        <v>+17</v>
      </c>
      <c r="H18" s="53"/>
      <c r="I18" s="52"/>
      <c r="J18" s="53"/>
      <c r="K18" s="7" t="str">
        <f>E18</f>
        <v>+17</v>
      </c>
      <c r="L18" s="8">
        <f>K18*14400</f>
        <v>244800</v>
      </c>
      <c r="M18" s="13">
        <f>I18*14400</f>
        <v>0</v>
      </c>
    </row>
    <row r="19" spans="1:13" ht="15.75" thickBot="1" x14ac:dyDescent="0.3">
      <c r="A19" s="71"/>
      <c r="B19" s="14"/>
      <c r="C19" s="14"/>
      <c r="D19" s="14"/>
      <c r="E19" s="14"/>
      <c r="F19" s="15" t="s">
        <v>54</v>
      </c>
      <c r="G19" s="54" t="str">
        <f>F19</f>
        <v>+4</v>
      </c>
      <c r="H19" s="55"/>
      <c r="I19" s="54"/>
      <c r="J19" s="55"/>
      <c r="K19" s="15" t="str">
        <f>F19</f>
        <v>+4</v>
      </c>
      <c r="L19" s="16">
        <f>G19*15100</f>
        <v>60400</v>
      </c>
      <c r="M19" s="17">
        <f>I19*15100</f>
        <v>0</v>
      </c>
    </row>
    <row r="20" spans="1:13" x14ac:dyDescent="0.25">
      <c r="A20" s="69" t="s">
        <v>266</v>
      </c>
      <c r="B20" s="10">
        <v>-141</v>
      </c>
      <c r="C20" s="10"/>
      <c r="D20" s="10"/>
      <c r="E20" s="10"/>
      <c r="F20" s="10"/>
      <c r="G20" s="56"/>
      <c r="H20" s="57"/>
      <c r="I20" s="56">
        <f t="shared" ref="I20" si="4">B20</f>
        <v>-141</v>
      </c>
      <c r="J20" s="57"/>
      <c r="K20" s="10">
        <f>B20</f>
        <v>-141</v>
      </c>
      <c r="L20" s="11">
        <f>G20*10000</f>
        <v>0</v>
      </c>
      <c r="M20" s="12">
        <f>K20*10000</f>
        <v>-1410000</v>
      </c>
    </row>
    <row r="21" spans="1:13" x14ac:dyDescent="0.25">
      <c r="A21" s="70"/>
      <c r="B21" s="2"/>
      <c r="C21" s="7" t="s">
        <v>73</v>
      </c>
      <c r="D21" s="2"/>
      <c r="E21" s="2"/>
      <c r="F21" s="2"/>
      <c r="G21" s="52" t="str">
        <f>C21</f>
        <v>+11</v>
      </c>
      <c r="H21" s="53"/>
      <c r="I21" s="52"/>
      <c r="J21" s="53"/>
      <c r="K21" s="7" t="str">
        <f>C21</f>
        <v>+11</v>
      </c>
      <c r="L21" s="6">
        <f>G21*6800</f>
        <v>74800</v>
      </c>
      <c r="M21" s="13">
        <f>I21*6800</f>
        <v>0</v>
      </c>
    </row>
    <row r="22" spans="1:13" x14ac:dyDescent="0.25">
      <c r="A22" s="70"/>
      <c r="B22" s="2"/>
      <c r="C22" s="2"/>
      <c r="D22" s="7">
        <v>-51</v>
      </c>
      <c r="E22" s="2"/>
      <c r="F22" s="2"/>
      <c r="G22" s="52"/>
      <c r="H22" s="53"/>
      <c r="I22" s="52">
        <f t="shared" ref="I22" si="5">D22</f>
        <v>-51</v>
      </c>
      <c r="J22" s="53"/>
      <c r="K22" s="2">
        <f>D22</f>
        <v>-51</v>
      </c>
      <c r="L22" s="6">
        <f>G22*12950</f>
        <v>0</v>
      </c>
      <c r="M22" s="13">
        <f>I22*12950</f>
        <v>-660450</v>
      </c>
    </row>
    <row r="23" spans="1:13" x14ac:dyDescent="0.25">
      <c r="A23" s="70"/>
      <c r="B23" s="2"/>
      <c r="C23" s="2"/>
      <c r="D23" s="2"/>
      <c r="E23" s="7" t="s">
        <v>30</v>
      </c>
      <c r="F23" s="2"/>
      <c r="G23" s="52" t="str">
        <f t="shared" ref="G23" si="6">E23</f>
        <v>+31</v>
      </c>
      <c r="H23" s="53"/>
      <c r="I23" s="52"/>
      <c r="J23" s="53"/>
      <c r="K23" s="7" t="str">
        <f>E23</f>
        <v>+31</v>
      </c>
      <c r="L23" s="8">
        <f>K23*14400</f>
        <v>446400</v>
      </c>
      <c r="M23" s="13">
        <f>I23*14400</f>
        <v>0</v>
      </c>
    </row>
    <row r="24" spans="1:13" ht="15.75" thickBot="1" x14ac:dyDescent="0.3">
      <c r="A24" s="71"/>
      <c r="B24" s="14"/>
      <c r="C24" s="14"/>
      <c r="D24" s="14"/>
      <c r="E24" s="14"/>
      <c r="F24" s="15" t="s">
        <v>208</v>
      </c>
      <c r="G24" s="54" t="str">
        <f t="shared" ref="G24" si="7">F24</f>
        <v>+2</v>
      </c>
      <c r="H24" s="55"/>
      <c r="I24" s="54"/>
      <c r="J24" s="55"/>
      <c r="K24" s="15" t="str">
        <f>F24</f>
        <v>+2</v>
      </c>
      <c r="L24" s="16">
        <f>K24*15100</f>
        <v>30200</v>
      </c>
      <c r="M24" s="17">
        <f>I24*15100</f>
        <v>0</v>
      </c>
    </row>
    <row r="25" spans="1:13" x14ac:dyDescent="0.25">
      <c r="A25" s="69" t="s">
        <v>267</v>
      </c>
      <c r="B25" s="24">
        <v>-185</v>
      </c>
      <c r="C25" s="10"/>
      <c r="D25" s="10"/>
      <c r="E25" s="10"/>
      <c r="F25" s="10"/>
      <c r="G25" s="56"/>
      <c r="H25" s="57"/>
      <c r="I25" s="56">
        <f t="shared" ref="I25" si="8">B25</f>
        <v>-185</v>
      </c>
      <c r="J25" s="57"/>
      <c r="K25" s="10">
        <f>K26</f>
        <v>-9</v>
      </c>
      <c r="L25" s="11">
        <f>G25*10000</f>
        <v>0</v>
      </c>
      <c r="M25" s="12">
        <f>K25*10000</f>
        <v>-90000</v>
      </c>
    </row>
    <row r="26" spans="1:13" x14ac:dyDescent="0.25">
      <c r="A26" s="70"/>
      <c r="B26" s="2"/>
      <c r="C26" s="7">
        <v>-9</v>
      </c>
      <c r="D26" s="2"/>
      <c r="E26" s="2"/>
      <c r="F26" s="2"/>
      <c r="G26" s="52"/>
      <c r="H26" s="53"/>
      <c r="I26" s="52">
        <f>C26</f>
        <v>-9</v>
      </c>
      <c r="J26" s="53"/>
      <c r="K26" s="7">
        <f>C26</f>
        <v>-9</v>
      </c>
      <c r="L26" s="6">
        <f>G26*6800</f>
        <v>0</v>
      </c>
      <c r="M26" s="13">
        <f>I26*6800</f>
        <v>-61200</v>
      </c>
    </row>
    <row r="27" spans="1:13" x14ac:dyDescent="0.25">
      <c r="A27" s="70"/>
      <c r="B27" s="2"/>
      <c r="C27" s="2"/>
      <c r="D27" s="7">
        <v>-41</v>
      </c>
      <c r="E27" s="2"/>
      <c r="F27" s="2"/>
      <c r="G27" s="52"/>
      <c r="H27" s="53"/>
      <c r="I27" s="52">
        <f t="shared" ref="I27" si="9">D27</f>
        <v>-41</v>
      </c>
      <c r="J27" s="53"/>
      <c r="K27" s="2">
        <f>D27</f>
        <v>-41</v>
      </c>
      <c r="L27" s="6">
        <f>G27*12950</f>
        <v>0</v>
      </c>
      <c r="M27" s="13">
        <f>I27*12950</f>
        <v>-530950</v>
      </c>
    </row>
    <row r="28" spans="1:13" x14ac:dyDescent="0.25">
      <c r="A28" s="70"/>
      <c r="B28" s="2"/>
      <c r="C28" s="2"/>
      <c r="D28" s="2"/>
      <c r="E28" s="7" t="s">
        <v>73</v>
      </c>
      <c r="F28" s="2"/>
      <c r="G28" s="52" t="str">
        <f>E28</f>
        <v>+11</v>
      </c>
      <c r="H28" s="53"/>
      <c r="I28" s="52"/>
      <c r="J28" s="53"/>
      <c r="K28" s="7" t="str">
        <f>E28</f>
        <v>+11</v>
      </c>
      <c r="L28" s="8">
        <f>G28*14400</f>
        <v>158400</v>
      </c>
      <c r="M28" s="13">
        <f>I28*14400</f>
        <v>0</v>
      </c>
    </row>
    <row r="29" spans="1:13" ht="15.75" thickBot="1" x14ac:dyDescent="0.3">
      <c r="A29" s="71"/>
      <c r="B29" s="14"/>
      <c r="C29" s="14"/>
      <c r="D29" s="14"/>
      <c r="E29" s="14"/>
      <c r="F29" s="15">
        <v>-1</v>
      </c>
      <c r="G29" s="54"/>
      <c r="H29" s="55"/>
      <c r="I29" s="54">
        <f>F29</f>
        <v>-1</v>
      </c>
      <c r="J29" s="55"/>
      <c r="K29" s="15">
        <f>F29</f>
        <v>-1</v>
      </c>
      <c r="L29" s="16">
        <f>G29*15100</f>
        <v>0</v>
      </c>
      <c r="M29" s="17">
        <f>I29*15100</f>
        <v>-15100</v>
      </c>
    </row>
    <row r="30" spans="1:13" x14ac:dyDescent="0.25">
      <c r="A30" s="69" t="s">
        <v>268</v>
      </c>
      <c r="B30" s="24">
        <v>-122</v>
      </c>
      <c r="C30" s="10"/>
      <c r="D30" s="10"/>
      <c r="E30" s="10"/>
      <c r="F30" s="10"/>
      <c r="G30" s="56"/>
      <c r="H30" s="57"/>
      <c r="I30" s="56">
        <f>B30</f>
        <v>-122</v>
      </c>
      <c r="J30" s="57"/>
      <c r="K30" s="10">
        <f>B30</f>
        <v>-122</v>
      </c>
      <c r="L30" s="11">
        <f>G30*10000</f>
        <v>0</v>
      </c>
      <c r="M30" s="12">
        <f>I30*10000</f>
        <v>-1220000</v>
      </c>
    </row>
    <row r="31" spans="1:13" x14ac:dyDescent="0.25">
      <c r="A31" s="70"/>
      <c r="B31" s="2"/>
      <c r="C31" s="7" t="s">
        <v>21</v>
      </c>
      <c r="D31" s="2"/>
      <c r="E31" s="2"/>
      <c r="F31" s="2"/>
      <c r="G31" s="52" t="str">
        <f>C31</f>
        <v>+13</v>
      </c>
      <c r="H31" s="53"/>
      <c r="I31" s="52"/>
      <c r="J31" s="53"/>
      <c r="K31" s="7" t="str">
        <f>C31</f>
        <v>+13</v>
      </c>
      <c r="L31" s="6">
        <f>G31*6800</f>
        <v>88400</v>
      </c>
      <c r="M31" s="13">
        <f t="shared" ref="M31" si="10">I31*6800</f>
        <v>0</v>
      </c>
    </row>
    <row r="32" spans="1:13" x14ac:dyDescent="0.25">
      <c r="A32" s="70"/>
      <c r="B32" s="2"/>
      <c r="C32" s="2"/>
      <c r="D32" s="7">
        <v>-21</v>
      </c>
      <c r="E32" s="2"/>
      <c r="F32" s="2"/>
      <c r="G32" s="52"/>
      <c r="H32" s="53"/>
      <c r="I32" s="52">
        <f>D32</f>
        <v>-21</v>
      </c>
      <c r="J32" s="53"/>
      <c r="K32" s="2">
        <f>D32</f>
        <v>-21</v>
      </c>
      <c r="L32" s="6">
        <f>G32*12950</f>
        <v>0</v>
      </c>
      <c r="M32" s="13">
        <f>I32*12950</f>
        <v>-271950</v>
      </c>
    </row>
    <row r="33" spans="1:13" x14ac:dyDescent="0.25">
      <c r="A33" s="70"/>
      <c r="B33" s="2"/>
      <c r="C33" s="2"/>
      <c r="D33" s="2"/>
      <c r="E33" s="7" t="s">
        <v>36</v>
      </c>
      <c r="F33" s="2"/>
      <c r="G33" s="52" t="str">
        <f t="shared" ref="G33" si="11">E33</f>
        <v>+18</v>
      </c>
      <c r="H33" s="53"/>
      <c r="I33" s="52"/>
      <c r="J33" s="53"/>
      <c r="K33" s="7" t="str">
        <f>E33</f>
        <v>+18</v>
      </c>
      <c r="L33" s="8">
        <f t="shared" ref="L33" si="12">K33*14400</f>
        <v>259200</v>
      </c>
      <c r="M33" s="13">
        <f>I33*14400</f>
        <v>0</v>
      </c>
    </row>
    <row r="34" spans="1:13" ht="15.75" thickBot="1" x14ac:dyDescent="0.3">
      <c r="A34" s="71"/>
      <c r="B34" s="14"/>
      <c r="C34" s="14"/>
      <c r="D34" s="14"/>
      <c r="E34" s="14"/>
      <c r="F34" s="15" t="s">
        <v>208</v>
      </c>
      <c r="G34" s="54" t="str">
        <f>F34</f>
        <v>+2</v>
      </c>
      <c r="H34" s="55"/>
      <c r="I34" s="54"/>
      <c r="J34" s="55"/>
      <c r="K34" s="15" t="str">
        <f>F34</f>
        <v>+2</v>
      </c>
      <c r="L34" s="16">
        <f>G34*15100</f>
        <v>30200</v>
      </c>
      <c r="M34" s="17">
        <f t="shared" ref="M34" si="13">I34*15100</f>
        <v>0</v>
      </c>
    </row>
    <row r="35" spans="1:13" x14ac:dyDescent="0.25">
      <c r="A35" s="69" t="s">
        <v>269</v>
      </c>
      <c r="B35" s="10">
        <v>-129</v>
      </c>
      <c r="C35" s="10"/>
      <c r="D35" s="10"/>
      <c r="E35" s="10"/>
      <c r="F35" s="10"/>
      <c r="G35" s="56"/>
      <c r="H35" s="57"/>
      <c r="I35" s="56">
        <f t="shared" ref="I35" si="14">B35</f>
        <v>-129</v>
      </c>
      <c r="J35" s="57"/>
      <c r="K35" s="10">
        <f>B35</f>
        <v>-129</v>
      </c>
      <c r="L35" s="11">
        <f>G35*10000</f>
        <v>0</v>
      </c>
      <c r="M35" s="12">
        <f t="shared" ref="M35" si="15">K35*10000</f>
        <v>-1290000</v>
      </c>
    </row>
    <row r="36" spans="1:13" x14ac:dyDescent="0.25">
      <c r="A36" s="70"/>
      <c r="B36" s="2"/>
      <c r="C36" s="7">
        <v>-2</v>
      </c>
      <c r="D36" s="2"/>
      <c r="E36" s="2"/>
      <c r="F36" s="2"/>
      <c r="G36" s="52"/>
      <c r="H36" s="53"/>
      <c r="I36" s="52">
        <f t="shared" ref="I36" si="16">C36</f>
        <v>-2</v>
      </c>
      <c r="J36" s="53"/>
      <c r="K36" s="7">
        <f>C36</f>
        <v>-2</v>
      </c>
      <c r="L36" s="6">
        <f>G36*6800</f>
        <v>0</v>
      </c>
      <c r="M36" s="13">
        <f t="shared" ref="M36" si="17">I36*6800</f>
        <v>-13600</v>
      </c>
    </row>
    <row r="37" spans="1:13" x14ac:dyDescent="0.25">
      <c r="A37" s="70"/>
      <c r="B37" s="2"/>
      <c r="C37" s="2"/>
      <c r="D37" s="2">
        <v>-4</v>
      </c>
      <c r="E37" s="2"/>
      <c r="F37" s="2"/>
      <c r="G37" s="52"/>
      <c r="H37" s="53"/>
      <c r="I37" s="52">
        <f t="shared" ref="I37" si="18">D37</f>
        <v>-4</v>
      </c>
      <c r="J37" s="53"/>
      <c r="K37" s="2">
        <f>D37</f>
        <v>-4</v>
      </c>
      <c r="L37" s="6">
        <f>G37*12950</f>
        <v>0</v>
      </c>
      <c r="M37" s="13">
        <f t="shared" ref="M37" si="19">I37*12950</f>
        <v>-51800</v>
      </c>
    </row>
    <row r="38" spans="1:13" x14ac:dyDescent="0.25">
      <c r="A38" s="70"/>
      <c r="B38" s="2"/>
      <c r="C38" s="2"/>
      <c r="D38" s="2"/>
      <c r="E38" s="7">
        <v>-336</v>
      </c>
      <c r="F38" s="2"/>
      <c r="G38" s="52"/>
      <c r="H38" s="53"/>
      <c r="I38" s="52">
        <f>E38</f>
        <v>-336</v>
      </c>
      <c r="J38" s="53"/>
      <c r="K38" s="7">
        <f>E38</f>
        <v>-336</v>
      </c>
      <c r="L38" s="8">
        <f>G38*14400</f>
        <v>0</v>
      </c>
      <c r="M38" s="13">
        <f>I38*14400</f>
        <v>-4838400</v>
      </c>
    </row>
    <row r="39" spans="1:13" ht="15.75" thickBot="1" x14ac:dyDescent="0.3">
      <c r="A39" s="71"/>
      <c r="B39" s="14"/>
      <c r="C39" s="14"/>
      <c r="D39" s="14"/>
      <c r="E39" s="14"/>
      <c r="F39" s="15">
        <v>0</v>
      </c>
      <c r="G39" s="54">
        <f t="shared" ref="G39" si="20">F39</f>
        <v>0</v>
      </c>
      <c r="H39" s="55"/>
      <c r="I39" s="54">
        <f>F39</f>
        <v>0</v>
      </c>
      <c r="J39" s="55"/>
      <c r="K39" s="15">
        <f>F39</f>
        <v>0</v>
      </c>
      <c r="L39" s="16">
        <f t="shared" ref="L39" si="21">K39*15100</f>
        <v>0</v>
      </c>
      <c r="M39" s="17">
        <f>I39*15100</f>
        <v>0</v>
      </c>
    </row>
    <row r="40" spans="1:13" x14ac:dyDescent="0.25">
      <c r="A40" s="69" t="s">
        <v>270</v>
      </c>
      <c r="B40" s="24">
        <v>-145</v>
      </c>
      <c r="C40" s="10"/>
      <c r="D40" s="10"/>
      <c r="E40" s="10"/>
      <c r="F40" s="10"/>
      <c r="G40" s="56"/>
      <c r="H40" s="57"/>
      <c r="I40" s="56">
        <f>B40</f>
        <v>-145</v>
      </c>
      <c r="J40" s="57"/>
      <c r="K40" s="10">
        <f t="shared" ref="K40" si="22">B40</f>
        <v>-145</v>
      </c>
      <c r="L40" s="11">
        <f>G40*10000</f>
        <v>0</v>
      </c>
      <c r="M40" s="12">
        <f>I40*10000</f>
        <v>-1450000</v>
      </c>
    </row>
    <row r="41" spans="1:13" x14ac:dyDescent="0.25">
      <c r="A41" s="70"/>
      <c r="B41" s="2"/>
      <c r="C41" s="7">
        <v>-6</v>
      </c>
      <c r="D41" s="2"/>
      <c r="E41" s="2"/>
      <c r="F41" s="2"/>
      <c r="G41" s="52"/>
      <c r="H41" s="53"/>
      <c r="I41" s="52">
        <f>C41</f>
        <v>-6</v>
      </c>
      <c r="J41" s="53"/>
      <c r="K41" s="7">
        <f t="shared" ref="K41" si="23">C41</f>
        <v>-6</v>
      </c>
      <c r="L41" s="6">
        <f>G41*6800</f>
        <v>0</v>
      </c>
      <c r="M41" s="13">
        <f>I41*6800</f>
        <v>-40800</v>
      </c>
    </row>
    <row r="42" spans="1:13" x14ac:dyDescent="0.25">
      <c r="A42" s="70"/>
      <c r="B42" s="2"/>
      <c r="C42" s="2"/>
      <c r="D42" s="7">
        <v>-68</v>
      </c>
      <c r="E42" s="2"/>
      <c r="F42" s="2"/>
      <c r="G42" s="52"/>
      <c r="H42" s="53"/>
      <c r="I42" s="52">
        <f>D42</f>
        <v>-68</v>
      </c>
      <c r="J42" s="53"/>
      <c r="K42" s="2">
        <f t="shared" ref="K42" si="24">D42</f>
        <v>-68</v>
      </c>
      <c r="L42" s="6">
        <f>G42*12950</f>
        <v>0</v>
      </c>
      <c r="M42" s="13">
        <f>I42*12950</f>
        <v>-880600</v>
      </c>
    </row>
    <row r="43" spans="1:13" x14ac:dyDescent="0.25">
      <c r="A43" s="70"/>
      <c r="B43" s="2"/>
      <c r="C43" s="2"/>
      <c r="D43" s="2"/>
      <c r="E43" s="7" t="s">
        <v>21</v>
      </c>
      <c r="F43" s="2"/>
      <c r="G43" s="52" t="str">
        <f t="shared" ref="G43" si="25">E43</f>
        <v>+13</v>
      </c>
      <c r="H43" s="53"/>
      <c r="I43" s="52"/>
      <c r="J43" s="53"/>
      <c r="K43" s="7" t="str">
        <f t="shared" ref="K43" si="26">E43</f>
        <v>+13</v>
      </c>
      <c r="L43" s="8">
        <f t="shared" ref="L43" si="27">K43*14400</f>
        <v>187200</v>
      </c>
      <c r="M43" s="13">
        <f>I43*14400</f>
        <v>0</v>
      </c>
    </row>
    <row r="44" spans="1:13" ht="15.75" thickBot="1" x14ac:dyDescent="0.3">
      <c r="A44" s="71"/>
      <c r="B44" s="14"/>
      <c r="C44" s="14"/>
      <c r="D44" s="14"/>
      <c r="E44" s="14"/>
      <c r="F44" s="15">
        <v>-2</v>
      </c>
      <c r="G44" s="54"/>
      <c r="H44" s="55"/>
      <c r="I44" s="54">
        <f>F44</f>
        <v>-2</v>
      </c>
      <c r="J44" s="55"/>
      <c r="K44" s="15">
        <f t="shared" ref="K44" si="28">F44</f>
        <v>-2</v>
      </c>
      <c r="L44" s="16">
        <f>G44*15100</f>
        <v>0</v>
      </c>
      <c r="M44" s="17">
        <f>I44*15100</f>
        <v>-30200</v>
      </c>
    </row>
    <row r="45" spans="1:13" x14ac:dyDescent="0.25">
      <c r="A45" s="69" t="s">
        <v>271</v>
      </c>
      <c r="B45" s="24">
        <v>-96</v>
      </c>
      <c r="C45" s="10"/>
      <c r="D45" s="10"/>
      <c r="E45" s="10"/>
      <c r="F45" s="10"/>
      <c r="G45" s="56"/>
      <c r="H45" s="57"/>
      <c r="I45" s="56">
        <f>B45</f>
        <v>-96</v>
      </c>
      <c r="J45" s="57"/>
      <c r="K45" s="10">
        <f>B45</f>
        <v>-96</v>
      </c>
      <c r="L45" s="11">
        <f>G45*10000</f>
        <v>0</v>
      </c>
      <c r="M45" s="12">
        <f>I45*10000</f>
        <v>-960000</v>
      </c>
    </row>
    <row r="46" spans="1:13" x14ac:dyDescent="0.25">
      <c r="A46" s="70"/>
      <c r="B46" s="2"/>
      <c r="C46" s="7">
        <v>-4</v>
      </c>
      <c r="D46" s="2"/>
      <c r="E46" s="2"/>
      <c r="F46" s="2"/>
      <c r="G46" s="52"/>
      <c r="H46" s="53"/>
      <c r="I46" s="52">
        <f>C46</f>
        <v>-4</v>
      </c>
      <c r="J46" s="53"/>
      <c r="K46" s="2">
        <f>C46</f>
        <v>-4</v>
      </c>
      <c r="L46" s="6">
        <f>G46*6800</f>
        <v>0</v>
      </c>
      <c r="M46" s="13">
        <f>I46*6800</f>
        <v>-27200</v>
      </c>
    </row>
    <row r="47" spans="1:13" x14ac:dyDescent="0.25">
      <c r="A47" s="70"/>
      <c r="B47" s="2"/>
      <c r="C47" s="2"/>
      <c r="D47" s="7">
        <v>-21</v>
      </c>
      <c r="E47" s="2"/>
      <c r="F47" s="2"/>
      <c r="G47" s="52"/>
      <c r="H47" s="53"/>
      <c r="I47" s="52">
        <f>D47</f>
        <v>-21</v>
      </c>
      <c r="J47" s="53"/>
      <c r="K47" s="2">
        <f>D47</f>
        <v>-21</v>
      </c>
      <c r="L47" s="6">
        <f>G47*12950</f>
        <v>0</v>
      </c>
      <c r="M47" s="13">
        <f>I47*12950</f>
        <v>-271950</v>
      </c>
    </row>
    <row r="48" spans="1:13" x14ac:dyDescent="0.25">
      <c r="A48" s="70"/>
      <c r="B48" s="2"/>
      <c r="C48" s="2"/>
      <c r="D48" s="2"/>
      <c r="E48" s="7" t="s">
        <v>36</v>
      </c>
      <c r="F48" s="2"/>
      <c r="G48" s="52" t="str">
        <f t="shared" ref="G48" si="29">E48</f>
        <v>+18</v>
      </c>
      <c r="H48" s="53"/>
      <c r="I48" s="52"/>
      <c r="J48" s="53"/>
      <c r="K48" s="2" t="str">
        <f>E48</f>
        <v>+18</v>
      </c>
      <c r="L48" s="8">
        <f t="shared" ref="L48" si="30">K48*14400</f>
        <v>259200</v>
      </c>
      <c r="M48" s="13">
        <f>I48*14400</f>
        <v>0</v>
      </c>
    </row>
    <row r="49" spans="1:13" ht="15.75" thickBot="1" x14ac:dyDescent="0.3">
      <c r="A49" s="71"/>
      <c r="B49" s="14"/>
      <c r="C49" s="14"/>
      <c r="D49" s="14"/>
      <c r="E49" s="14"/>
      <c r="F49" s="15">
        <v>0</v>
      </c>
      <c r="G49" s="54">
        <f>F49</f>
        <v>0</v>
      </c>
      <c r="H49" s="55"/>
      <c r="I49" s="54">
        <f>F49</f>
        <v>0</v>
      </c>
      <c r="J49" s="55"/>
      <c r="K49" s="14">
        <f>F49</f>
        <v>0</v>
      </c>
      <c r="L49" s="16">
        <f>G49*15100</f>
        <v>0</v>
      </c>
      <c r="M49" s="17">
        <f>I49*15100</f>
        <v>0</v>
      </c>
    </row>
    <row r="50" spans="1:13" x14ac:dyDescent="0.25">
      <c r="A50" s="69" t="s">
        <v>272</v>
      </c>
      <c r="B50" s="24">
        <v>-13</v>
      </c>
      <c r="C50" s="10"/>
      <c r="D50" s="10"/>
      <c r="E50" s="10"/>
      <c r="F50" s="10"/>
      <c r="G50" s="56"/>
      <c r="H50" s="57"/>
      <c r="I50" s="56">
        <f t="shared" ref="I50" si="31">B50</f>
        <v>-13</v>
      </c>
      <c r="J50" s="57"/>
      <c r="K50" s="10">
        <f>B50</f>
        <v>-13</v>
      </c>
      <c r="L50" s="11">
        <f>G50*10000</f>
        <v>0</v>
      </c>
      <c r="M50" s="12">
        <f t="shared" ref="M50" si="32">K50*10000</f>
        <v>-130000</v>
      </c>
    </row>
    <row r="51" spans="1:13" x14ac:dyDescent="0.25">
      <c r="A51" s="70"/>
      <c r="B51" s="2"/>
      <c r="C51" s="7" t="s">
        <v>51</v>
      </c>
      <c r="D51" s="2"/>
      <c r="E51" s="2"/>
      <c r="F51" s="2"/>
      <c r="G51" s="52" t="str">
        <f>C51</f>
        <v>+10</v>
      </c>
      <c r="H51" s="53"/>
      <c r="I51" s="52"/>
      <c r="J51" s="53"/>
      <c r="K51" s="2" t="str">
        <f>C51</f>
        <v>+10</v>
      </c>
      <c r="L51" s="6">
        <f>G51*6800</f>
        <v>68000</v>
      </c>
      <c r="M51" s="13">
        <f t="shared" ref="M51" si="33">I51*6800</f>
        <v>0</v>
      </c>
    </row>
    <row r="52" spans="1:13" x14ac:dyDescent="0.25">
      <c r="A52" s="70"/>
      <c r="B52" s="2"/>
      <c r="C52" s="2"/>
      <c r="D52" s="7">
        <v>-2</v>
      </c>
      <c r="E52" s="2"/>
      <c r="F52" s="2"/>
      <c r="G52" s="52"/>
      <c r="H52" s="53"/>
      <c r="I52" s="52">
        <f>D52</f>
        <v>-2</v>
      </c>
      <c r="J52" s="53"/>
      <c r="K52" s="2">
        <f>D52</f>
        <v>-2</v>
      </c>
      <c r="L52" s="6">
        <f>G52*12950</f>
        <v>0</v>
      </c>
      <c r="M52" s="13">
        <f>I52*12950</f>
        <v>-25900</v>
      </c>
    </row>
    <row r="53" spans="1:13" x14ac:dyDescent="0.25">
      <c r="A53" s="70"/>
      <c r="B53" s="2"/>
      <c r="C53" s="2"/>
      <c r="D53" s="2"/>
      <c r="E53" s="7" t="s">
        <v>210</v>
      </c>
      <c r="F53" s="2"/>
      <c r="G53" s="52" t="str">
        <f t="shared" ref="G53" si="34">E53</f>
        <v>+3</v>
      </c>
      <c r="H53" s="53"/>
      <c r="I53" s="52"/>
      <c r="J53" s="53"/>
      <c r="K53" s="2" t="str">
        <f>E53</f>
        <v>+3</v>
      </c>
      <c r="L53" s="8">
        <f t="shared" ref="L53" si="35">K53*14400</f>
        <v>43200</v>
      </c>
      <c r="M53" s="13">
        <f>I53*14400</f>
        <v>0</v>
      </c>
    </row>
    <row r="54" spans="1:13" ht="15.75" thickBot="1" x14ac:dyDescent="0.3">
      <c r="A54" s="71"/>
      <c r="B54" s="14"/>
      <c r="C54" s="14"/>
      <c r="D54" s="14"/>
      <c r="E54" s="14"/>
      <c r="F54" s="15">
        <v>0</v>
      </c>
      <c r="G54" s="54">
        <f>F54</f>
        <v>0</v>
      </c>
      <c r="H54" s="55"/>
      <c r="I54" s="54">
        <f>F54</f>
        <v>0</v>
      </c>
      <c r="J54" s="55"/>
      <c r="K54" s="14">
        <f>F54</f>
        <v>0</v>
      </c>
      <c r="L54" s="16">
        <f>G54*15100</f>
        <v>0</v>
      </c>
      <c r="M54" s="17">
        <f t="shared" ref="M54" si="36">I54*15100</f>
        <v>0</v>
      </c>
    </row>
    <row r="55" spans="1:13" x14ac:dyDescent="0.25">
      <c r="A55" s="69" t="s">
        <v>273</v>
      </c>
      <c r="B55" s="24">
        <v>-139</v>
      </c>
      <c r="C55" s="10"/>
      <c r="D55" s="10"/>
      <c r="E55" s="10"/>
      <c r="F55" s="10"/>
      <c r="G55" s="56"/>
      <c r="H55" s="57"/>
      <c r="I55" s="56">
        <f>B55</f>
        <v>-139</v>
      </c>
      <c r="J55" s="57"/>
      <c r="K55" s="10">
        <f>B55</f>
        <v>-139</v>
      </c>
      <c r="L55" s="11">
        <f>G55*10000</f>
        <v>0</v>
      </c>
      <c r="M55" s="12">
        <f>I55*10000</f>
        <v>-1390000</v>
      </c>
    </row>
    <row r="56" spans="1:13" x14ac:dyDescent="0.25">
      <c r="A56" s="70"/>
      <c r="B56" s="2"/>
      <c r="C56" s="7" t="s">
        <v>73</v>
      </c>
      <c r="D56" s="2"/>
      <c r="E56" s="2"/>
      <c r="F56" s="2"/>
      <c r="G56" s="52" t="str">
        <f t="shared" ref="G56" si="37">C56</f>
        <v>+11</v>
      </c>
      <c r="H56" s="53"/>
      <c r="I56" s="52"/>
      <c r="J56" s="53"/>
      <c r="K56" s="2" t="str">
        <f>C56</f>
        <v>+11</v>
      </c>
      <c r="L56" s="6">
        <f t="shared" ref="L56" si="38">K56*6800</f>
        <v>74800</v>
      </c>
      <c r="M56" s="13">
        <f>I56*6800</f>
        <v>0</v>
      </c>
    </row>
    <row r="57" spans="1:13" x14ac:dyDescent="0.25">
      <c r="A57" s="70"/>
      <c r="B57" s="2"/>
      <c r="C57" s="2"/>
      <c r="D57" s="7">
        <v>-62</v>
      </c>
      <c r="E57" s="2"/>
      <c r="F57" s="2"/>
      <c r="G57" s="52"/>
      <c r="H57" s="53"/>
      <c r="I57" s="52">
        <f t="shared" ref="I57" si="39">D57</f>
        <v>-62</v>
      </c>
      <c r="J57" s="53"/>
      <c r="K57" s="2">
        <f>D57</f>
        <v>-62</v>
      </c>
      <c r="L57" s="6">
        <f>G57*12950</f>
        <v>0</v>
      </c>
      <c r="M57" s="13">
        <f t="shared" ref="M57" si="40">I57*12950</f>
        <v>-802900</v>
      </c>
    </row>
    <row r="58" spans="1:13" x14ac:dyDescent="0.25">
      <c r="A58" s="70"/>
      <c r="B58" s="2"/>
      <c r="C58" s="2"/>
      <c r="D58" s="2"/>
      <c r="E58" s="7" t="s">
        <v>132</v>
      </c>
      <c r="F58" s="2"/>
      <c r="G58" s="52" t="str">
        <f t="shared" ref="G58" si="41">E58</f>
        <v>+14</v>
      </c>
      <c r="H58" s="53"/>
      <c r="I58" s="52"/>
      <c r="J58" s="53"/>
      <c r="K58" s="2" t="str">
        <f>E58</f>
        <v>+14</v>
      </c>
      <c r="L58" s="8">
        <f t="shared" ref="L58" si="42">K58*14400</f>
        <v>201600</v>
      </c>
      <c r="M58" s="13">
        <f>I58*14400</f>
        <v>0</v>
      </c>
    </row>
    <row r="59" spans="1:13" ht="15.75" thickBot="1" x14ac:dyDescent="0.3">
      <c r="A59" s="71"/>
      <c r="B59" s="14"/>
      <c r="C59" s="14"/>
      <c r="D59" s="14"/>
      <c r="E59" s="14"/>
      <c r="F59" s="15">
        <v>0</v>
      </c>
      <c r="G59" s="54">
        <f>F59</f>
        <v>0</v>
      </c>
      <c r="H59" s="55"/>
      <c r="I59" s="54">
        <f>F59</f>
        <v>0</v>
      </c>
      <c r="J59" s="55"/>
      <c r="K59" s="14">
        <f>F59</f>
        <v>0</v>
      </c>
      <c r="L59" s="16">
        <f>G59*15100</f>
        <v>0</v>
      </c>
      <c r="M59" s="17">
        <f t="shared" ref="M59" si="43">I59*15100</f>
        <v>0</v>
      </c>
    </row>
    <row r="60" spans="1:13" x14ac:dyDescent="0.25">
      <c r="A60" s="69" t="s">
        <v>274</v>
      </c>
      <c r="B60" s="24">
        <v>-147</v>
      </c>
      <c r="C60" s="10"/>
      <c r="D60" s="10"/>
      <c r="E60" s="10"/>
      <c r="F60" s="10"/>
      <c r="G60" s="56"/>
      <c r="H60" s="57"/>
      <c r="I60" s="56">
        <f t="shared" ref="I60" si="44">B60</f>
        <v>-147</v>
      </c>
      <c r="J60" s="57"/>
      <c r="K60" s="10">
        <f>B60</f>
        <v>-147</v>
      </c>
      <c r="L60" s="11">
        <f>G60*10000</f>
        <v>0</v>
      </c>
      <c r="M60" s="12">
        <f t="shared" ref="M60" si="45">K60*10000</f>
        <v>-1470000</v>
      </c>
    </row>
    <row r="61" spans="1:13" x14ac:dyDescent="0.25">
      <c r="A61" s="70"/>
      <c r="B61" s="2"/>
      <c r="C61" s="7" t="s">
        <v>32</v>
      </c>
      <c r="D61" s="2"/>
      <c r="E61" s="2"/>
      <c r="F61" s="2"/>
      <c r="G61" s="52" t="str">
        <f t="shared" ref="G61" si="46">C61</f>
        <v>+8</v>
      </c>
      <c r="H61" s="53"/>
      <c r="I61" s="52"/>
      <c r="J61" s="53"/>
      <c r="K61" s="2" t="str">
        <f>C61</f>
        <v>+8</v>
      </c>
      <c r="L61" s="6">
        <f t="shared" ref="L61" si="47">K61*6800</f>
        <v>54400</v>
      </c>
      <c r="M61" s="13">
        <f>I61*6800</f>
        <v>0</v>
      </c>
    </row>
    <row r="62" spans="1:13" x14ac:dyDescent="0.25">
      <c r="A62" s="70"/>
      <c r="B62" s="2"/>
      <c r="C62" s="2"/>
      <c r="D62" s="7">
        <v>-61</v>
      </c>
      <c r="E62" s="2"/>
      <c r="F62" s="2"/>
      <c r="G62" s="52"/>
      <c r="H62" s="53"/>
      <c r="I62" s="52">
        <f>D62</f>
        <v>-61</v>
      </c>
      <c r="J62" s="53"/>
      <c r="K62" s="2">
        <f>D62</f>
        <v>-61</v>
      </c>
      <c r="L62" s="6">
        <f>G62*12950</f>
        <v>0</v>
      </c>
      <c r="M62" s="13">
        <f>I62*12950</f>
        <v>-789950</v>
      </c>
    </row>
    <row r="63" spans="1:13" x14ac:dyDescent="0.25">
      <c r="A63" s="70"/>
      <c r="B63" s="2"/>
      <c r="C63" s="2"/>
      <c r="D63" s="2"/>
      <c r="E63" s="7" t="s">
        <v>62</v>
      </c>
      <c r="F63" s="2"/>
      <c r="G63" s="52" t="str">
        <f t="shared" ref="G63" si="48">E63</f>
        <v>+19</v>
      </c>
      <c r="H63" s="53"/>
      <c r="I63" s="52"/>
      <c r="J63" s="53"/>
      <c r="K63" s="2" t="str">
        <f>E63</f>
        <v>+19</v>
      </c>
      <c r="L63" s="8">
        <f t="shared" ref="L63" si="49">K63*14400</f>
        <v>273600</v>
      </c>
      <c r="M63" s="13">
        <f>I63*14400</f>
        <v>0</v>
      </c>
    </row>
    <row r="64" spans="1:13" ht="15.75" thickBot="1" x14ac:dyDescent="0.3">
      <c r="A64" s="71"/>
      <c r="B64" s="14"/>
      <c r="C64" s="14"/>
      <c r="D64" s="14"/>
      <c r="E64" s="14"/>
      <c r="F64" s="15">
        <v>0</v>
      </c>
      <c r="G64" s="54">
        <f t="shared" ref="G64" si="50">F64</f>
        <v>0</v>
      </c>
      <c r="H64" s="55"/>
      <c r="I64" s="54">
        <f>F64</f>
        <v>0</v>
      </c>
      <c r="J64" s="55"/>
      <c r="K64" s="14">
        <f>F64</f>
        <v>0</v>
      </c>
      <c r="L64" s="16">
        <f t="shared" ref="L64" si="51">K64*15100</f>
        <v>0</v>
      </c>
      <c r="M64" s="17">
        <f>I64*15100</f>
        <v>0</v>
      </c>
    </row>
    <row r="65" spans="1:13" x14ac:dyDescent="0.25">
      <c r="A65" s="69" t="s">
        <v>275</v>
      </c>
      <c r="B65" s="24">
        <v>-151</v>
      </c>
      <c r="C65" s="10"/>
      <c r="D65" s="10"/>
      <c r="E65" s="10"/>
      <c r="F65" s="10"/>
      <c r="G65" s="56"/>
      <c r="H65" s="57"/>
      <c r="I65" s="56">
        <f t="shared" ref="I65" si="52">B65</f>
        <v>-151</v>
      </c>
      <c r="J65" s="57"/>
      <c r="K65" s="10">
        <f>B65</f>
        <v>-151</v>
      </c>
      <c r="L65" s="11">
        <f>G65*10000</f>
        <v>0</v>
      </c>
      <c r="M65" s="12">
        <f t="shared" ref="M65" si="53">K65*10000</f>
        <v>-1510000</v>
      </c>
    </row>
    <row r="66" spans="1:13" x14ac:dyDescent="0.25">
      <c r="A66" s="70"/>
      <c r="B66" s="2"/>
      <c r="C66" s="7">
        <v>-4</v>
      </c>
      <c r="D66" s="2"/>
      <c r="E66" s="2"/>
      <c r="F66" s="2"/>
      <c r="G66" s="52"/>
      <c r="H66" s="53"/>
      <c r="I66" s="52">
        <f>C66</f>
        <v>-4</v>
      </c>
      <c r="J66" s="53"/>
      <c r="K66" s="2">
        <f>C66</f>
        <v>-4</v>
      </c>
      <c r="L66" s="6">
        <f>G66*6800</f>
        <v>0</v>
      </c>
      <c r="M66" s="13">
        <f>I66*6800</f>
        <v>-27200</v>
      </c>
    </row>
    <row r="67" spans="1:13" x14ac:dyDescent="0.25">
      <c r="A67" s="70"/>
      <c r="B67" s="2"/>
      <c r="C67" s="2"/>
      <c r="D67" s="7">
        <v>-57</v>
      </c>
      <c r="E67" s="2"/>
      <c r="F67" s="2"/>
      <c r="G67" s="52"/>
      <c r="H67" s="53"/>
      <c r="I67" s="52">
        <f t="shared" ref="I67" si="54">D67</f>
        <v>-57</v>
      </c>
      <c r="J67" s="53"/>
      <c r="K67" s="2">
        <f>D67</f>
        <v>-57</v>
      </c>
      <c r="L67" s="6">
        <f>G67*12950</f>
        <v>0</v>
      </c>
      <c r="M67" s="13">
        <f t="shared" ref="M67" si="55">I67*12950</f>
        <v>-738150</v>
      </c>
    </row>
    <row r="68" spans="1:13" x14ac:dyDescent="0.25">
      <c r="A68" s="70"/>
      <c r="B68" s="2"/>
      <c r="C68" s="2"/>
      <c r="D68" s="2"/>
      <c r="E68" s="7" t="s">
        <v>140</v>
      </c>
      <c r="F68" s="2"/>
      <c r="G68" s="52" t="str">
        <f t="shared" ref="G68" si="56">E68</f>
        <v>+27</v>
      </c>
      <c r="H68" s="53"/>
      <c r="I68" s="52"/>
      <c r="J68" s="53"/>
      <c r="K68" s="2" t="str">
        <f>E68</f>
        <v>+27</v>
      </c>
      <c r="L68" s="8">
        <f t="shared" ref="L68" si="57">K68*14400</f>
        <v>388800</v>
      </c>
      <c r="M68" s="13">
        <f>I68*14400</f>
        <v>0</v>
      </c>
    </row>
    <row r="69" spans="1:13" ht="15.75" thickBot="1" x14ac:dyDescent="0.3">
      <c r="A69" s="71"/>
      <c r="B69" s="14"/>
      <c r="C69" s="14"/>
      <c r="D69" s="14"/>
      <c r="E69" s="14"/>
      <c r="F69" s="15">
        <v>0</v>
      </c>
      <c r="G69" s="54">
        <f t="shared" ref="G69" si="58">F69</f>
        <v>0</v>
      </c>
      <c r="H69" s="55"/>
      <c r="I69" s="54">
        <f>F69</f>
        <v>0</v>
      </c>
      <c r="J69" s="55"/>
      <c r="K69" s="14">
        <f>F69</f>
        <v>0</v>
      </c>
      <c r="L69" s="16">
        <f t="shared" ref="L69" si="59">K69*15100</f>
        <v>0</v>
      </c>
      <c r="M69" s="17">
        <f>I69*15100</f>
        <v>0</v>
      </c>
    </row>
    <row r="70" spans="1:13" x14ac:dyDescent="0.25">
      <c r="A70" s="69" t="s">
        <v>276</v>
      </c>
      <c r="B70" s="24">
        <v>-137</v>
      </c>
      <c r="C70" s="10"/>
      <c r="D70" s="10"/>
      <c r="E70" s="10"/>
      <c r="F70" s="10"/>
      <c r="G70" s="56"/>
      <c r="H70" s="57"/>
      <c r="I70" s="56">
        <f t="shared" ref="I70" si="60">B70</f>
        <v>-137</v>
      </c>
      <c r="J70" s="57"/>
      <c r="K70" s="10">
        <f>B70</f>
        <v>-137</v>
      </c>
      <c r="L70" s="11">
        <f>G70*10000</f>
        <v>0</v>
      </c>
      <c r="M70" s="12">
        <f t="shared" ref="M70" si="61">K70*10000</f>
        <v>-1370000</v>
      </c>
    </row>
    <row r="71" spans="1:13" x14ac:dyDescent="0.25">
      <c r="A71" s="70"/>
      <c r="B71" s="2"/>
      <c r="C71" s="7" t="s">
        <v>21</v>
      </c>
      <c r="D71" s="2"/>
      <c r="E71" s="2"/>
      <c r="F71" s="2"/>
      <c r="G71" s="52" t="str">
        <f>C71</f>
        <v>+13</v>
      </c>
      <c r="H71" s="53"/>
      <c r="I71" s="52"/>
      <c r="J71" s="53"/>
      <c r="K71" s="2" t="str">
        <f>C71</f>
        <v>+13</v>
      </c>
      <c r="L71" s="6">
        <f>G71*6800</f>
        <v>88400</v>
      </c>
      <c r="M71" s="13">
        <f t="shared" ref="M71" si="62">I71*6800</f>
        <v>0</v>
      </c>
    </row>
    <row r="72" spans="1:13" x14ac:dyDescent="0.25">
      <c r="A72" s="70"/>
      <c r="B72" s="2"/>
      <c r="C72" s="2"/>
      <c r="D72" s="7">
        <v>-43</v>
      </c>
      <c r="E72" s="2"/>
      <c r="F72" s="2"/>
      <c r="G72" s="52"/>
      <c r="H72" s="53"/>
      <c r="I72" s="52">
        <f>D72</f>
        <v>-43</v>
      </c>
      <c r="J72" s="53"/>
      <c r="K72" s="2">
        <f>D72</f>
        <v>-43</v>
      </c>
      <c r="L72" s="6">
        <f>G72*12950</f>
        <v>0</v>
      </c>
      <c r="M72" s="13">
        <f>I72*12950</f>
        <v>-556850</v>
      </c>
    </row>
    <row r="73" spans="1:13" x14ac:dyDescent="0.25">
      <c r="A73" s="70"/>
      <c r="B73" s="2"/>
      <c r="C73" s="2"/>
      <c r="D73" s="2"/>
      <c r="E73" s="7" t="s">
        <v>49</v>
      </c>
      <c r="F73" s="2"/>
      <c r="G73" s="52" t="str">
        <f>E73</f>
        <v>+12</v>
      </c>
      <c r="H73" s="53"/>
      <c r="I73" s="52"/>
      <c r="J73" s="53"/>
      <c r="K73" s="2" t="str">
        <f>E73</f>
        <v>+12</v>
      </c>
      <c r="L73" s="8">
        <f>G73*14400</f>
        <v>172800</v>
      </c>
      <c r="M73" s="13">
        <f>I73*14400</f>
        <v>0</v>
      </c>
    </row>
    <row r="74" spans="1:13" ht="15.75" thickBot="1" x14ac:dyDescent="0.3">
      <c r="A74" s="71"/>
      <c r="B74" s="14"/>
      <c r="C74" s="14"/>
      <c r="D74" s="14"/>
      <c r="E74" s="14"/>
      <c r="F74" s="15">
        <v>0</v>
      </c>
      <c r="G74" s="54">
        <f t="shared" ref="G74" si="63">F74</f>
        <v>0</v>
      </c>
      <c r="H74" s="55"/>
      <c r="I74" s="54">
        <f>F74</f>
        <v>0</v>
      </c>
      <c r="J74" s="55"/>
      <c r="K74" s="14">
        <f>F74</f>
        <v>0</v>
      </c>
      <c r="L74" s="16">
        <f t="shared" ref="L74" si="64">K74*15100</f>
        <v>0</v>
      </c>
      <c r="M74" s="17">
        <f>I74*15100</f>
        <v>0</v>
      </c>
    </row>
    <row r="75" spans="1:13" x14ac:dyDescent="0.25">
      <c r="A75" s="69" t="s">
        <v>277</v>
      </c>
      <c r="B75" s="24">
        <v>-64</v>
      </c>
      <c r="C75" s="10"/>
      <c r="D75" s="10"/>
      <c r="E75" s="10"/>
      <c r="F75" s="10"/>
      <c r="G75" s="56"/>
      <c r="H75" s="57"/>
      <c r="I75" s="56">
        <f t="shared" ref="I75" si="65">B75</f>
        <v>-64</v>
      </c>
      <c r="J75" s="57"/>
      <c r="K75" s="10">
        <f>B75</f>
        <v>-64</v>
      </c>
      <c r="L75" s="11">
        <f>G75*10000</f>
        <v>0</v>
      </c>
      <c r="M75" s="12">
        <f t="shared" ref="M75" si="66">K75*10000</f>
        <v>-640000</v>
      </c>
    </row>
    <row r="76" spans="1:13" x14ac:dyDescent="0.25">
      <c r="A76" s="70"/>
      <c r="B76" s="2"/>
      <c r="C76" s="7" t="s">
        <v>73</v>
      </c>
      <c r="D76" s="2"/>
      <c r="E76" s="2"/>
      <c r="F76" s="2"/>
      <c r="G76" s="52" t="str">
        <f t="shared" ref="G76" si="67">C76</f>
        <v>+11</v>
      </c>
      <c r="H76" s="53"/>
      <c r="I76" s="52"/>
      <c r="J76" s="53"/>
      <c r="K76" s="2" t="str">
        <f>C76</f>
        <v>+11</v>
      </c>
      <c r="L76" s="6">
        <f t="shared" ref="L76" si="68">K76*6800</f>
        <v>74800</v>
      </c>
      <c r="M76" s="13">
        <f>I76*6800</f>
        <v>0</v>
      </c>
    </row>
    <row r="77" spans="1:13" x14ac:dyDescent="0.25">
      <c r="A77" s="70"/>
      <c r="B77" s="2"/>
      <c r="C77" s="2"/>
      <c r="D77" s="7" t="s">
        <v>43</v>
      </c>
      <c r="E77" s="2"/>
      <c r="F77" s="2"/>
      <c r="G77" s="52" t="str">
        <f t="shared" ref="G77" si="69">D77</f>
        <v>+16</v>
      </c>
      <c r="H77" s="53"/>
      <c r="I77" s="52"/>
      <c r="J77" s="53"/>
      <c r="K77" s="2" t="str">
        <f>D77</f>
        <v>+16</v>
      </c>
      <c r="L77" s="6">
        <f t="shared" ref="L77" si="70">K77*12950</f>
        <v>207200</v>
      </c>
      <c r="M77" s="13">
        <f>I77*12950</f>
        <v>0</v>
      </c>
    </row>
    <row r="78" spans="1:13" x14ac:dyDescent="0.25">
      <c r="A78" s="70"/>
      <c r="B78" s="2"/>
      <c r="C78" s="2"/>
      <c r="D78" s="2"/>
      <c r="E78" s="7">
        <v>-232</v>
      </c>
      <c r="F78" s="2"/>
      <c r="G78" s="52"/>
      <c r="H78" s="53"/>
      <c r="I78" s="52">
        <f>E78</f>
        <v>-232</v>
      </c>
      <c r="J78" s="53"/>
      <c r="K78" s="2">
        <f>E78</f>
        <v>-232</v>
      </c>
      <c r="L78" s="8">
        <f>G78*14400</f>
        <v>0</v>
      </c>
      <c r="M78" s="13">
        <f>I78*14400</f>
        <v>-3340800</v>
      </c>
    </row>
    <row r="79" spans="1:13" ht="15.75" thickBot="1" x14ac:dyDescent="0.3">
      <c r="A79" s="71"/>
      <c r="B79" s="14"/>
      <c r="C79" s="14"/>
      <c r="D79" s="14"/>
      <c r="E79" s="14"/>
      <c r="F79" s="15">
        <v>-26</v>
      </c>
      <c r="G79" s="54"/>
      <c r="H79" s="55"/>
      <c r="I79" s="54">
        <f>F79</f>
        <v>-26</v>
      </c>
      <c r="J79" s="55"/>
      <c r="K79" s="14">
        <f>F79</f>
        <v>-26</v>
      </c>
      <c r="L79" s="16">
        <f>G79*15100</f>
        <v>0</v>
      </c>
      <c r="M79" s="17">
        <f t="shared" ref="M79" si="71">I79*15100</f>
        <v>-392600</v>
      </c>
    </row>
    <row r="80" spans="1:13" x14ac:dyDescent="0.25">
      <c r="A80" s="69" t="s">
        <v>278</v>
      </c>
      <c r="B80" s="24">
        <v>-71</v>
      </c>
      <c r="C80" s="10"/>
      <c r="D80" s="10"/>
      <c r="E80" s="10"/>
      <c r="F80" s="10"/>
      <c r="G80" s="56"/>
      <c r="H80" s="57"/>
      <c r="I80" s="56">
        <f t="shared" ref="I80" si="72">B80</f>
        <v>-71</v>
      </c>
      <c r="J80" s="57"/>
      <c r="K80" s="10">
        <f>B80</f>
        <v>-71</v>
      </c>
      <c r="L80" s="11">
        <f>G80*10000</f>
        <v>0</v>
      </c>
      <c r="M80" s="12">
        <f t="shared" ref="M80" si="73">K80*10000</f>
        <v>-710000</v>
      </c>
    </row>
    <row r="81" spans="1:13" x14ac:dyDescent="0.25">
      <c r="A81" s="70"/>
      <c r="B81" s="2"/>
      <c r="C81" s="7" t="s">
        <v>43</v>
      </c>
      <c r="D81" s="2"/>
      <c r="E81" s="2"/>
      <c r="F81" s="2"/>
      <c r="G81" s="52" t="str">
        <f t="shared" ref="G81" si="74">C81</f>
        <v>+16</v>
      </c>
      <c r="H81" s="53"/>
      <c r="I81" s="52"/>
      <c r="J81" s="53"/>
      <c r="K81" s="2" t="str">
        <f>C81</f>
        <v>+16</v>
      </c>
      <c r="L81" s="6">
        <f t="shared" ref="L81" si="75">K81*6800</f>
        <v>108800</v>
      </c>
      <c r="M81" s="13">
        <f>I81*6800</f>
        <v>0</v>
      </c>
    </row>
    <row r="82" spans="1:13" x14ac:dyDescent="0.25">
      <c r="A82" s="70"/>
      <c r="B82" s="2"/>
      <c r="C82" s="2"/>
      <c r="D82" s="7" t="s">
        <v>54</v>
      </c>
      <c r="E82" s="2"/>
      <c r="F82" s="2"/>
      <c r="G82" s="52" t="str">
        <f>D82</f>
        <v>+4</v>
      </c>
      <c r="H82" s="53"/>
      <c r="I82" s="52"/>
      <c r="J82" s="53"/>
      <c r="K82" s="2" t="str">
        <f>D82</f>
        <v>+4</v>
      </c>
      <c r="L82" s="6">
        <f>G82*12950</f>
        <v>51800</v>
      </c>
      <c r="M82" s="13">
        <f t="shared" ref="M82" si="76">I82*12950</f>
        <v>0</v>
      </c>
    </row>
    <row r="83" spans="1:13" x14ac:dyDescent="0.25">
      <c r="A83" s="70"/>
      <c r="B83" s="2"/>
      <c r="C83" s="2"/>
      <c r="D83" s="2"/>
      <c r="E83" s="7" t="s">
        <v>139</v>
      </c>
      <c r="F83" s="2"/>
      <c r="G83" s="52" t="str">
        <f>E83</f>
        <v>+33</v>
      </c>
      <c r="H83" s="53"/>
      <c r="I83" s="52"/>
      <c r="J83" s="53"/>
      <c r="K83" s="2" t="str">
        <f>E83</f>
        <v>+33</v>
      </c>
      <c r="L83" s="8">
        <f>G83*14400</f>
        <v>475200</v>
      </c>
      <c r="M83" s="13">
        <f>I83*14400</f>
        <v>0</v>
      </c>
    </row>
    <row r="84" spans="1:13" ht="15.75" thickBot="1" x14ac:dyDescent="0.3">
      <c r="A84" s="71"/>
      <c r="B84" s="14"/>
      <c r="C84" s="14"/>
      <c r="D84" s="14"/>
      <c r="E84" s="14"/>
      <c r="F84" s="15">
        <v>-12</v>
      </c>
      <c r="G84" s="54"/>
      <c r="H84" s="55"/>
      <c r="I84" s="54">
        <f>F84</f>
        <v>-12</v>
      </c>
      <c r="J84" s="55"/>
      <c r="K84" s="14">
        <f>F84</f>
        <v>-12</v>
      </c>
      <c r="L84" s="16">
        <f>G84*15100</f>
        <v>0</v>
      </c>
      <c r="M84" s="17">
        <f>I84*15100</f>
        <v>-181200</v>
      </c>
    </row>
    <row r="85" spans="1:13" x14ac:dyDescent="0.25">
      <c r="A85" s="69" t="s">
        <v>279</v>
      </c>
      <c r="B85" s="24">
        <v>-21</v>
      </c>
      <c r="C85" s="10"/>
      <c r="D85" s="10"/>
      <c r="E85" s="10"/>
      <c r="F85" s="10"/>
      <c r="G85" s="56"/>
      <c r="H85" s="57"/>
      <c r="I85" s="56">
        <f t="shared" ref="I85" si="77">B85</f>
        <v>-21</v>
      </c>
      <c r="J85" s="57"/>
      <c r="K85" s="10">
        <f>B85</f>
        <v>-21</v>
      </c>
      <c r="L85" s="11">
        <f>G85*10000</f>
        <v>0</v>
      </c>
      <c r="M85" s="12">
        <f t="shared" ref="M85" si="78">K85*10000</f>
        <v>-210000</v>
      </c>
    </row>
    <row r="86" spans="1:13" x14ac:dyDescent="0.25">
      <c r="A86" s="70"/>
      <c r="B86" s="2"/>
      <c r="C86" s="7" t="s">
        <v>149</v>
      </c>
      <c r="D86" s="2"/>
      <c r="E86" s="2"/>
      <c r="F86" s="2"/>
      <c r="G86" s="52" t="str">
        <f>C86</f>
        <v>+40</v>
      </c>
      <c r="H86" s="53"/>
      <c r="I86" s="52"/>
      <c r="J86" s="53"/>
      <c r="K86" s="2" t="str">
        <f>C86</f>
        <v>+40</v>
      </c>
      <c r="L86" s="6">
        <f>G86*6800</f>
        <v>272000</v>
      </c>
      <c r="M86" s="13">
        <f t="shared" ref="M86" si="79">I86*6800</f>
        <v>0</v>
      </c>
    </row>
    <row r="87" spans="1:13" x14ac:dyDescent="0.25">
      <c r="A87" s="70"/>
      <c r="B87" s="2"/>
      <c r="C87" s="2"/>
      <c r="D87" s="7" t="s">
        <v>24</v>
      </c>
      <c r="E87" s="2"/>
      <c r="F87" s="2"/>
      <c r="G87" s="52" t="str">
        <f t="shared" ref="G87" si="80">D87</f>
        <v>+9</v>
      </c>
      <c r="H87" s="53"/>
      <c r="I87" s="52"/>
      <c r="J87" s="53"/>
      <c r="K87" s="2" t="str">
        <f>D87</f>
        <v>+9</v>
      </c>
      <c r="L87" s="6">
        <f t="shared" ref="L87" si="81">K87*12950</f>
        <v>116550</v>
      </c>
      <c r="M87" s="13">
        <f>I87*12950</f>
        <v>0</v>
      </c>
    </row>
    <row r="88" spans="1:13" x14ac:dyDescent="0.25">
      <c r="A88" s="70"/>
      <c r="B88" s="2"/>
      <c r="C88" s="2"/>
      <c r="D88" s="2"/>
      <c r="E88" s="7" t="s">
        <v>338</v>
      </c>
      <c r="F88" s="2"/>
      <c r="G88" s="52" t="str">
        <f t="shared" ref="G88" si="82">E88</f>
        <v>+78</v>
      </c>
      <c r="H88" s="53"/>
      <c r="I88" s="52"/>
      <c r="J88" s="53"/>
      <c r="K88" s="2" t="str">
        <f>E88</f>
        <v>+78</v>
      </c>
      <c r="L88" s="8">
        <f t="shared" ref="L88" si="83">K88*14400</f>
        <v>1123200</v>
      </c>
      <c r="M88" s="13">
        <f>I88*14400</f>
        <v>0</v>
      </c>
    </row>
    <row r="89" spans="1:13" ht="15.75" thickBot="1" x14ac:dyDescent="0.3">
      <c r="A89" s="71"/>
      <c r="B89" s="14"/>
      <c r="C89" s="14"/>
      <c r="D89" s="14"/>
      <c r="E89" s="14"/>
      <c r="F89" s="15" t="s">
        <v>49</v>
      </c>
      <c r="G89" s="54" t="str">
        <f t="shared" ref="G89" si="84">F89</f>
        <v>+12</v>
      </c>
      <c r="H89" s="55"/>
      <c r="I89" s="54"/>
      <c r="J89" s="55"/>
      <c r="K89" s="14" t="str">
        <f>F89</f>
        <v>+12</v>
      </c>
      <c r="L89" s="16">
        <f t="shared" ref="L89" si="85">K89*15100</f>
        <v>181200</v>
      </c>
      <c r="M89" s="17">
        <f>I89*15100</f>
        <v>0</v>
      </c>
    </row>
    <row r="90" spans="1:13" x14ac:dyDescent="0.25">
      <c r="A90" s="69" t="s">
        <v>280</v>
      </c>
      <c r="B90" s="10">
        <v>-107</v>
      </c>
      <c r="C90" s="10"/>
      <c r="D90" s="10"/>
      <c r="E90" s="10"/>
      <c r="F90" s="10"/>
      <c r="G90" s="56"/>
      <c r="H90" s="57"/>
      <c r="I90" s="56">
        <f t="shared" ref="I90" si="86">B90</f>
        <v>-107</v>
      </c>
      <c r="J90" s="57"/>
      <c r="K90" s="10">
        <f>B90</f>
        <v>-107</v>
      </c>
      <c r="L90" s="11">
        <f>G90*10000</f>
        <v>0</v>
      </c>
      <c r="M90" s="12">
        <f t="shared" ref="M90" si="87">K90*10000</f>
        <v>-1070000</v>
      </c>
    </row>
    <row r="91" spans="1:13" x14ac:dyDescent="0.25">
      <c r="A91" s="70"/>
      <c r="B91" s="2"/>
      <c r="C91" s="7">
        <v>-8</v>
      </c>
      <c r="D91" s="2"/>
      <c r="E91" s="2"/>
      <c r="F91" s="2"/>
      <c r="G91" s="52"/>
      <c r="H91" s="53"/>
      <c r="I91" s="52">
        <f t="shared" ref="I91" si="88">C91</f>
        <v>-8</v>
      </c>
      <c r="J91" s="53"/>
      <c r="K91" s="2">
        <f>C91</f>
        <v>-8</v>
      </c>
      <c r="L91" s="6">
        <f>G91*6800</f>
        <v>0</v>
      </c>
      <c r="M91" s="13">
        <f t="shared" ref="M91" si="89">I91*6800</f>
        <v>-54400</v>
      </c>
    </row>
    <row r="92" spans="1:13" x14ac:dyDescent="0.25">
      <c r="A92" s="70"/>
      <c r="B92" s="2"/>
      <c r="C92" s="2"/>
      <c r="D92" s="7">
        <v>-21</v>
      </c>
      <c r="E92" s="2"/>
      <c r="F92" s="2"/>
      <c r="G92" s="52"/>
      <c r="H92" s="53"/>
      <c r="I92" s="52">
        <f>D92</f>
        <v>-21</v>
      </c>
      <c r="J92" s="53"/>
      <c r="K92" s="2">
        <f>D92</f>
        <v>-21</v>
      </c>
      <c r="L92" s="6">
        <f>G92*12950</f>
        <v>0</v>
      </c>
      <c r="M92" s="13">
        <f>I92*12950</f>
        <v>-271950</v>
      </c>
    </row>
    <row r="93" spans="1:13" x14ac:dyDescent="0.25">
      <c r="A93" s="70"/>
      <c r="B93" s="2"/>
      <c r="C93" s="2"/>
      <c r="D93" s="2"/>
      <c r="E93" s="7">
        <v>-19</v>
      </c>
      <c r="F93" s="2"/>
      <c r="G93" s="52"/>
      <c r="H93" s="53"/>
      <c r="I93" s="52">
        <f>E93</f>
        <v>-19</v>
      </c>
      <c r="J93" s="53"/>
      <c r="K93" s="2">
        <f>E93</f>
        <v>-19</v>
      </c>
      <c r="L93" s="8">
        <f>G93*14400</f>
        <v>0</v>
      </c>
      <c r="M93" s="13">
        <f>I93*14400</f>
        <v>-273600</v>
      </c>
    </row>
    <row r="94" spans="1:13" ht="15.75" thickBot="1" x14ac:dyDescent="0.3">
      <c r="A94" s="71"/>
      <c r="B94" s="14"/>
      <c r="C94" s="14"/>
      <c r="D94" s="14"/>
      <c r="E94" s="14"/>
      <c r="F94" s="14">
        <v>-10</v>
      </c>
      <c r="G94" s="54"/>
      <c r="H94" s="55"/>
      <c r="I94" s="54">
        <f>F94</f>
        <v>-10</v>
      </c>
      <c r="J94" s="55"/>
      <c r="K94" s="14">
        <f>F94</f>
        <v>-10</v>
      </c>
      <c r="L94" s="16">
        <f>G94*15100</f>
        <v>0</v>
      </c>
      <c r="M94" s="17">
        <f t="shared" ref="M94" si="90">I94*15100</f>
        <v>-151000</v>
      </c>
    </row>
    <row r="95" spans="1:13" x14ac:dyDescent="0.25">
      <c r="A95" s="69" t="s">
        <v>281</v>
      </c>
      <c r="B95" s="24">
        <v>-45</v>
      </c>
      <c r="C95" s="10"/>
      <c r="D95" s="10"/>
      <c r="E95" s="10"/>
      <c r="F95" s="10"/>
      <c r="G95" s="56"/>
      <c r="H95" s="57"/>
      <c r="I95" s="56">
        <f>B95</f>
        <v>-45</v>
      </c>
      <c r="J95" s="57"/>
      <c r="K95" s="10">
        <f>B95</f>
        <v>-45</v>
      </c>
      <c r="L95" s="11">
        <f>G95*10000</f>
        <v>0</v>
      </c>
      <c r="M95" s="12">
        <f>I95*10000</f>
        <v>-450000</v>
      </c>
    </row>
    <row r="96" spans="1:13" x14ac:dyDescent="0.25">
      <c r="A96" s="70"/>
      <c r="B96" s="2"/>
      <c r="C96" s="7">
        <v>-9</v>
      </c>
      <c r="D96" s="2"/>
      <c r="E96" s="2"/>
      <c r="F96" s="2"/>
      <c r="G96" s="52"/>
      <c r="H96" s="53"/>
      <c r="I96" s="52">
        <f>C96</f>
        <v>-9</v>
      </c>
      <c r="J96" s="53"/>
      <c r="K96" s="2">
        <f>C96</f>
        <v>-9</v>
      </c>
      <c r="L96" s="6">
        <f>G96*6800</f>
        <v>0</v>
      </c>
      <c r="M96" s="13">
        <f>I96*6800</f>
        <v>-61200</v>
      </c>
    </row>
    <row r="97" spans="1:13" x14ac:dyDescent="0.25">
      <c r="A97" s="70"/>
      <c r="B97" s="2"/>
      <c r="C97" s="2"/>
      <c r="D97" s="7">
        <v>-21</v>
      </c>
      <c r="E97" s="2"/>
      <c r="F97" s="2"/>
      <c r="G97" s="52"/>
      <c r="H97" s="53"/>
      <c r="I97" s="52">
        <f t="shared" ref="I97" si="91">D97</f>
        <v>-21</v>
      </c>
      <c r="J97" s="53"/>
      <c r="K97" s="2">
        <f>D97</f>
        <v>-21</v>
      </c>
      <c r="L97" s="6">
        <f>G97*12950</f>
        <v>0</v>
      </c>
      <c r="M97" s="13">
        <f t="shared" ref="M97" si="92">I97*12950</f>
        <v>-271950</v>
      </c>
    </row>
    <row r="98" spans="1:13" x14ac:dyDescent="0.25">
      <c r="A98" s="70"/>
      <c r="B98" s="2"/>
      <c r="C98" s="2"/>
      <c r="D98" s="2"/>
      <c r="E98" s="7" t="s">
        <v>21</v>
      </c>
      <c r="F98" s="2"/>
      <c r="G98" s="52" t="str">
        <f t="shared" ref="G98" si="93">E98</f>
        <v>+13</v>
      </c>
      <c r="H98" s="53"/>
      <c r="I98" s="52"/>
      <c r="J98" s="53"/>
      <c r="K98" s="2" t="str">
        <f>E98</f>
        <v>+13</v>
      </c>
      <c r="L98" s="8">
        <f t="shared" ref="L98" si="94">K98*14400</f>
        <v>187200</v>
      </c>
      <c r="M98" s="13">
        <f>I98*14400</f>
        <v>0</v>
      </c>
    </row>
    <row r="99" spans="1:13" ht="15.75" thickBot="1" x14ac:dyDescent="0.3">
      <c r="A99" s="71"/>
      <c r="B99" s="14"/>
      <c r="C99" s="14"/>
      <c r="D99" s="14"/>
      <c r="E99" s="14"/>
      <c r="F99" s="15">
        <v>-24</v>
      </c>
      <c r="G99" s="54"/>
      <c r="H99" s="55"/>
      <c r="I99" s="54">
        <f>F99</f>
        <v>-24</v>
      </c>
      <c r="J99" s="55"/>
      <c r="K99" s="14">
        <f>F99</f>
        <v>-24</v>
      </c>
      <c r="L99" s="16">
        <f>G99*15100</f>
        <v>0</v>
      </c>
      <c r="M99" s="17">
        <f>I99*15100</f>
        <v>-362400</v>
      </c>
    </row>
    <row r="100" spans="1:13" x14ac:dyDescent="0.25">
      <c r="A100" s="69" t="s">
        <v>282</v>
      </c>
      <c r="B100" s="24">
        <v>-65</v>
      </c>
      <c r="C100" s="10"/>
      <c r="D100" s="10"/>
      <c r="E100" s="10"/>
      <c r="F100" s="10"/>
      <c r="G100" s="56"/>
      <c r="H100" s="57"/>
      <c r="I100" s="56">
        <f t="shared" ref="I100" si="95">B100</f>
        <v>-65</v>
      </c>
      <c r="J100" s="57"/>
      <c r="K100" s="10">
        <f>B100</f>
        <v>-65</v>
      </c>
      <c r="L100" s="11">
        <f>G100*10000</f>
        <v>0</v>
      </c>
      <c r="M100" s="12">
        <f t="shared" ref="M100" si="96">K100*10000</f>
        <v>-650000</v>
      </c>
    </row>
    <row r="101" spans="1:13" x14ac:dyDescent="0.25">
      <c r="A101" s="70"/>
      <c r="B101" s="2"/>
      <c r="C101" s="2">
        <v>-6</v>
      </c>
      <c r="D101" s="2"/>
      <c r="E101" s="2"/>
      <c r="F101" s="2"/>
      <c r="G101" s="52"/>
      <c r="H101" s="53"/>
      <c r="I101" s="52">
        <f t="shared" ref="I101" si="97">C101</f>
        <v>-6</v>
      </c>
      <c r="J101" s="53"/>
      <c r="K101" s="2">
        <f>C101</f>
        <v>-6</v>
      </c>
      <c r="L101" s="6">
        <f>G101*6800</f>
        <v>0</v>
      </c>
      <c r="M101" s="13">
        <f t="shared" ref="M101" si="98">I101*6800</f>
        <v>-40800</v>
      </c>
    </row>
    <row r="102" spans="1:13" x14ac:dyDescent="0.25">
      <c r="A102" s="70"/>
      <c r="B102" s="2"/>
      <c r="C102" s="2"/>
      <c r="D102" s="7">
        <v>-18</v>
      </c>
      <c r="E102" s="2"/>
      <c r="F102" s="2"/>
      <c r="G102" s="52"/>
      <c r="H102" s="53"/>
      <c r="I102" s="52">
        <f t="shared" ref="I102" si="99">D102</f>
        <v>-18</v>
      </c>
      <c r="J102" s="53"/>
      <c r="K102" s="2">
        <f>D102</f>
        <v>-18</v>
      </c>
      <c r="L102" s="6">
        <f>G102*12950</f>
        <v>0</v>
      </c>
      <c r="M102" s="13">
        <f t="shared" ref="M102" si="100">I102*12950</f>
        <v>-233100</v>
      </c>
    </row>
    <row r="103" spans="1:13" x14ac:dyDescent="0.25">
      <c r="A103" s="70"/>
      <c r="B103" s="2"/>
      <c r="C103" s="2"/>
      <c r="D103" s="2"/>
      <c r="E103" s="7" t="s">
        <v>24</v>
      </c>
      <c r="F103" s="2"/>
      <c r="G103" s="52" t="str">
        <f t="shared" ref="G103" si="101">E103</f>
        <v>+9</v>
      </c>
      <c r="H103" s="53"/>
      <c r="I103" s="52"/>
      <c r="J103" s="53"/>
      <c r="K103" s="2" t="str">
        <f>E103</f>
        <v>+9</v>
      </c>
      <c r="L103" s="8">
        <f t="shared" ref="L103" si="102">K103*14400</f>
        <v>129600</v>
      </c>
      <c r="M103" s="13">
        <f>I103*14400</f>
        <v>0</v>
      </c>
    </row>
    <row r="104" spans="1:13" ht="15.75" thickBot="1" x14ac:dyDescent="0.3">
      <c r="A104" s="71"/>
      <c r="B104" s="14"/>
      <c r="C104" s="14"/>
      <c r="D104" s="14"/>
      <c r="E104" s="14"/>
      <c r="F104" s="15">
        <v>-13</v>
      </c>
      <c r="G104" s="54"/>
      <c r="H104" s="55"/>
      <c r="I104" s="54">
        <f>F104</f>
        <v>-13</v>
      </c>
      <c r="J104" s="55"/>
      <c r="K104" s="14">
        <f>F104</f>
        <v>-13</v>
      </c>
      <c r="L104" s="16">
        <f>G104*15100</f>
        <v>0</v>
      </c>
      <c r="M104" s="17">
        <f t="shared" ref="M104" si="103">I104*15100</f>
        <v>-196300</v>
      </c>
    </row>
    <row r="105" spans="1:13" x14ac:dyDescent="0.25">
      <c r="A105" s="69" t="s">
        <v>283</v>
      </c>
      <c r="B105" s="24">
        <v>-127</v>
      </c>
      <c r="C105" s="10"/>
      <c r="D105" s="10"/>
      <c r="E105" s="10"/>
      <c r="F105" s="10"/>
      <c r="G105" s="56"/>
      <c r="H105" s="57"/>
      <c r="I105" s="56">
        <f>B105</f>
        <v>-127</v>
      </c>
      <c r="J105" s="57"/>
      <c r="K105" s="10">
        <f>B105</f>
        <v>-127</v>
      </c>
      <c r="L105" s="11">
        <f>G105*10000</f>
        <v>0</v>
      </c>
      <c r="M105" s="12">
        <f>I105*10000</f>
        <v>-1270000</v>
      </c>
    </row>
    <row r="106" spans="1:13" x14ac:dyDescent="0.25">
      <c r="A106" s="70"/>
      <c r="B106" s="2"/>
      <c r="C106" s="7" t="s">
        <v>43</v>
      </c>
      <c r="D106" s="2"/>
      <c r="E106" s="2"/>
      <c r="F106" s="2"/>
      <c r="G106" s="52" t="str">
        <f t="shared" ref="G106" si="104">C106</f>
        <v>+16</v>
      </c>
      <c r="H106" s="53"/>
      <c r="I106" s="52"/>
      <c r="J106" s="53"/>
      <c r="K106" s="2" t="str">
        <f>C106</f>
        <v>+16</v>
      </c>
      <c r="L106" s="6">
        <f t="shared" ref="L106" si="105">K106*6800</f>
        <v>108800</v>
      </c>
      <c r="M106" s="13">
        <f>I106*6800</f>
        <v>0</v>
      </c>
    </row>
    <row r="107" spans="1:13" x14ac:dyDescent="0.25">
      <c r="A107" s="70"/>
      <c r="B107" s="2"/>
      <c r="C107" s="2"/>
      <c r="D107" s="7">
        <v>-38</v>
      </c>
      <c r="E107" s="2"/>
      <c r="F107" s="2"/>
      <c r="G107" s="52"/>
      <c r="H107" s="53"/>
      <c r="I107" s="52">
        <f t="shared" ref="I107" si="106">D107</f>
        <v>-38</v>
      </c>
      <c r="J107" s="53"/>
      <c r="K107" s="2">
        <f>D107</f>
        <v>-38</v>
      </c>
      <c r="L107" s="6">
        <f>G107*12950</f>
        <v>0</v>
      </c>
      <c r="M107" s="13">
        <f t="shared" ref="M107" si="107">I107*12950</f>
        <v>-492100</v>
      </c>
    </row>
    <row r="108" spans="1:13" x14ac:dyDescent="0.25">
      <c r="A108" s="70"/>
      <c r="B108" s="2"/>
      <c r="C108" s="2"/>
      <c r="D108" s="2"/>
      <c r="E108" s="7" t="s">
        <v>49</v>
      </c>
      <c r="F108" s="2"/>
      <c r="G108" s="52" t="str">
        <f>E108</f>
        <v>+12</v>
      </c>
      <c r="H108" s="53"/>
      <c r="I108" s="52"/>
      <c r="J108" s="53"/>
      <c r="K108" s="2" t="str">
        <f>E108</f>
        <v>+12</v>
      </c>
      <c r="L108" s="8">
        <f>G108*14400</f>
        <v>172800</v>
      </c>
      <c r="M108" s="13">
        <f>I108*14400</f>
        <v>0</v>
      </c>
    </row>
    <row r="109" spans="1:13" ht="15.75" thickBot="1" x14ac:dyDescent="0.3">
      <c r="A109" s="71"/>
      <c r="B109" s="14"/>
      <c r="C109" s="14"/>
      <c r="D109" s="14"/>
      <c r="E109" s="14"/>
      <c r="F109" s="15">
        <v>-2</v>
      </c>
      <c r="G109" s="54"/>
      <c r="H109" s="55"/>
      <c r="I109" s="54">
        <f>F109</f>
        <v>-2</v>
      </c>
      <c r="J109" s="55"/>
      <c r="K109" s="14">
        <f>F109</f>
        <v>-2</v>
      </c>
      <c r="L109" s="16">
        <f>G109*15100</f>
        <v>0</v>
      </c>
      <c r="M109" s="17">
        <f>I109*15100</f>
        <v>-30200</v>
      </c>
    </row>
    <row r="110" spans="1:13" x14ac:dyDescent="0.25">
      <c r="A110" s="69" t="s">
        <v>284</v>
      </c>
      <c r="B110" s="24">
        <v>-166</v>
      </c>
      <c r="C110" s="10"/>
      <c r="D110" s="10"/>
      <c r="E110" s="10"/>
      <c r="F110" s="10"/>
      <c r="G110" s="56"/>
      <c r="H110" s="57"/>
      <c r="I110" s="56">
        <f t="shared" ref="I110" si="108">B110</f>
        <v>-166</v>
      </c>
      <c r="J110" s="57"/>
      <c r="K110" s="10">
        <f>B110</f>
        <v>-166</v>
      </c>
      <c r="L110" s="11">
        <f>G110*10000</f>
        <v>0</v>
      </c>
      <c r="M110" s="12">
        <f t="shared" ref="M110" si="109">K110*10000</f>
        <v>-1660000</v>
      </c>
    </row>
    <row r="111" spans="1:13" x14ac:dyDescent="0.25">
      <c r="A111" s="70"/>
      <c r="B111" s="2"/>
      <c r="C111" s="7" t="s">
        <v>132</v>
      </c>
      <c r="D111" s="2"/>
      <c r="E111" s="2"/>
      <c r="F111" s="2"/>
      <c r="G111" s="52" t="str">
        <f>C111</f>
        <v>+14</v>
      </c>
      <c r="H111" s="53"/>
      <c r="I111" s="52"/>
      <c r="J111" s="53"/>
      <c r="K111" s="2" t="str">
        <f>C111</f>
        <v>+14</v>
      </c>
      <c r="L111" s="6">
        <f>G111*6800</f>
        <v>95200</v>
      </c>
      <c r="M111" s="13">
        <f t="shared" ref="M111" si="110">I111*6800</f>
        <v>0</v>
      </c>
    </row>
    <row r="112" spans="1:13" x14ac:dyDescent="0.25">
      <c r="A112" s="70"/>
      <c r="B112" s="2"/>
      <c r="C112" s="2"/>
      <c r="D112" s="7">
        <v>-24</v>
      </c>
      <c r="E112" s="2"/>
      <c r="F112" s="2"/>
      <c r="G112" s="52"/>
      <c r="H112" s="53"/>
      <c r="I112" s="52">
        <f>D112</f>
        <v>-24</v>
      </c>
      <c r="J112" s="53"/>
      <c r="K112" s="2">
        <f>D112</f>
        <v>-24</v>
      </c>
      <c r="L112" s="6">
        <f>G112*12950</f>
        <v>0</v>
      </c>
      <c r="M112" s="13">
        <f>I112*12950</f>
        <v>-310800</v>
      </c>
    </row>
    <row r="113" spans="1:13" x14ac:dyDescent="0.25">
      <c r="A113" s="70"/>
      <c r="B113" s="2"/>
      <c r="C113" s="2"/>
      <c r="D113" s="2"/>
      <c r="E113" s="7">
        <v>-11</v>
      </c>
      <c r="F113" s="2"/>
      <c r="G113" s="52"/>
      <c r="H113" s="53"/>
      <c r="I113" s="52">
        <f>E113</f>
        <v>-11</v>
      </c>
      <c r="J113" s="53"/>
      <c r="K113" s="2">
        <f>E113</f>
        <v>-11</v>
      </c>
      <c r="L113" s="8">
        <f>G113*14400</f>
        <v>0</v>
      </c>
      <c r="M113" s="13">
        <f>I113*14400</f>
        <v>-158400</v>
      </c>
    </row>
    <row r="114" spans="1:13" ht="15.75" thickBot="1" x14ac:dyDescent="0.3">
      <c r="A114" s="71"/>
      <c r="B114" s="14"/>
      <c r="C114" s="14"/>
      <c r="D114" s="14"/>
      <c r="E114" s="14"/>
      <c r="F114" s="15">
        <v>-4</v>
      </c>
      <c r="G114" s="54"/>
      <c r="H114" s="55"/>
      <c r="I114" s="54">
        <f>F114</f>
        <v>-4</v>
      </c>
      <c r="J114" s="55"/>
      <c r="K114" s="14">
        <f>F114</f>
        <v>-4</v>
      </c>
      <c r="L114" s="16">
        <f>G114*15100</f>
        <v>0</v>
      </c>
      <c r="M114" s="17">
        <f t="shared" ref="M114" si="111">I114*15100</f>
        <v>-60400</v>
      </c>
    </row>
    <row r="115" spans="1:13" x14ac:dyDescent="0.25">
      <c r="A115" s="69" t="s">
        <v>285</v>
      </c>
      <c r="B115" s="24">
        <v>-102</v>
      </c>
      <c r="C115" s="10"/>
      <c r="D115" s="10"/>
      <c r="E115" s="10"/>
      <c r="F115" s="10"/>
      <c r="G115" s="56"/>
      <c r="H115" s="57"/>
      <c r="I115" s="56">
        <f>B115</f>
        <v>-102</v>
      </c>
      <c r="J115" s="57"/>
      <c r="K115" s="10">
        <f>B115</f>
        <v>-102</v>
      </c>
      <c r="L115" s="11">
        <f>G115*10000</f>
        <v>0</v>
      </c>
      <c r="M115" s="12">
        <f>I115*10000</f>
        <v>-1020000</v>
      </c>
    </row>
    <row r="116" spans="1:13" x14ac:dyDescent="0.25">
      <c r="A116" s="70"/>
      <c r="B116" s="2"/>
      <c r="C116" s="7">
        <v>-8</v>
      </c>
      <c r="D116" s="2"/>
      <c r="E116" s="2"/>
      <c r="F116" s="2"/>
      <c r="G116" s="52"/>
      <c r="H116" s="53"/>
      <c r="I116" s="52">
        <f>C116</f>
        <v>-8</v>
      </c>
      <c r="J116" s="53"/>
      <c r="K116" s="2">
        <f>C116</f>
        <v>-8</v>
      </c>
      <c r="L116" s="6">
        <f>G116*6800</f>
        <v>0</v>
      </c>
      <c r="M116" s="13">
        <f>I116*6800</f>
        <v>-54400</v>
      </c>
    </row>
    <row r="117" spans="1:13" x14ac:dyDescent="0.25">
      <c r="A117" s="70"/>
      <c r="B117" s="2"/>
      <c r="C117" s="2"/>
      <c r="D117" s="7">
        <v>-33</v>
      </c>
      <c r="E117" s="2"/>
      <c r="F117" s="2"/>
      <c r="G117" s="52"/>
      <c r="H117" s="53"/>
      <c r="I117" s="52">
        <f t="shared" ref="I117" si="112">D117</f>
        <v>-33</v>
      </c>
      <c r="J117" s="53"/>
      <c r="K117" s="2">
        <f>D117</f>
        <v>-33</v>
      </c>
      <c r="L117" s="6">
        <f>G117*12950</f>
        <v>0</v>
      </c>
      <c r="M117" s="13">
        <f t="shared" ref="M117" si="113">I117*12950</f>
        <v>-427350</v>
      </c>
    </row>
    <row r="118" spans="1:13" x14ac:dyDescent="0.25">
      <c r="A118" s="70"/>
      <c r="B118" s="2"/>
      <c r="C118" s="2"/>
      <c r="D118" s="2"/>
      <c r="E118" s="7" t="s">
        <v>132</v>
      </c>
      <c r="F118" s="2"/>
      <c r="G118" s="52" t="str">
        <f t="shared" ref="G118" si="114">E118</f>
        <v>+14</v>
      </c>
      <c r="H118" s="53"/>
      <c r="I118" s="52"/>
      <c r="J118" s="53"/>
      <c r="K118" s="2" t="str">
        <f>E118</f>
        <v>+14</v>
      </c>
      <c r="L118" s="8">
        <f t="shared" ref="L118" si="115">K118*14400</f>
        <v>201600</v>
      </c>
      <c r="M118" s="13">
        <f>I118*14400</f>
        <v>0</v>
      </c>
    </row>
    <row r="119" spans="1:13" ht="15.75" thickBot="1" x14ac:dyDescent="0.3">
      <c r="A119" s="71"/>
      <c r="B119" s="14"/>
      <c r="C119" s="14"/>
      <c r="D119" s="14"/>
      <c r="E119" s="14"/>
      <c r="F119" s="15" t="s">
        <v>208</v>
      </c>
      <c r="G119" s="54" t="str">
        <f>F119</f>
        <v>+2</v>
      </c>
      <c r="H119" s="55"/>
      <c r="I119" s="54"/>
      <c r="J119" s="55"/>
      <c r="K119" s="14" t="str">
        <f>F119</f>
        <v>+2</v>
      </c>
      <c r="L119" s="16">
        <f>G119*15100</f>
        <v>30200</v>
      </c>
      <c r="M119" s="17">
        <f t="shared" ref="M119" si="116">I119*15100</f>
        <v>0</v>
      </c>
    </row>
    <row r="120" spans="1:13" x14ac:dyDescent="0.25">
      <c r="A120" s="69" t="s">
        <v>286</v>
      </c>
      <c r="B120" s="10">
        <v>-104</v>
      </c>
      <c r="C120" s="10"/>
      <c r="D120" s="10"/>
      <c r="E120" s="10"/>
      <c r="F120" s="10"/>
      <c r="G120" s="56"/>
      <c r="H120" s="57"/>
      <c r="I120" s="56">
        <f t="shared" ref="I120" si="117">B120</f>
        <v>-104</v>
      </c>
      <c r="J120" s="57"/>
      <c r="K120" s="10">
        <f>B120</f>
        <v>-104</v>
      </c>
      <c r="L120" s="11">
        <f>G120*10000</f>
        <v>0</v>
      </c>
      <c r="M120" s="12">
        <f t="shared" ref="M120" si="118">K120*10000</f>
        <v>-1040000</v>
      </c>
    </row>
    <row r="121" spans="1:13" x14ac:dyDescent="0.25">
      <c r="A121" s="70"/>
      <c r="B121" s="2"/>
      <c r="C121" s="7" t="s">
        <v>49</v>
      </c>
      <c r="D121" s="2"/>
      <c r="E121" s="2"/>
      <c r="F121" s="2"/>
      <c r="G121" s="52" t="str">
        <f>C121</f>
        <v>+12</v>
      </c>
      <c r="H121" s="53"/>
      <c r="I121" s="52"/>
      <c r="J121" s="53"/>
      <c r="K121" s="2" t="str">
        <f>C121</f>
        <v>+12</v>
      </c>
      <c r="L121" s="6">
        <f>G121*6800</f>
        <v>81600</v>
      </c>
      <c r="M121" s="13">
        <f t="shared" ref="M121" si="119">I121*6800</f>
        <v>0</v>
      </c>
    </row>
    <row r="122" spans="1:13" x14ac:dyDescent="0.25">
      <c r="A122" s="70"/>
      <c r="B122" s="2"/>
      <c r="C122" s="2"/>
      <c r="D122" s="7">
        <v>-19</v>
      </c>
      <c r="E122" s="2"/>
      <c r="F122" s="2"/>
      <c r="G122" s="52"/>
      <c r="H122" s="53"/>
      <c r="I122" s="52">
        <f t="shared" ref="I122" si="120">D122</f>
        <v>-19</v>
      </c>
      <c r="J122" s="53"/>
      <c r="K122" s="2">
        <f>D122</f>
        <v>-19</v>
      </c>
      <c r="L122" s="6">
        <f>G122*12950</f>
        <v>0</v>
      </c>
      <c r="M122" s="13">
        <f t="shared" ref="M122" si="121">I122*12950</f>
        <v>-246050</v>
      </c>
    </row>
    <row r="123" spans="1:13" x14ac:dyDescent="0.25">
      <c r="A123" s="70"/>
      <c r="B123" s="2"/>
      <c r="C123" s="2"/>
      <c r="D123" s="2"/>
      <c r="E123" s="7" t="s">
        <v>54</v>
      </c>
      <c r="F123" s="2"/>
      <c r="G123" s="52" t="str">
        <f t="shared" ref="G123" si="122">E123</f>
        <v>+4</v>
      </c>
      <c r="H123" s="53"/>
      <c r="I123" s="52"/>
      <c r="J123" s="53"/>
      <c r="K123" s="2" t="str">
        <f>E123</f>
        <v>+4</v>
      </c>
      <c r="L123" s="8">
        <f t="shared" ref="L123" si="123">K123*14400</f>
        <v>57600</v>
      </c>
      <c r="M123" s="13">
        <f>I123*14400</f>
        <v>0</v>
      </c>
    </row>
    <row r="124" spans="1:13" ht="15.75" thickBot="1" x14ac:dyDescent="0.3">
      <c r="A124" s="71"/>
      <c r="B124" s="14"/>
      <c r="C124" s="14"/>
      <c r="D124" s="14"/>
      <c r="E124" s="14"/>
      <c r="F124" s="14">
        <v>-2</v>
      </c>
      <c r="G124" s="54"/>
      <c r="H124" s="55"/>
      <c r="I124" s="54">
        <f>F124</f>
        <v>-2</v>
      </c>
      <c r="J124" s="55"/>
      <c r="K124" s="14">
        <f>F124</f>
        <v>-2</v>
      </c>
      <c r="L124" s="16">
        <f>G124*15100</f>
        <v>0</v>
      </c>
      <c r="M124" s="17">
        <f t="shared" ref="M124" si="124">I124*15100</f>
        <v>-30200</v>
      </c>
    </row>
    <row r="125" spans="1:13" x14ac:dyDescent="0.25">
      <c r="A125" s="69" t="s">
        <v>287</v>
      </c>
      <c r="B125" s="24">
        <v>-86</v>
      </c>
      <c r="C125" s="10"/>
      <c r="D125" s="10"/>
      <c r="E125" s="10"/>
      <c r="F125" s="10"/>
      <c r="G125" s="56"/>
      <c r="H125" s="57"/>
      <c r="I125" s="56">
        <f>B125</f>
        <v>-86</v>
      </c>
      <c r="J125" s="57"/>
      <c r="K125" s="10">
        <f>B125</f>
        <v>-86</v>
      </c>
      <c r="L125" s="11">
        <f>G125*10000</f>
        <v>0</v>
      </c>
      <c r="M125" s="12">
        <f>I125*10000</f>
        <v>-860000</v>
      </c>
    </row>
    <row r="126" spans="1:13" x14ac:dyDescent="0.25">
      <c r="A126" s="70"/>
      <c r="B126" s="2"/>
      <c r="C126" s="7" t="s">
        <v>54</v>
      </c>
      <c r="D126" s="2"/>
      <c r="E126" s="2"/>
      <c r="F126" s="2"/>
      <c r="G126" s="52" t="str">
        <f>C126</f>
        <v>+4</v>
      </c>
      <c r="H126" s="53"/>
      <c r="I126" s="52"/>
      <c r="J126" s="53"/>
      <c r="K126" s="2" t="str">
        <f>C126</f>
        <v>+4</v>
      </c>
      <c r="L126" s="6">
        <f>G126*6800</f>
        <v>27200</v>
      </c>
      <c r="M126" s="13">
        <f t="shared" ref="M126" si="125">I126*6800</f>
        <v>0</v>
      </c>
    </row>
    <row r="127" spans="1:13" x14ac:dyDescent="0.25">
      <c r="A127" s="70"/>
      <c r="B127" s="2"/>
      <c r="C127" s="2"/>
      <c r="D127" s="7" t="s">
        <v>32</v>
      </c>
      <c r="E127" s="2"/>
      <c r="F127" s="2"/>
      <c r="G127" s="52" t="str">
        <f>D127</f>
        <v>+8</v>
      </c>
      <c r="H127" s="53"/>
      <c r="I127" s="52"/>
      <c r="J127" s="53"/>
      <c r="K127" s="2" t="str">
        <f>D127</f>
        <v>+8</v>
      </c>
      <c r="L127" s="6">
        <f>G127*12950</f>
        <v>103600</v>
      </c>
      <c r="M127" s="13">
        <f t="shared" ref="M127" si="126">I127*12950</f>
        <v>0</v>
      </c>
    </row>
    <row r="128" spans="1:13" x14ac:dyDescent="0.25">
      <c r="A128" s="70"/>
      <c r="B128" s="2"/>
      <c r="C128" s="2"/>
      <c r="D128" s="2"/>
      <c r="E128" s="7" t="s">
        <v>49</v>
      </c>
      <c r="F128" s="2"/>
      <c r="G128" s="52" t="str">
        <f>E128</f>
        <v>+12</v>
      </c>
      <c r="H128" s="53"/>
      <c r="I128" s="52"/>
      <c r="J128" s="53"/>
      <c r="K128" s="2" t="str">
        <f>E128</f>
        <v>+12</v>
      </c>
      <c r="L128" s="8">
        <f>G128*14400</f>
        <v>172800</v>
      </c>
      <c r="M128" s="13">
        <f>I128*14400</f>
        <v>0</v>
      </c>
    </row>
    <row r="129" spans="1:13" ht="15.75" thickBot="1" x14ac:dyDescent="0.3">
      <c r="A129" s="71"/>
      <c r="B129" s="14"/>
      <c r="C129" s="14"/>
      <c r="D129" s="14"/>
      <c r="E129" s="14"/>
      <c r="F129" s="15" t="s">
        <v>210</v>
      </c>
      <c r="G129" s="54" t="str">
        <f t="shared" ref="G129" si="127">F129</f>
        <v>+3</v>
      </c>
      <c r="H129" s="55"/>
      <c r="I129" s="54"/>
      <c r="J129" s="55"/>
      <c r="K129" s="14" t="str">
        <f>F129</f>
        <v>+3</v>
      </c>
      <c r="L129" s="16">
        <f t="shared" ref="L129" si="128">K129*15100</f>
        <v>45300</v>
      </c>
      <c r="M129" s="17">
        <f>I129*15100</f>
        <v>0</v>
      </c>
    </row>
    <row r="130" spans="1:13" x14ac:dyDescent="0.25">
      <c r="A130" s="69" t="s">
        <v>288</v>
      </c>
      <c r="B130" s="24">
        <v>-91</v>
      </c>
      <c r="C130" s="10"/>
      <c r="D130" s="10"/>
      <c r="E130" s="10"/>
      <c r="F130" s="10"/>
      <c r="G130" s="56"/>
      <c r="H130" s="57"/>
      <c r="I130" s="56">
        <f>B130</f>
        <v>-91</v>
      </c>
      <c r="J130" s="57"/>
      <c r="K130" s="10">
        <f>B130</f>
        <v>-91</v>
      </c>
      <c r="L130" s="11">
        <f>G130*10000</f>
        <v>0</v>
      </c>
      <c r="M130" s="12">
        <f>I130*10000</f>
        <v>-910000</v>
      </c>
    </row>
    <row r="131" spans="1:13" x14ac:dyDescent="0.25">
      <c r="A131" s="70"/>
      <c r="B131" s="2"/>
      <c r="C131" s="7">
        <v>-8</v>
      </c>
      <c r="D131" s="2"/>
      <c r="E131" s="2"/>
      <c r="F131" s="2"/>
      <c r="G131" s="52"/>
      <c r="H131" s="53"/>
      <c r="I131" s="52">
        <f>C131</f>
        <v>-8</v>
      </c>
      <c r="J131" s="53"/>
      <c r="K131" s="2">
        <f>C131</f>
        <v>-8</v>
      </c>
      <c r="L131" s="6">
        <f>G131*6800</f>
        <v>0</v>
      </c>
      <c r="M131" s="13">
        <f>I131*6800</f>
        <v>-54400</v>
      </c>
    </row>
    <row r="132" spans="1:13" x14ac:dyDescent="0.25">
      <c r="A132" s="70"/>
      <c r="B132" s="2"/>
      <c r="C132" s="2"/>
      <c r="D132" s="7">
        <v>-22</v>
      </c>
      <c r="E132" s="2"/>
      <c r="F132" s="2"/>
      <c r="G132" s="52"/>
      <c r="H132" s="53"/>
      <c r="I132" s="52">
        <f>D132</f>
        <v>-22</v>
      </c>
      <c r="J132" s="53"/>
      <c r="K132" s="2">
        <f>D132</f>
        <v>-22</v>
      </c>
      <c r="L132" s="6">
        <f>G132*12950</f>
        <v>0</v>
      </c>
      <c r="M132" s="13">
        <f>I132*12950</f>
        <v>-284900</v>
      </c>
    </row>
    <row r="133" spans="1:13" x14ac:dyDescent="0.25">
      <c r="A133" s="70"/>
      <c r="B133" s="2"/>
      <c r="C133" s="2"/>
      <c r="D133" s="2"/>
      <c r="E133" s="7">
        <v>-18</v>
      </c>
      <c r="F133" s="2"/>
      <c r="G133" s="52"/>
      <c r="H133" s="53"/>
      <c r="I133" s="52">
        <f>E133</f>
        <v>-18</v>
      </c>
      <c r="J133" s="53"/>
      <c r="K133" s="2">
        <f>E133</f>
        <v>-18</v>
      </c>
      <c r="L133" s="8">
        <f>G133*14400</f>
        <v>0</v>
      </c>
      <c r="M133" s="13">
        <f>I133*14400</f>
        <v>-259200</v>
      </c>
    </row>
    <row r="134" spans="1:13" ht="15.75" thickBot="1" x14ac:dyDescent="0.3">
      <c r="A134" s="71"/>
      <c r="B134" s="14"/>
      <c r="C134" s="14"/>
      <c r="D134" s="14"/>
      <c r="E134" s="14"/>
      <c r="F134" s="15">
        <v>-3</v>
      </c>
      <c r="G134" s="54"/>
      <c r="H134" s="55"/>
      <c r="I134" s="54">
        <f>F134</f>
        <v>-3</v>
      </c>
      <c r="J134" s="55"/>
      <c r="K134" s="14">
        <f>F134</f>
        <v>-3</v>
      </c>
      <c r="L134" s="16">
        <f>G134*15100</f>
        <v>0</v>
      </c>
      <c r="M134" s="17">
        <f t="shared" ref="M134" si="129">I134*15100</f>
        <v>-45300</v>
      </c>
    </row>
    <row r="135" spans="1:13" x14ac:dyDescent="0.25">
      <c r="A135" s="69" t="s">
        <v>289</v>
      </c>
      <c r="B135" s="10">
        <v>-103</v>
      </c>
      <c r="C135" s="10"/>
      <c r="D135" s="10"/>
      <c r="E135" s="10"/>
      <c r="F135" s="10"/>
      <c r="G135" s="56"/>
      <c r="H135" s="57"/>
      <c r="I135" s="56">
        <f t="shared" ref="I135" si="130">B135</f>
        <v>-103</v>
      </c>
      <c r="J135" s="57"/>
      <c r="K135" s="10">
        <f>B135</f>
        <v>-103</v>
      </c>
      <c r="L135" s="11">
        <f>G135*10000</f>
        <v>0</v>
      </c>
      <c r="M135" s="12">
        <f t="shared" ref="M135" si="131">K135*10000</f>
        <v>-1030000</v>
      </c>
    </row>
    <row r="136" spans="1:13" x14ac:dyDescent="0.25">
      <c r="A136" s="70"/>
      <c r="B136" s="2"/>
      <c r="C136" s="7" t="s">
        <v>54</v>
      </c>
      <c r="D136" s="2"/>
      <c r="E136" s="2"/>
      <c r="F136" s="2"/>
      <c r="G136" s="52" t="str">
        <f t="shared" ref="G136" si="132">C136</f>
        <v>+4</v>
      </c>
      <c r="H136" s="53"/>
      <c r="I136" s="52"/>
      <c r="J136" s="53"/>
      <c r="K136" s="2" t="str">
        <f>C136</f>
        <v>+4</v>
      </c>
      <c r="L136" s="6">
        <f t="shared" ref="L136" si="133">K136*6800</f>
        <v>27200</v>
      </c>
      <c r="M136" s="13">
        <f>I136*6800</f>
        <v>0</v>
      </c>
    </row>
    <row r="137" spans="1:13" x14ac:dyDescent="0.25">
      <c r="A137" s="70"/>
      <c r="B137" s="2"/>
      <c r="C137" s="2"/>
      <c r="D137" s="7">
        <v>-22</v>
      </c>
      <c r="E137" s="2"/>
      <c r="F137" s="2"/>
      <c r="G137" s="52"/>
      <c r="H137" s="53"/>
      <c r="I137" s="52">
        <f t="shared" ref="I137" si="134">D137</f>
        <v>-22</v>
      </c>
      <c r="J137" s="53"/>
      <c r="K137" s="2">
        <f>D137</f>
        <v>-22</v>
      </c>
      <c r="L137" s="6">
        <f>G137*12950</f>
        <v>0</v>
      </c>
      <c r="M137" s="13">
        <f t="shared" ref="M137" si="135">I137*12950</f>
        <v>-284900</v>
      </c>
    </row>
    <row r="138" spans="1:13" x14ac:dyDescent="0.25">
      <c r="A138" s="70"/>
      <c r="B138" s="2"/>
      <c r="C138" s="2"/>
      <c r="D138" s="2"/>
      <c r="E138" s="7" t="s">
        <v>100</v>
      </c>
      <c r="F138" s="2"/>
      <c r="G138" s="52" t="str">
        <f>E138</f>
        <v>+6</v>
      </c>
      <c r="H138" s="53"/>
      <c r="I138" s="52"/>
      <c r="J138" s="53"/>
      <c r="K138" s="2" t="str">
        <f>E138</f>
        <v>+6</v>
      </c>
      <c r="L138" s="8">
        <f t="shared" ref="L138" si="136">K138*14400</f>
        <v>86400</v>
      </c>
      <c r="M138" s="13">
        <f>I138*14400</f>
        <v>0</v>
      </c>
    </row>
    <row r="139" spans="1:13" ht="15.75" thickBot="1" x14ac:dyDescent="0.3">
      <c r="A139" s="71"/>
      <c r="B139" s="14"/>
      <c r="C139" s="14"/>
      <c r="D139" s="14"/>
      <c r="E139" s="14"/>
      <c r="F139" s="15">
        <v>-5</v>
      </c>
      <c r="G139" s="54"/>
      <c r="H139" s="55"/>
      <c r="I139" s="54">
        <f>F139</f>
        <v>-5</v>
      </c>
      <c r="J139" s="55"/>
      <c r="K139" s="14">
        <f>F139</f>
        <v>-5</v>
      </c>
      <c r="L139" s="16">
        <f>G139*15100</f>
        <v>0</v>
      </c>
      <c r="M139" s="17">
        <f>I139*15100</f>
        <v>-75500</v>
      </c>
    </row>
    <row r="140" spans="1:13" x14ac:dyDescent="0.25">
      <c r="A140" s="69" t="s">
        <v>290</v>
      </c>
      <c r="B140" s="24">
        <v>-130</v>
      </c>
      <c r="C140" s="10"/>
      <c r="D140" s="10"/>
      <c r="E140" s="10"/>
      <c r="F140" s="10"/>
      <c r="G140" s="56"/>
      <c r="H140" s="57"/>
      <c r="I140" s="56">
        <f t="shared" ref="I140" si="137">B140</f>
        <v>-130</v>
      </c>
      <c r="J140" s="57"/>
      <c r="K140" s="10">
        <f>B140</f>
        <v>-130</v>
      </c>
      <c r="L140" s="11">
        <f>G140*10000</f>
        <v>0</v>
      </c>
      <c r="M140" s="12">
        <f t="shared" ref="M140" si="138">K140*10000</f>
        <v>-1300000</v>
      </c>
    </row>
    <row r="141" spans="1:13" x14ac:dyDescent="0.25">
      <c r="A141" s="70"/>
      <c r="B141" s="2"/>
      <c r="C141" s="7" t="s">
        <v>24</v>
      </c>
      <c r="D141" s="2"/>
      <c r="E141" s="2"/>
      <c r="F141" s="2"/>
      <c r="G141" s="52" t="str">
        <f>C141</f>
        <v>+9</v>
      </c>
      <c r="H141" s="53"/>
      <c r="I141" s="52"/>
      <c r="J141" s="53"/>
      <c r="K141" s="2" t="str">
        <f>C141</f>
        <v>+9</v>
      </c>
      <c r="L141" s="6">
        <f>G141*6800</f>
        <v>61200</v>
      </c>
      <c r="M141" s="13">
        <f t="shared" ref="M141" si="139">I141*6800</f>
        <v>0</v>
      </c>
    </row>
    <row r="142" spans="1:13" x14ac:dyDescent="0.25">
      <c r="A142" s="70"/>
      <c r="B142" s="2"/>
      <c r="C142" s="2"/>
      <c r="D142" s="7">
        <v>-26</v>
      </c>
      <c r="E142" s="2"/>
      <c r="F142" s="2"/>
      <c r="G142" s="52"/>
      <c r="H142" s="53"/>
      <c r="I142" s="52">
        <f>D142</f>
        <v>-26</v>
      </c>
      <c r="J142" s="53"/>
      <c r="K142" s="2">
        <f>D142</f>
        <v>-26</v>
      </c>
      <c r="L142" s="6">
        <f>G142*12950</f>
        <v>0</v>
      </c>
      <c r="M142" s="13">
        <f>I142*12950</f>
        <v>-336700</v>
      </c>
    </row>
    <row r="143" spans="1:13" x14ac:dyDescent="0.25">
      <c r="A143" s="70"/>
      <c r="B143" s="2"/>
      <c r="C143" s="2"/>
      <c r="D143" s="2"/>
      <c r="E143" s="7">
        <v>-21</v>
      </c>
      <c r="F143" s="2"/>
      <c r="G143" s="52"/>
      <c r="H143" s="53"/>
      <c r="I143" s="52">
        <f t="shared" ref="I143" si="140">E143</f>
        <v>-21</v>
      </c>
      <c r="J143" s="53"/>
      <c r="K143" s="2">
        <f>E143</f>
        <v>-21</v>
      </c>
      <c r="L143" s="8">
        <f>G143*14400</f>
        <v>0</v>
      </c>
      <c r="M143" s="13">
        <f t="shared" ref="M143" si="141">K143*14400</f>
        <v>-302400</v>
      </c>
    </row>
    <row r="144" spans="1:13" ht="15.75" thickBot="1" x14ac:dyDescent="0.3">
      <c r="A144" s="71"/>
      <c r="B144" s="14"/>
      <c r="C144" s="14"/>
      <c r="D144" s="14"/>
      <c r="E144" s="14"/>
      <c r="F144" s="15">
        <v>-11</v>
      </c>
      <c r="G144" s="54"/>
      <c r="H144" s="55"/>
      <c r="I144" s="54">
        <f>F144</f>
        <v>-11</v>
      </c>
      <c r="J144" s="55"/>
      <c r="K144" s="14">
        <f>F144</f>
        <v>-11</v>
      </c>
      <c r="L144" s="16">
        <f>G144*15100</f>
        <v>0</v>
      </c>
      <c r="M144" s="17">
        <f t="shared" ref="M144" si="142">I144*15100</f>
        <v>-166100</v>
      </c>
    </row>
    <row r="145" spans="1:13" x14ac:dyDescent="0.25">
      <c r="A145" s="69" t="s">
        <v>291</v>
      </c>
      <c r="B145" s="24">
        <v>-113</v>
      </c>
      <c r="C145" s="10"/>
      <c r="D145" s="10"/>
      <c r="E145" s="10"/>
      <c r="F145" s="10"/>
      <c r="G145" s="56"/>
      <c r="H145" s="57"/>
      <c r="I145" s="56">
        <f>B145</f>
        <v>-113</v>
      </c>
      <c r="J145" s="57"/>
      <c r="K145" s="10">
        <f>B145</f>
        <v>-113</v>
      </c>
      <c r="L145" s="11">
        <f>G145*10000</f>
        <v>0</v>
      </c>
      <c r="M145" s="12">
        <f>I145*10000</f>
        <v>-1130000</v>
      </c>
    </row>
    <row r="146" spans="1:13" x14ac:dyDescent="0.25">
      <c r="A146" s="70"/>
      <c r="B146" s="2"/>
      <c r="C146" s="7" t="s">
        <v>100</v>
      </c>
      <c r="D146" s="2"/>
      <c r="E146" s="2"/>
      <c r="F146" s="2"/>
      <c r="G146" s="52" t="str">
        <f t="shared" ref="G146" si="143">C146</f>
        <v>+6</v>
      </c>
      <c r="H146" s="53"/>
      <c r="I146" s="52"/>
      <c r="J146" s="53"/>
      <c r="K146" s="2" t="str">
        <f>C146</f>
        <v>+6</v>
      </c>
      <c r="L146" s="6">
        <f t="shared" ref="L146" si="144">K146*6800</f>
        <v>40800</v>
      </c>
      <c r="M146" s="13">
        <f>I146*6800</f>
        <v>0</v>
      </c>
    </row>
    <row r="147" spans="1:13" x14ac:dyDescent="0.25">
      <c r="A147" s="70"/>
      <c r="B147" s="2"/>
      <c r="C147" s="2"/>
      <c r="D147" s="7">
        <v>-19</v>
      </c>
      <c r="E147" s="2"/>
      <c r="F147" s="2"/>
      <c r="G147" s="52"/>
      <c r="H147" s="53"/>
      <c r="I147" s="52">
        <f t="shared" ref="I147" si="145">D147</f>
        <v>-19</v>
      </c>
      <c r="J147" s="53"/>
      <c r="K147" s="2">
        <f>D147</f>
        <v>-19</v>
      </c>
      <c r="L147" s="6">
        <f>G147*12950</f>
        <v>0</v>
      </c>
      <c r="M147" s="13">
        <f t="shared" ref="M147" si="146">I147*12950</f>
        <v>-246050</v>
      </c>
    </row>
    <row r="148" spans="1:13" x14ac:dyDescent="0.25">
      <c r="A148" s="70"/>
      <c r="B148" s="2"/>
      <c r="C148" s="2"/>
      <c r="D148" s="2"/>
      <c r="E148" s="7">
        <v>-13</v>
      </c>
      <c r="F148" s="2"/>
      <c r="G148" s="52"/>
      <c r="H148" s="53"/>
      <c r="I148" s="52">
        <f>E148</f>
        <v>-13</v>
      </c>
      <c r="J148" s="53"/>
      <c r="K148" s="2">
        <f>E148</f>
        <v>-13</v>
      </c>
      <c r="L148" s="8">
        <f>G148*14400</f>
        <v>0</v>
      </c>
      <c r="M148" s="13">
        <f>I148*14400</f>
        <v>-187200</v>
      </c>
    </row>
    <row r="149" spans="1:13" ht="15.75" thickBot="1" x14ac:dyDescent="0.3">
      <c r="A149" s="71"/>
      <c r="B149" s="14"/>
      <c r="C149" s="14"/>
      <c r="D149" s="14"/>
      <c r="E149" s="15"/>
      <c r="F149" s="15" t="s">
        <v>32</v>
      </c>
      <c r="G149" s="54" t="str">
        <f>F149</f>
        <v>+8</v>
      </c>
      <c r="H149" s="55"/>
      <c r="I149" s="54"/>
      <c r="J149" s="55"/>
      <c r="K149" s="14" t="str">
        <f>F149</f>
        <v>+8</v>
      </c>
      <c r="L149" s="16">
        <f>G149*15100</f>
        <v>120800</v>
      </c>
      <c r="M149" s="17">
        <f t="shared" ref="M149" si="147">I149*15100</f>
        <v>0</v>
      </c>
    </row>
    <row r="150" spans="1:13" x14ac:dyDescent="0.25">
      <c r="A150" s="69" t="s">
        <v>292</v>
      </c>
      <c r="B150" s="24">
        <v>-104</v>
      </c>
      <c r="C150" s="10"/>
      <c r="D150" s="10"/>
      <c r="E150" s="10"/>
      <c r="F150" s="10"/>
      <c r="G150" s="56"/>
      <c r="H150" s="57"/>
      <c r="I150" s="56">
        <f>B150</f>
        <v>-104</v>
      </c>
      <c r="J150" s="57"/>
      <c r="K150" s="10">
        <f>B150</f>
        <v>-104</v>
      </c>
      <c r="L150" s="11">
        <f>G150*10000</f>
        <v>0</v>
      </c>
      <c r="M150" s="12">
        <f>I150*10000</f>
        <v>-1040000</v>
      </c>
    </row>
    <row r="151" spans="1:13" x14ac:dyDescent="0.25">
      <c r="A151" s="70"/>
      <c r="B151" s="2"/>
      <c r="C151" s="7" t="s">
        <v>20</v>
      </c>
      <c r="D151" s="2"/>
      <c r="E151" s="2"/>
      <c r="F151" s="2"/>
      <c r="G151" s="52" t="str">
        <f t="shared" ref="G151" si="148">C151</f>
        <v>+7</v>
      </c>
      <c r="H151" s="53"/>
      <c r="I151" s="52"/>
      <c r="J151" s="53"/>
      <c r="K151" s="2" t="str">
        <f>C151</f>
        <v>+7</v>
      </c>
      <c r="L151" s="6">
        <f t="shared" ref="L151" si="149">K151*6800</f>
        <v>47600</v>
      </c>
      <c r="M151" s="13">
        <f>I151*6800</f>
        <v>0</v>
      </c>
    </row>
    <row r="152" spans="1:13" x14ac:dyDescent="0.25">
      <c r="A152" s="70"/>
      <c r="B152" s="2"/>
      <c r="C152" s="2"/>
      <c r="D152" s="7">
        <v>-22</v>
      </c>
      <c r="E152" s="2"/>
      <c r="F152" s="2"/>
      <c r="G152" s="52"/>
      <c r="H152" s="53"/>
      <c r="I152" s="52">
        <f>D152</f>
        <v>-22</v>
      </c>
      <c r="J152" s="53"/>
      <c r="K152" s="2">
        <f>D152</f>
        <v>-22</v>
      </c>
      <c r="L152" s="6">
        <f>G152*12950</f>
        <v>0</v>
      </c>
      <c r="M152" s="13">
        <f>I152*12950</f>
        <v>-284900</v>
      </c>
    </row>
    <row r="153" spans="1:13" x14ac:dyDescent="0.25">
      <c r="A153" s="70"/>
      <c r="B153" s="2"/>
      <c r="C153" s="2"/>
      <c r="D153" s="2"/>
      <c r="E153" s="7" t="s">
        <v>73</v>
      </c>
      <c r="F153" s="2"/>
      <c r="G153" s="52" t="str">
        <f t="shared" ref="G153" si="150">E153</f>
        <v>+11</v>
      </c>
      <c r="H153" s="53"/>
      <c r="I153" s="52"/>
      <c r="J153" s="53"/>
      <c r="K153" s="2" t="str">
        <f>E153</f>
        <v>+11</v>
      </c>
      <c r="L153" s="8">
        <f t="shared" ref="L153" si="151">K153*14400</f>
        <v>158400</v>
      </c>
      <c r="M153" s="13">
        <f>I153*14400</f>
        <v>0</v>
      </c>
    </row>
    <row r="154" spans="1:13" ht="15.75" thickBot="1" x14ac:dyDescent="0.3">
      <c r="A154" s="71"/>
      <c r="B154" s="14"/>
      <c r="C154" s="14"/>
      <c r="D154" s="14"/>
      <c r="E154" s="14"/>
      <c r="F154" s="15" t="s">
        <v>100</v>
      </c>
      <c r="G154" s="54" t="str">
        <f t="shared" ref="G154" si="152">F154</f>
        <v>+6</v>
      </c>
      <c r="H154" s="55"/>
      <c r="I154" s="54"/>
      <c r="J154" s="55"/>
      <c r="K154" s="14" t="str">
        <f>F154</f>
        <v>+6</v>
      </c>
      <c r="L154" s="16">
        <f t="shared" ref="L154" si="153">K154*15100</f>
        <v>90600</v>
      </c>
      <c r="M154" s="17">
        <f>I154*15100</f>
        <v>0</v>
      </c>
    </row>
    <row r="155" spans="1:13" x14ac:dyDescent="0.25">
      <c r="A155" s="72" t="s">
        <v>293</v>
      </c>
      <c r="B155" s="24">
        <v>-119</v>
      </c>
      <c r="C155" s="10"/>
      <c r="D155" s="10"/>
      <c r="E155" s="10"/>
      <c r="F155" s="10"/>
      <c r="G155" s="56"/>
      <c r="H155" s="57"/>
      <c r="I155" s="56">
        <f t="shared" ref="I155" si="154">B155</f>
        <v>-119</v>
      </c>
      <c r="J155" s="57"/>
      <c r="K155" s="10">
        <f>B155</f>
        <v>-119</v>
      </c>
      <c r="L155" s="11">
        <f>G155*10000</f>
        <v>0</v>
      </c>
      <c r="M155" s="12">
        <f t="shared" ref="M155" si="155">K155*10000</f>
        <v>-1190000</v>
      </c>
    </row>
    <row r="156" spans="1:13" x14ac:dyDescent="0.25">
      <c r="A156" s="73"/>
      <c r="B156" s="2"/>
      <c r="C156" s="7">
        <v>-9</v>
      </c>
      <c r="D156" s="2"/>
      <c r="E156" s="2"/>
      <c r="F156" s="2"/>
      <c r="G156" s="52"/>
      <c r="H156" s="53"/>
      <c r="I156" s="52">
        <f t="shared" ref="I156" si="156">C156</f>
        <v>-9</v>
      </c>
      <c r="J156" s="53"/>
      <c r="K156" s="2">
        <f>C156</f>
        <v>-9</v>
      </c>
      <c r="L156" s="6">
        <f>G156*6800</f>
        <v>0</v>
      </c>
      <c r="M156" s="13">
        <f t="shared" ref="M156" si="157">I156*6800</f>
        <v>-61200</v>
      </c>
    </row>
    <row r="157" spans="1:13" x14ac:dyDescent="0.25">
      <c r="A157" s="73"/>
      <c r="B157" s="2"/>
      <c r="C157" s="2"/>
      <c r="D157" s="7">
        <v>-26</v>
      </c>
      <c r="E157" s="2"/>
      <c r="F157" s="2"/>
      <c r="G157" s="52"/>
      <c r="H157" s="53"/>
      <c r="I157" s="52">
        <f>D157</f>
        <v>-26</v>
      </c>
      <c r="J157" s="53"/>
      <c r="K157" s="2">
        <f>D157</f>
        <v>-26</v>
      </c>
      <c r="L157" s="6">
        <f>G157*12950</f>
        <v>0</v>
      </c>
      <c r="M157" s="13">
        <f>I157*12950</f>
        <v>-336700</v>
      </c>
    </row>
    <row r="158" spans="1:13" x14ac:dyDescent="0.25">
      <c r="A158" s="73"/>
      <c r="B158" s="2"/>
      <c r="C158" s="2"/>
      <c r="D158" s="2"/>
      <c r="E158" s="7">
        <v>-4</v>
      </c>
      <c r="F158" s="2"/>
      <c r="G158" s="52"/>
      <c r="H158" s="53"/>
      <c r="I158" s="52">
        <f>E158</f>
        <v>-4</v>
      </c>
      <c r="J158" s="53"/>
      <c r="K158" s="2">
        <f>E158</f>
        <v>-4</v>
      </c>
      <c r="L158" s="8">
        <f>G158*14400</f>
        <v>0</v>
      </c>
      <c r="M158" s="13">
        <f>I158*14400</f>
        <v>-57600</v>
      </c>
    </row>
    <row r="159" spans="1:13" ht="15.75" thickBot="1" x14ac:dyDescent="0.3">
      <c r="A159" s="74"/>
      <c r="B159" s="14"/>
      <c r="C159" s="14"/>
      <c r="D159" s="14"/>
      <c r="E159" s="14"/>
      <c r="F159" s="15">
        <v>-14</v>
      </c>
      <c r="G159" s="54"/>
      <c r="H159" s="55"/>
      <c r="I159" s="54">
        <f>F159</f>
        <v>-14</v>
      </c>
      <c r="J159" s="55"/>
      <c r="K159" s="14">
        <f>F159</f>
        <v>-14</v>
      </c>
      <c r="L159" s="16">
        <f>G159*15100</f>
        <v>0</v>
      </c>
      <c r="M159" s="17">
        <f>I159*15100</f>
        <v>-211400</v>
      </c>
    </row>
    <row r="160" spans="1:13" x14ac:dyDescent="0.25">
      <c r="L160" s="23"/>
      <c r="M160" s="23"/>
    </row>
    <row r="161" spans="1:13" x14ac:dyDescent="0.25">
      <c r="L161" s="23"/>
      <c r="M161" s="23"/>
    </row>
    <row r="162" spans="1:13" x14ac:dyDescent="0.25">
      <c r="A162" s="43" t="s">
        <v>108</v>
      </c>
      <c r="B162" s="43" t="s">
        <v>109</v>
      </c>
      <c r="C162" s="42" t="s">
        <v>110</v>
      </c>
      <c r="D162" s="42"/>
      <c r="E162" s="43" t="s">
        <v>111</v>
      </c>
      <c r="F162" s="43" t="s">
        <v>112</v>
      </c>
      <c r="G162" s="45" t="s">
        <v>113</v>
      </c>
      <c r="H162" s="46"/>
      <c r="I162" s="49"/>
      <c r="J162" s="49"/>
      <c r="L162" s="23"/>
      <c r="M162" s="23"/>
    </row>
    <row r="163" spans="1:13" x14ac:dyDescent="0.25">
      <c r="A163" s="44"/>
      <c r="B163" s="44"/>
      <c r="C163" s="26" t="s">
        <v>6</v>
      </c>
      <c r="D163" s="27" t="s">
        <v>5</v>
      </c>
      <c r="E163" s="44"/>
      <c r="F163" s="44"/>
      <c r="G163" s="47"/>
      <c r="H163" s="48"/>
      <c r="I163" s="49"/>
      <c r="J163" s="49"/>
      <c r="L163" s="23"/>
      <c r="M163" s="23"/>
    </row>
    <row r="164" spans="1:13" x14ac:dyDescent="0.25">
      <c r="A164" s="29">
        <v>1</v>
      </c>
      <c r="B164" s="2" t="s">
        <v>11</v>
      </c>
      <c r="C164" s="2">
        <f>SUM(B5,B10,B15,B20,B25,B30,B35,B35,B40,B45,B50,B55,B60,B65,B70,B75,B80,B85,B90,B95,B100,B105,B110,B115,B120,B125,B130,B135,B140,B145,B150,B155)</f>
        <v>-3538</v>
      </c>
      <c r="D164" s="28">
        <v>0</v>
      </c>
      <c r="E164" s="2">
        <f>SUM(C164:D164)</f>
        <v>-3538</v>
      </c>
      <c r="F164" s="6">
        <f>E164*10000</f>
        <v>-35380000</v>
      </c>
      <c r="G164" s="42"/>
      <c r="H164" s="42"/>
      <c r="I164" s="49"/>
      <c r="J164" s="49"/>
      <c r="L164" s="23"/>
      <c r="M164" s="23"/>
    </row>
    <row r="165" spans="1:13" x14ac:dyDescent="0.25">
      <c r="A165" s="29">
        <v>2</v>
      </c>
      <c r="B165" s="2" t="s">
        <v>12</v>
      </c>
      <c r="C165" s="2">
        <f>SUM(C26,C36,C41,C46,C66,C91,C96,C101,C116,C131,C156)</f>
        <v>-73</v>
      </c>
      <c r="D165" s="28">
        <f>C6+C11+C16+C21+C31+C51+C56+C61+C71+C76+C81+C86+C106+C111+C121+C126+C136+C141+C146+C151+G164</f>
        <v>252</v>
      </c>
      <c r="E165" s="2">
        <f>SUM(C165:D165)</f>
        <v>179</v>
      </c>
      <c r="F165" s="6">
        <f>E165*6800</f>
        <v>1217200</v>
      </c>
      <c r="G165" s="42"/>
      <c r="H165" s="42"/>
      <c r="I165" s="49"/>
      <c r="J165" s="49"/>
      <c r="L165" s="23"/>
      <c r="M165" s="23"/>
    </row>
    <row r="166" spans="1:13" x14ac:dyDescent="0.25">
      <c r="A166" s="1">
        <v>3</v>
      </c>
      <c r="B166" s="2" t="s">
        <v>13</v>
      </c>
      <c r="C166" s="2">
        <f>SUM(D7,D17,D22,D27,D32,D37,D42,D47,D52,D57,D62,D67,D72,D92,D97,D102,D107,D112,D117,D122,D132,D137,D142,D147,D152,D157)</f>
        <v>-849</v>
      </c>
      <c r="D166" s="28">
        <f>D12+D77+D82+D87+D127</f>
        <v>49</v>
      </c>
      <c r="E166" s="2">
        <f>SUM(C166:D166)</f>
        <v>-800</v>
      </c>
      <c r="F166" s="6">
        <f>E166*12950</f>
        <v>-10360000</v>
      </c>
      <c r="G166" s="42"/>
      <c r="H166" s="42"/>
      <c r="I166" s="49"/>
      <c r="J166" s="49"/>
      <c r="L166" s="23"/>
      <c r="M166" s="23"/>
    </row>
    <row r="167" spans="1:13" x14ac:dyDescent="0.25">
      <c r="A167" s="1">
        <v>4</v>
      </c>
      <c r="B167" s="2" t="s">
        <v>17</v>
      </c>
      <c r="C167" s="2">
        <f>SUM(E8,E38,E78,E93,E113,E133,E143,E148,E158)</f>
        <v>-864</v>
      </c>
      <c r="D167" s="28">
        <f>E13+E18+E23+E28+E33+E43+E48+E53+E58+E63+E68+E73+E83+E88+E98+E103+E108+E118+E123+E128+E138+E153</f>
        <v>409</v>
      </c>
      <c r="E167" s="2">
        <f>SUM(C167:D167)</f>
        <v>-455</v>
      </c>
      <c r="F167" s="6">
        <f>E167*14400</f>
        <v>-6552000</v>
      </c>
      <c r="G167" s="42"/>
      <c r="H167" s="42"/>
      <c r="I167" s="49"/>
      <c r="J167" s="49"/>
      <c r="L167" s="23"/>
      <c r="M167" s="23"/>
    </row>
    <row r="168" spans="1:13" x14ac:dyDescent="0.25">
      <c r="A168" s="1">
        <v>5</v>
      </c>
      <c r="B168" s="2" t="s">
        <v>114</v>
      </c>
      <c r="C168" s="2">
        <f>SUM(F14,F29,F44,F79,F84,F94,F99,F104,F109,F114,F124,F134,F139,F144,F159)</f>
        <v>-136</v>
      </c>
      <c r="D168" s="28">
        <f>F9+F19+F24+F34+F89+F119+F129+F149+F154</f>
        <v>41</v>
      </c>
      <c r="E168" s="2">
        <f>SUM(C168:D168)</f>
        <v>-95</v>
      </c>
      <c r="F168" s="6">
        <f>E168*15100</f>
        <v>-1434500</v>
      </c>
      <c r="G168" s="42"/>
      <c r="H168" s="42"/>
      <c r="I168" s="49"/>
      <c r="J168" s="49"/>
      <c r="L168" s="23"/>
      <c r="M168" s="23"/>
    </row>
    <row r="169" spans="1:13" x14ac:dyDescent="0.25">
      <c r="A169" s="62" t="s">
        <v>115</v>
      </c>
      <c r="B169" s="63"/>
      <c r="C169" s="63"/>
      <c r="D169" s="63"/>
      <c r="E169" s="64"/>
      <c r="F169" s="30">
        <f>SUM(F164:F168)</f>
        <v>-52509300</v>
      </c>
      <c r="G169" s="42"/>
      <c r="H169" s="42"/>
      <c r="I169" s="49"/>
      <c r="J169" s="49"/>
      <c r="L169" s="23"/>
      <c r="M169" s="23"/>
    </row>
  </sheetData>
  <mergeCells count="372">
    <mergeCell ref="A1:M1"/>
    <mergeCell ref="A2:M2"/>
    <mergeCell ref="A3:A4"/>
    <mergeCell ref="B3:F3"/>
    <mergeCell ref="G3:J3"/>
    <mergeCell ref="K3:K4"/>
    <mergeCell ref="L3:L4"/>
    <mergeCell ref="M3:M4"/>
    <mergeCell ref="G4:H4"/>
    <mergeCell ref="I4:J4"/>
    <mergeCell ref="I9:J9"/>
    <mergeCell ref="A10:A14"/>
    <mergeCell ref="G10:H10"/>
    <mergeCell ref="I10:J10"/>
    <mergeCell ref="G11:H11"/>
    <mergeCell ref="I11:J11"/>
    <mergeCell ref="G12:H12"/>
    <mergeCell ref="I12:J12"/>
    <mergeCell ref="G13:H13"/>
    <mergeCell ref="I13:J13"/>
    <mergeCell ref="A5:A9"/>
    <mergeCell ref="G5:H5"/>
    <mergeCell ref="I5:J5"/>
    <mergeCell ref="G6:H6"/>
    <mergeCell ref="I6:J6"/>
    <mergeCell ref="G7:H7"/>
    <mergeCell ref="I7:J7"/>
    <mergeCell ref="G8:H8"/>
    <mergeCell ref="I8:J8"/>
    <mergeCell ref="G9:H9"/>
    <mergeCell ref="G14:H14"/>
    <mergeCell ref="I14:J14"/>
    <mergeCell ref="A15:A19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A20:A24"/>
    <mergeCell ref="G20:H20"/>
    <mergeCell ref="I20:J20"/>
    <mergeCell ref="G21:H21"/>
    <mergeCell ref="I21:J21"/>
    <mergeCell ref="G22:H22"/>
    <mergeCell ref="I22:J22"/>
    <mergeCell ref="A30:A34"/>
    <mergeCell ref="G30:H30"/>
    <mergeCell ref="I30:J30"/>
    <mergeCell ref="G31:H31"/>
    <mergeCell ref="I31:J31"/>
    <mergeCell ref="G23:H23"/>
    <mergeCell ref="I23:J23"/>
    <mergeCell ref="G24:H24"/>
    <mergeCell ref="I24:J24"/>
    <mergeCell ref="A25:A29"/>
    <mergeCell ref="G25:H25"/>
    <mergeCell ref="I25:J25"/>
    <mergeCell ref="G26:H26"/>
    <mergeCell ref="I26:J26"/>
    <mergeCell ref="G27:H27"/>
    <mergeCell ref="G32:H32"/>
    <mergeCell ref="I32:J32"/>
    <mergeCell ref="G33:H33"/>
    <mergeCell ref="I33:J33"/>
    <mergeCell ref="G34:H34"/>
    <mergeCell ref="I34:J34"/>
    <mergeCell ref="I27:J27"/>
    <mergeCell ref="G28:H28"/>
    <mergeCell ref="I28:J28"/>
    <mergeCell ref="G29:H29"/>
    <mergeCell ref="I29:J29"/>
    <mergeCell ref="I39:J39"/>
    <mergeCell ref="A40:A44"/>
    <mergeCell ref="G40:H40"/>
    <mergeCell ref="I40:J40"/>
    <mergeCell ref="G41:H41"/>
    <mergeCell ref="I41:J41"/>
    <mergeCell ref="G42:H42"/>
    <mergeCell ref="I42:J42"/>
    <mergeCell ref="G43:H43"/>
    <mergeCell ref="I43:J43"/>
    <mergeCell ref="A35:A39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G44:H44"/>
    <mergeCell ref="I44:J44"/>
    <mergeCell ref="A45:A49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A50:A54"/>
    <mergeCell ref="G50:H50"/>
    <mergeCell ref="I50:J50"/>
    <mergeCell ref="G51:H51"/>
    <mergeCell ref="I51:J51"/>
    <mergeCell ref="G52:H52"/>
    <mergeCell ref="I52:J52"/>
    <mergeCell ref="A60:A64"/>
    <mergeCell ref="G60:H60"/>
    <mergeCell ref="I60:J60"/>
    <mergeCell ref="G61:H61"/>
    <mergeCell ref="I61:J61"/>
    <mergeCell ref="G53:H53"/>
    <mergeCell ref="I53:J53"/>
    <mergeCell ref="G54:H54"/>
    <mergeCell ref="I54:J54"/>
    <mergeCell ref="A55:A59"/>
    <mergeCell ref="G55:H55"/>
    <mergeCell ref="I55:J55"/>
    <mergeCell ref="G56:H56"/>
    <mergeCell ref="I56:J56"/>
    <mergeCell ref="G57:H57"/>
    <mergeCell ref="G62:H62"/>
    <mergeCell ref="I62:J62"/>
    <mergeCell ref="G63:H63"/>
    <mergeCell ref="I63:J63"/>
    <mergeCell ref="G64:H64"/>
    <mergeCell ref="I64:J64"/>
    <mergeCell ref="I57:J57"/>
    <mergeCell ref="G58:H58"/>
    <mergeCell ref="I58:J58"/>
    <mergeCell ref="G59:H59"/>
    <mergeCell ref="I59:J59"/>
    <mergeCell ref="I69:J69"/>
    <mergeCell ref="A70:A74"/>
    <mergeCell ref="G70:H70"/>
    <mergeCell ref="I70:J70"/>
    <mergeCell ref="G71:H71"/>
    <mergeCell ref="I71:J71"/>
    <mergeCell ref="G72:H72"/>
    <mergeCell ref="I72:J72"/>
    <mergeCell ref="G73:H73"/>
    <mergeCell ref="I73:J73"/>
    <mergeCell ref="A65:A69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G74:H74"/>
    <mergeCell ref="I74:J74"/>
    <mergeCell ref="A75:A79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A80:A84"/>
    <mergeCell ref="G80:H80"/>
    <mergeCell ref="I80:J80"/>
    <mergeCell ref="G81:H81"/>
    <mergeCell ref="I81:J81"/>
    <mergeCell ref="G82:H82"/>
    <mergeCell ref="I82:J82"/>
    <mergeCell ref="A90:A94"/>
    <mergeCell ref="G90:H90"/>
    <mergeCell ref="I90:J90"/>
    <mergeCell ref="G91:H91"/>
    <mergeCell ref="I91:J91"/>
    <mergeCell ref="G83:H83"/>
    <mergeCell ref="I83:J83"/>
    <mergeCell ref="G84:H84"/>
    <mergeCell ref="I84:J84"/>
    <mergeCell ref="A85:A89"/>
    <mergeCell ref="G85:H85"/>
    <mergeCell ref="I85:J85"/>
    <mergeCell ref="G86:H86"/>
    <mergeCell ref="I86:J86"/>
    <mergeCell ref="G87:H87"/>
    <mergeCell ref="G92:H92"/>
    <mergeCell ref="I92:J92"/>
    <mergeCell ref="G93:H93"/>
    <mergeCell ref="I93:J93"/>
    <mergeCell ref="G94:H94"/>
    <mergeCell ref="I94:J94"/>
    <mergeCell ref="I87:J87"/>
    <mergeCell ref="G88:H88"/>
    <mergeCell ref="I88:J88"/>
    <mergeCell ref="G89:H89"/>
    <mergeCell ref="I89:J89"/>
    <mergeCell ref="I99:J99"/>
    <mergeCell ref="A100:A104"/>
    <mergeCell ref="G100:H100"/>
    <mergeCell ref="I100:J100"/>
    <mergeCell ref="G101:H101"/>
    <mergeCell ref="I101:J101"/>
    <mergeCell ref="G102:H102"/>
    <mergeCell ref="I102:J102"/>
    <mergeCell ref="G103:H103"/>
    <mergeCell ref="I103:J103"/>
    <mergeCell ref="A95:A99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G104:H104"/>
    <mergeCell ref="I104:J104"/>
    <mergeCell ref="A105:A109"/>
    <mergeCell ref="G105:H105"/>
    <mergeCell ref="I105:J105"/>
    <mergeCell ref="G106:H106"/>
    <mergeCell ref="I106:J106"/>
    <mergeCell ref="G107:H107"/>
    <mergeCell ref="I107:J107"/>
    <mergeCell ref="G108:H108"/>
    <mergeCell ref="I108:J108"/>
    <mergeCell ref="G109:H109"/>
    <mergeCell ref="I109:J109"/>
    <mergeCell ref="A110:A114"/>
    <mergeCell ref="G110:H110"/>
    <mergeCell ref="I110:J110"/>
    <mergeCell ref="G111:H111"/>
    <mergeCell ref="I111:J111"/>
    <mergeCell ref="G112:H112"/>
    <mergeCell ref="I112:J112"/>
    <mergeCell ref="A120:A124"/>
    <mergeCell ref="G120:H120"/>
    <mergeCell ref="I120:J120"/>
    <mergeCell ref="G121:H121"/>
    <mergeCell ref="I121:J121"/>
    <mergeCell ref="G113:H113"/>
    <mergeCell ref="I113:J113"/>
    <mergeCell ref="G114:H114"/>
    <mergeCell ref="I114:J114"/>
    <mergeCell ref="A115:A119"/>
    <mergeCell ref="G115:H115"/>
    <mergeCell ref="I115:J115"/>
    <mergeCell ref="G116:H116"/>
    <mergeCell ref="I116:J116"/>
    <mergeCell ref="G117:H117"/>
    <mergeCell ref="G122:H122"/>
    <mergeCell ref="I122:J122"/>
    <mergeCell ref="G123:H123"/>
    <mergeCell ref="I123:J123"/>
    <mergeCell ref="G124:H124"/>
    <mergeCell ref="I124:J124"/>
    <mergeCell ref="I117:J117"/>
    <mergeCell ref="G118:H118"/>
    <mergeCell ref="I118:J118"/>
    <mergeCell ref="G119:H119"/>
    <mergeCell ref="I119:J119"/>
    <mergeCell ref="I129:J129"/>
    <mergeCell ref="A130:A134"/>
    <mergeCell ref="G130:H130"/>
    <mergeCell ref="I130:J130"/>
    <mergeCell ref="G131:H131"/>
    <mergeCell ref="I131:J131"/>
    <mergeCell ref="G132:H132"/>
    <mergeCell ref="I132:J132"/>
    <mergeCell ref="G133:H133"/>
    <mergeCell ref="I133:J133"/>
    <mergeCell ref="A125:A129"/>
    <mergeCell ref="G125:H125"/>
    <mergeCell ref="I125:J125"/>
    <mergeCell ref="G126:H126"/>
    <mergeCell ref="I126:J126"/>
    <mergeCell ref="G127:H127"/>
    <mergeCell ref="I127:J127"/>
    <mergeCell ref="G128:H128"/>
    <mergeCell ref="I128:J128"/>
    <mergeCell ref="G129:H129"/>
    <mergeCell ref="G134:H134"/>
    <mergeCell ref="I134:J134"/>
    <mergeCell ref="A135:A139"/>
    <mergeCell ref="G135:H135"/>
    <mergeCell ref="I135:J135"/>
    <mergeCell ref="G136:H136"/>
    <mergeCell ref="I136:J136"/>
    <mergeCell ref="G137:H137"/>
    <mergeCell ref="I137:J137"/>
    <mergeCell ref="G138:H138"/>
    <mergeCell ref="I138:J138"/>
    <mergeCell ref="G139:H139"/>
    <mergeCell ref="I139:J139"/>
    <mergeCell ref="A140:A144"/>
    <mergeCell ref="G140:H140"/>
    <mergeCell ref="I140:J140"/>
    <mergeCell ref="G141:H141"/>
    <mergeCell ref="I141:J141"/>
    <mergeCell ref="G142:H142"/>
    <mergeCell ref="I142:J142"/>
    <mergeCell ref="A150:A154"/>
    <mergeCell ref="G150:H150"/>
    <mergeCell ref="I150:J150"/>
    <mergeCell ref="G151:H151"/>
    <mergeCell ref="I151:J151"/>
    <mergeCell ref="G143:H143"/>
    <mergeCell ref="I143:J143"/>
    <mergeCell ref="G144:H144"/>
    <mergeCell ref="I144:J144"/>
    <mergeCell ref="A145:A149"/>
    <mergeCell ref="G145:H145"/>
    <mergeCell ref="I145:J145"/>
    <mergeCell ref="G146:H146"/>
    <mergeCell ref="I146:J146"/>
    <mergeCell ref="G147:H147"/>
    <mergeCell ref="G152:H152"/>
    <mergeCell ref="I152:J152"/>
    <mergeCell ref="G153:H153"/>
    <mergeCell ref="I153:J153"/>
    <mergeCell ref="G154:H154"/>
    <mergeCell ref="I154:J154"/>
    <mergeCell ref="I147:J147"/>
    <mergeCell ref="G148:H148"/>
    <mergeCell ref="I148:J148"/>
    <mergeCell ref="G149:H149"/>
    <mergeCell ref="I149:J149"/>
    <mergeCell ref="I159:J159"/>
    <mergeCell ref="A162:A163"/>
    <mergeCell ref="B162:B163"/>
    <mergeCell ref="C162:D162"/>
    <mergeCell ref="E162:E163"/>
    <mergeCell ref="F162:F163"/>
    <mergeCell ref="G162:H163"/>
    <mergeCell ref="I162:J162"/>
    <mergeCell ref="I163:J163"/>
    <mergeCell ref="A155:A159"/>
    <mergeCell ref="G155:H155"/>
    <mergeCell ref="I155:J155"/>
    <mergeCell ref="G156:H156"/>
    <mergeCell ref="I156:J156"/>
    <mergeCell ref="G157:H157"/>
    <mergeCell ref="I157:J157"/>
    <mergeCell ref="G158:H158"/>
    <mergeCell ref="I158:J158"/>
    <mergeCell ref="G159:H159"/>
    <mergeCell ref="G167:H167"/>
    <mergeCell ref="I167:J167"/>
    <mergeCell ref="G168:H168"/>
    <mergeCell ref="I168:J168"/>
    <mergeCell ref="A169:E169"/>
    <mergeCell ref="G169:H169"/>
    <mergeCell ref="I169:J169"/>
    <mergeCell ref="G164:H164"/>
    <mergeCell ref="I164:J164"/>
    <mergeCell ref="G165:H165"/>
    <mergeCell ref="I165:J165"/>
    <mergeCell ref="G166:H166"/>
    <mergeCell ref="I166:J1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E227-BEA9-4D7A-859D-6FE47620F461}">
  <dimension ref="A1:M169"/>
  <sheetViews>
    <sheetView tabSelected="1" workbookViewId="0">
      <selection activeCell="C164" sqref="C164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0.28515625" bestFit="1" customWidth="1"/>
    <col min="4" max="4" width="10.7109375" bestFit="1" customWidth="1"/>
    <col min="6" max="6" width="14" bestFit="1" customWidth="1"/>
    <col min="12" max="13" width="14" bestFit="1" customWidth="1"/>
  </cols>
  <sheetData>
    <row r="1" spans="1:13" ht="18.75" x14ac:dyDescent="0.3">
      <c r="A1" s="60" t="s">
        <v>294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x14ac:dyDescent="0.25">
      <c r="A3" s="41" t="s">
        <v>2</v>
      </c>
      <c r="B3" s="52" t="s">
        <v>3</v>
      </c>
      <c r="C3" s="59"/>
      <c r="D3" s="59"/>
      <c r="E3" s="59"/>
      <c r="F3" s="53"/>
      <c r="G3" s="42" t="s">
        <v>4</v>
      </c>
      <c r="H3" s="42"/>
      <c r="I3" s="42"/>
      <c r="J3" s="42"/>
      <c r="K3" s="43" t="s">
        <v>8</v>
      </c>
      <c r="L3" s="43" t="s">
        <v>9</v>
      </c>
      <c r="M3" s="43" t="s">
        <v>10</v>
      </c>
    </row>
    <row r="4" spans="1:13" ht="15.75" thickBot="1" x14ac:dyDescent="0.3">
      <c r="A4" s="43"/>
      <c r="B4" s="3" t="s">
        <v>14</v>
      </c>
      <c r="C4" s="3" t="s">
        <v>15</v>
      </c>
      <c r="D4" s="3" t="s">
        <v>16</v>
      </c>
      <c r="E4" s="3" t="s">
        <v>17</v>
      </c>
      <c r="F4" s="4" t="s">
        <v>18</v>
      </c>
      <c r="G4" s="58" t="s">
        <v>5</v>
      </c>
      <c r="H4" s="58"/>
      <c r="I4" s="58" t="s">
        <v>6</v>
      </c>
      <c r="J4" s="58"/>
      <c r="K4" s="61"/>
      <c r="L4" s="61"/>
      <c r="M4" s="61"/>
    </row>
    <row r="5" spans="1:13" x14ac:dyDescent="0.25">
      <c r="A5" s="69" t="s">
        <v>295</v>
      </c>
      <c r="B5" s="24">
        <v>-123</v>
      </c>
      <c r="C5" s="10"/>
      <c r="D5" s="10"/>
      <c r="E5" s="10"/>
      <c r="F5" s="10"/>
      <c r="G5" s="56"/>
      <c r="H5" s="57"/>
      <c r="I5" s="56">
        <f>B5</f>
        <v>-123</v>
      </c>
      <c r="J5" s="57"/>
      <c r="K5" s="10">
        <f>B5</f>
        <v>-123</v>
      </c>
      <c r="L5" s="11">
        <f>G5*10000</f>
        <v>0</v>
      </c>
      <c r="M5" s="12">
        <f>I5*10000</f>
        <v>-1230000</v>
      </c>
    </row>
    <row r="6" spans="1:13" x14ac:dyDescent="0.25">
      <c r="A6" s="70"/>
      <c r="B6" s="2"/>
      <c r="C6" s="7" t="s">
        <v>54</v>
      </c>
      <c r="D6" s="2"/>
      <c r="E6" s="2"/>
      <c r="F6" s="2"/>
      <c r="G6" s="52" t="str">
        <f>C6</f>
        <v>+4</v>
      </c>
      <c r="H6" s="53"/>
      <c r="I6" s="52"/>
      <c r="J6" s="53"/>
      <c r="K6" s="7" t="str">
        <f>C6</f>
        <v>+4</v>
      </c>
      <c r="L6" s="6">
        <f>G6*6800</f>
        <v>27200</v>
      </c>
      <c r="M6" s="13">
        <f>I6*6800</f>
        <v>0</v>
      </c>
    </row>
    <row r="7" spans="1:13" x14ac:dyDescent="0.25">
      <c r="A7" s="70"/>
      <c r="B7" s="2"/>
      <c r="C7" s="2"/>
      <c r="D7" s="7">
        <v>-23</v>
      </c>
      <c r="E7" s="2"/>
      <c r="F7" s="2"/>
      <c r="G7" s="52"/>
      <c r="H7" s="53"/>
      <c r="I7" s="52">
        <f>D7</f>
        <v>-23</v>
      </c>
      <c r="J7" s="53"/>
      <c r="K7" s="2">
        <f>D7</f>
        <v>-23</v>
      </c>
      <c r="L7" s="6">
        <f>G7*12950</f>
        <v>0</v>
      </c>
      <c r="M7" s="13">
        <f>I7*12950</f>
        <v>-297850</v>
      </c>
    </row>
    <row r="8" spans="1:13" x14ac:dyDescent="0.25">
      <c r="A8" s="70"/>
      <c r="B8" s="2"/>
      <c r="C8" s="2"/>
      <c r="D8" s="2"/>
      <c r="E8" s="7">
        <v>-12</v>
      </c>
      <c r="F8" s="2"/>
      <c r="G8" s="52"/>
      <c r="H8" s="53"/>
      <c r="I8" s="52">
        <f>E8</f>
        <v>-12</v>
      </c>
      <c r="J8" s="53"/>
      <c r="K8" s="7">
        <f>E8</f>
        <v>-12</v>
      </c>
      <c r="L8" s="8">
        <f>G8*14400</f>
        <v>0</v>
      </c>
      <c r="M8" s="13">
        <f>I8*14400</f>
        <v>-172800</v>
      </c>
    </row>
    <row r="9" spans="1:13" ht="15.75" thickBot="1" x14ac:dyDescent="0.3">
      <c r="A9" s="71"/>
      <c r="B9" s="14"/>
      <c r="C9" s="14"/>
      <c r="D9" s="14"/>
      <c r="E9" s="14"/>
      <c r="F9" s="15">
        <v>-11</v>
      </c>
      <c r="G9" s="54"/>
      <c r="H9" s="55"/>
      <c r="I9" s="54">
        <f>F9</f>
        <v>-11</v>
      </c>
      <c r="J9" s="55"/>
      <c r="K9" s="15">
        <f>F9</f>
        <v>-11</v>
      </c>
      <c r="L9" s="16">
        <f>G9*15100</f>
        <v>0</v>
      </c>
      <c r="M9" s="17">
        <f>I9*15100</f>
        <v>-166100</v>
      </c>
    </row>
    <row r="10" spans="1:13" x14ac:dyDescent="0.25">
      <c r="A10" s="69" t="s">
        <v>296</v>
      </c>
      <c r="B10" s="24">
        <v>-121</v>
      </c>
      <c r="C10" s="10"/>
      <c r="D10" s="10"/>
      <c r="E10" s="10"/>
      <c r="F10" s="10"/>
      <c r="G10" s="56"/>
      <c r="H10" s="57"/>
      <c r="I10" s="56">
        <f>B10</f>
        <v>-121</v>
      </c>
      <c r="J10" s="57"/>
      <c r="K10" s="10">
        <f>B10</f>
        <v>-121</v>
      </c>
      <c r="L10" s="11">
        <f>G10*10000</f>
        <v>0</v>
      </c>
      <c r="M10" s="12">
        <f>I10*10000</f>
        <v>-1210000</v>
      </c>
    </row>
    <row r="11" spans="1:13" x14ac:dyDescent="0.25">
      <c r="A11" s="70"/>
      <c r="B11" s="2"/>
      <c r="C11" s="7" t="s">
        <v>32</v>
      </c>
      <c r="D11" s="2"/>
      <c r="E11" s="2"/>
      <c r="F11" s="2"/>
      <c r="G11" s="52" t="str">
        <f>C11</f>
        <v>+8</v>
      </c>
      <c r="H11" s="53"/>
      <c r="I11" s="52"/>
      <c r="J11" s="53"/>
      <c r="K11" s="7" t="str">
        <f>C11</f>
        <v>+8</v>
      </c>
      <c r="L11" s="6">
        <f>G11*6800</f>
        <v>54400</v>
      </c>
      <c r="M11" s="13">
        <f>I11*6800</f>
        <v>0</v>
      </c>
    </row>
    <row r="12" spans="1:13" x14ac:dyDescent="0.25">
      <c r="A12" s="70"/>
      <c r="B12" s="2"/>
      <c r="C12" s="2"/>
      <c r="D12" s="7">
        <v>-19</v>
      </c>
      <c r="E12" s="2"/>
      <c r="F12" s="2"/>
      <c r="G12" s="52"/>
      <c r="H12" s="53"/>
      <c r="I12" s="52">
        <f>D12</f>
        <v>-19</v>
      </c>
      <c r="J12" s="53"/>
      <c r="K12" s="2">
        <f>D12</f>
        <v>-19</v>
      </c>
      <c r="L12" s="6">
        <f>G12*12950</f>
        <v>0</v>
      </c>
      <c r="M12" s="13">
        <f>I12*12950</f>
        <v>-246050</v>
      </c>
    </row>
    <row r="13" spans="1:13" x14ac:dyDescent="0.25">
      <c r="A13" s="70"/>
      <c r="B13" s="2"/>
      <c r="C13" s="2"/>
      <c r="D13" s="2"/>
      <c r="E13" s="7">
        <v>-6</v>
      </c>
      <c r="F13" s="2"/>
      <c r="G13" s="52"/>
      <c r="H13" s="53"/>
      <c r="I13" s="52">
        <f>E13</f>
        <v>-6</v>
      </c>
      <c r="J13" s="53"/>
      <c r="K13" s="7">
        <f>E13</f>
        <v>-6</v>
      </c>
      <c r="L13" s="8">
        <f>G13*14400</f>
        <v>0</v>
      </c>
      <c r="M13" s="13">
        <f>I13*14400</f>
        <v>-86400</v>
      </c>
    </row>
    <row r="14" spans="1:13" ht="15.75" thickBot="1" x14ac:dyDescent="0.3">
      <c r="A14" s="71"/>
      <c r="B14" s="14"/>
      <c r="C14" s="14"/>
      <c r="D14" s="14"/>
      <c r="E14" s="14"/>
      <c r="F14" s="15">
        <v>-12</v>
      </c>
      <c r="G14" s="54"/>
      <c r="H14" s="55"/>
      <c r="I14" s="54">
        <f>F14</f>
        <v>-12</v>
      </c>
      <c r="J14" s="55"/>
      <c r="K14" s="15">
        <f>F14</f>
        <v>-12</v>
      </c>
      <c r="L14" s="16">
        <f>G14*15100</f>
        <v>0</v>
      </c>
      <c r="M14" s="17">
        <f>I14*15100</f>
        <v>-181200</v>
      </c>
    </row>
    <row r="15" spans="1:13" x14ac:dyDescent="0.25">
      <c r="A15" s="69" t="s">
        <v>297</v>
      </c>
      <c r="B15" s="24">
        <v>-117</v>
      </c>
      <c r="C15" s="10"/>
      <c r="D15" s="10"/>
      <c r="E15" s="10"/>
      <c r="F15" s="10"/>
      <c r="G15" s="56"/>
      <c r="H15" s="57"/>
      <c r="I15" s="56">
        <f t="shared" ref="I15" si="0">B15</f>
        <v>-117</v>
      </c>
      <c r="J15" s="57"/>
      <c r="K15" s="10">
        <f>B15</f>
        <v>-117</v>
      </c>
      <c r="L15" s="11">
        <f>G15*10000</f>
        <v>0</v>
      </c>
      <c r="M15" s="12">
        <f>K15*10000</f>
        <v>-1170000</v>
      </c>
    </row>
    <row r="16" spans="1:13" x14ac:dyDescent="0.25">
      <c r="A16" s="70"/>
      <c r="B16" s="2"/>
      <c r="C16" s="7" t="s">
        <v>100</v>
      </c>
      <c r="D16" s="2"/>
      <c r="E16" s="2"/>
      <c r="F16" s="2"/>
      <c r="G16" s="52" t="str">
        <f t="shared" ref="G16" si="1">C16</f>
        <v>+6</v>
      </c>
      <c r="H16" s="53"/>
      <c r="I16" s="52"/>
      <c r="J16" s="53"/>
      <c r="K16" s="7" t="str">
        <f>C16</f>
        <v>+6</v>
      </c>
      <c r="L16" s="6">
        <f>K16*6800</f>
        <v>40800</v>
      </c>
      <c r="M16" s="13">
        <f>I16*6800</f>
        <v>0</v>
      </c>
    </row>
    <row r="17" spans="1:13" x14ac:dyDescent="0.25">
      <c r="A17" s="70"/>
      <c r="B17" s="2"/>
      <c r="C17" s="2"/>
      <c r="D17" s="7" t="s">
        <v>54</v>
      </c>
      <c r="E17" s="2"/>
      <c r="F17" s="2"/>
      <c r="G17" s="52" t="str">
        <f t="shared" ref="G17" si="2">D17</f>
        <v>+4</v>
      </c>
      <c r="H17" s="53"/>
      <c r="I17" s="52"/>
      <c r="J17" s="53"/>
      <c r="K17" s="2" t="str">
        <f>D17</f>
        <v>+4</v>
      </c>
      <c r="L17" s="6">
        <f>K17*12950</f>
        <v>51800</v>
      </c>
      <c r="M17" s="13">
        <f>I17*12950</f>
        <v>0</v>
      </c>
    </row>
    <row r="18" spans="1:13" x14ac:dyDescent="0.25">
      <c r="A18" s="70"/>
      <c r="B18" s="2"/>
      <c r="C18" s="2"/>
      <c r="D18" s="2"/>
      <c r="E18" s="7" t="s">
        <v>24</v>
      </c>
      <c r="F18" s="2"/>
      <c r="G18" s="52" t="str">
        <f t="shared" ref="G18" si="3">E18</f>
        <v>+9</v>
      </c>
      <c r="H18" s="53"/>
      <c r="I18" s="52"/>
      <c r="J18" s="53"/>
      <c r="K18" s="7" t="str">
        <f>E18</f>
        <v>+9</v>
      </c>
      <c r="L18" s="8">
        <f>K18*14400</f>
        <v>129600</v>
      </c>
      <c r="M18" s="13">
        <f>I18*14400</f>
        <v>0</v>
      </c>
    </row>
    <row r="19" spans="1:13" ht="15.75" thickBot="1" x14ac:dyDescent="0.3">
      <c r="A19" s="71"/>
      <c r="B19" s="14"/>
      <c r="C19" s="14"/>
      <c r="D19" s="14"/>
      <c r="E19" s="14"/>
      <c r="F19" s="15" t="s">
        <v>46</v>
      </c>
      <c r="G19" s="54" t="str">
        <f>F19</f>
        <v>+5</v>
      </c>
      <c r="H19" s="55"/>
      <c r="I19" s="54"/>
      <c r="J19" s="55"/>
      <c r="K19" s="15" t="str">
        <f>F19</f>
        <v>+5</v>
      </c>
      <c r="L19" s="16">
        <f>G19*15100</f>
        <v>75500</v>
      </c>
      <c r="M19" s="17">
        <f>I19*15100</f>
        <v>0</v>
      </c>
    </row>
    <row r="20" spans="1:13" x14ac:dyDescent="0.25">
      <c r="A20" s="69" t="s">
        <v>298</v>
      </c>
      <c r="B20" s="10">
        <v>-106</v>
      </c>
      <c r="C20" s="10"/>
      <c r="D20" s="10"/>
      <c r="E20" s="10"/>
      <c r="F20" s="10"/>
      <c r="G20" s="56"/>
      <c r="H20" s="57"/>
      <c r="I20" s="56">
        <f t="shared" ref="I20" si="4">B20</f>
        <v>-106</v>
      </c>
      <c r="J20" s="57"/>
      <c r="K20" s="10">
        <f>B20</f>
        <v>-106</v>
      </c>
      <c r="L20" s="11">
        <f>G20*10000</f>
        <v>0</v>
      </c>
      <c r="M20" s="12">
        <f>K20*10000</f>
        <v>-1060000</v>
      </c>
    </row>
    <row r="21" spans="1:13" x14ac:dyDescent="0.25">
      <c r="A21" s="70"/>
      <c r="B21" s="2"/>
      <c r="C21" s="7" t="s">
        <v>24</v>
      </c>
      <c r="D21" s="2"/>
      <c r="E21" s="2"/>
      <c r="F21" s="2"/>
      <c r="G21" s="52" t="str">
        <f>C21</f>
        <v>+9</v>
      </c>
      <c r="H21" s="53"/>
      <c r="I21" s="52"/>
      <c r="J21" s="53"/>
      <c r="K21" s="7" t="str">
        <f>C21</f>
        <v>+9</v>
      </c>
      <c r="L21" s="6">
        <f>G21*6800</f>
        <v>61200</v>
      </c>
      <c r="M21" s="13">
        <f>I21*6800</f>
        <v>0</v>
      </c>
    </row>
    <row r="22" spans="1:13" x14ac:dyDescent="0.25">
      <c r="A22" s="70"/>
      <c r="B22" s="2"/>
      <c r="C22" s="2"/>
      <c r="D22" s="7">
        <v>-22</v>
      </c>
      <c r="E22" s="2"/>
      <c r="F22" s="2"/>
      <c r="G22" s="52"/>
      <c r="H22" s="53"/>
      <c r="I22" s="52">
        <f t="shared" ref="I22" si="5">D22</f>
        <v>-22</v>
      </c>
      <c r="J22" s="53"/>
      <c r="K22" s="2">
        <f>D22</f>
        <v>-22</v>
      </c>
      <c r="L22" s="6">
        <f>G22*12950</f>
        <v>0</v>
      </c>
      <c r="M22" s="13">
        <f>I22*12950</f>
        <v>-284900</v>
      </c>
    </row>
    <row r="23" spans="1:13" x14ac:dyDescent="0.25">
      <c r="A23" s="70"/>
      <c r="B23" s="2"/>
      <c r="C23" s="2"/>
      <c r="D23" s="2"/>
      <c r="E23" s="7" t="s">
        <v>118</v>
      </c>
      <c r="F23" s="2"/>
      <c r="G23" s="52" t="str">
        <f t="shared" ref="G23" si="6">E23</f>
        <v>+36</v>
      </c>
      <c r="H23" s="53"/>
      <c r="I23" s="52"/>
      <c r="J23" s="53"/>
      <c r="K23" s="7" t="str">
        <f>E23</f>
        <v>+36</v>
      </c>
      <c r="L23" s="8">
        <f>K23*14400</f>
        <v>518400</v>
      </c>
      <c r="M23" s="13">
        <f>I23*14400</f>
        <v>0</v>
      </c>
    </row>
    <row r="24" spans="1:13" ht="15.75" thickBot="1" x14ac:dyDescent="0.3">
      <c r="A24" s="71"/>
      <c r="B24" s="14"/>
      <c r="C24" s="14"/>
      <c r="D24" s="14"/>
      <c r="E24" s="14"/>
      <c r="F24" s="15">
        <v>0</v>
      </c>
      <c r="G24" s="54">
        <f t="shared" ref="G24" si="7">F24</f>
        <v>0</v>
      </c>
      <c r="H24" s="55"/>
      <c r="I24" s="54">
        <f>F24</f>
        <v>0</v>
      </c>
      <c r="J24" s="55"/>
      <c r="K24" s="15">
        <f>F24</f>
        <v>0</v>
      </c>
      <c r="L24" s="16">
        <f>K24*15100</f>
        <v>0</v>
      </c>
      <c r="M24" s="17">
        <f>I24*15100</f>
        <v>0</v>
      </c>
    </row>
    <row r="25" spans="1:13" x14ac:dyDescent="0.25">
      <c r="A25" s="69" t="s">
        <v>299</v>
      </c>
      <c r="B25" s="24">
        <v>-108</v>
      </c>
      <c r="C25" s="10"/>
      <c r="D25" s="10"/>
      <c r="E25" s="10"/>
      <c r="F25" s="10"/>
      <c r="G25" s="56"/>
      <c r="H25" s="57"/>
      <c r="I25" s="56">
        <f t="shared" ref="I25" si="8">B25</f>
        <v>-108</v>
      </c>
      <c r="J25" s="57"/>
      <c r="K25" s="10" t="str">
        <f>K26</f>
        <v>+13</v>
      </c>
      <c r="L25" s="11">
        <f>G25*10000</f>
        <v>0</v>
      </c>
      <c r="M25" s="12">
        <f>K25*10000</f>
        <v>130000</v>
      </c>
    </row>
    <row r="26" spans="1:13" x14ac:dyDescent="0.25">
      <c r="A26" s="70"/>
      <c r="B26" s="2"/>
      <c r="C26" s="7" t="s">
        <v>21</v>
      </c>
      <c r="D26" s="2"/>
      <c r="E26" s="2"/>
      <c r="F26" s="2"/>
      <c r="G26" s="52" t="str">
        <f t="shared" ref="G26" si="9">C26</f>
        <v>+13</v>
      </c>
      <c r="H26" s="53"/>
      <c r="I26" s="52"/>
      <c r="J26" s="53"/>
      <c r="K26" s="7" t="str">
        <f>C26</f>
        <v>+13</v>
      </c>
      <c r="L26" s="6">
        <f>K26*6800</f>
        <v>88400</v>
      </c>
      <c r="M26" s="13">
        <f>I26*6800</f>
        <v>0</v>
      </c>
    </row>
    <row r="27" spans="1:13" x14ac:dyDescent="0.25">
      <c r="A27" s="70"/>
      <c r="B27" s="2"/>
      <c r="C27" s="2"/>
      <c r="D27" s="7">
        <v>-18</v>
      </c>
      <c r="E27" s="2"/>
      <c r="F27" s="2"/>
      <c r="G27" s="52"/>
      <c r="H27" s="53"/>
      <c r="I27" s="52">
        <f t="shared" ref="I27" si="10">D27</f>
        <v>-18</v>
      </c>
      <c r="J27" s="53"/>
      <c r="K27" s="2">
        <f>D27</f>
        <v>-18</v>
      </c>
      <c r="L27" s="6">
        <f>G27*12950</f>
        <v>0</v>
      </c>
      <c r="M27" s="13">
        <f>I27*12950</f>
        <v>-233100</v>
      </c>
    </row>
    <row r="28" spans="1:13" x14ac:dyDescent="0.25">
      <c r="A28" s="70"/>
      <c r="B28" s="2"/>
      <c r="C28" s="2"/>
      <c r="D28" s="2"/>
      <c r="E28" s="7" t="s">
        <v>100</v>
      </c>
      <c r="F28" s="2"/>
      <c r="G28" s="52" t="str">
        <f>E28</f>
        <v>+6</v>
      </c>
      <c r="H28" s="53"/>
      <c r="I28" s="52"/>
      <c r="J28" s="53"/>
      <c r="K28" s="7" t="str">
        <f>E28</f>
        <v>+6</v>
      </c>
      <c r="L28" s="8">
        <f>G28*14400</f>
        <v>86400</v>
      </c>
      <c r="M28" s="13">
        <f>I28*14400</f>
        <v>0</v>
      </c>
    </row>
    <row r="29" spans="1:13" ht="15.75" thickBot="1" x14ac:dyDescent="0.3">
      <c r="A29" s="71"/>
      <c r="B29" s="14"/>
      <c r="C29" s="14"/>
      <c r="D29" s="14"/>
      <c r="E29" s="14"/>
      <c r="F29" s="15">
        <v>0</v>
      </c>
      <c r="G29" s="54">
        <f t="shared" ref="G29" si="11">F29</f>
        <v>0</v>
      </c>
      <c r="H29" s="55"/>
      <c r="I29" s="54">
        <f>F29</f>
        <v>0</v>
      </c>
      <c r="J29" s="55"/>
      <c r="K29" s="15">
        <f>F29</f>
        <v>0</v>
      </c>
      <c r="L29" s="16">
        <f>K29*15100</f>
        <v>0</v>
      </c>
      <c r="M29" s="17">
        <f>I29*15100</f>
        <v>0</v>
      </c>
    </row>
    <row r="30" spans="1:13" x14ac:dyDescent="0.25">
      <c r="A30" s="69" t="s">
        <v>300</v>
      </c>
      <c r="B30" s="24">
        <v>-129</v>
      </c>
      <c r="C30" s="10"/>
      <c r="D30" s="10"/>
      <c r="E30" s="10"/>
      <c r="F30" s="10"/>
      <c r="G30" s="56"/>
      <c r="H30" s="57"/>
      <c r="I30" s="56">
        <f>B30</f>
        <v>-129</v>
      </c>
      <c r="J30" s="57"/>
      <c r="K30" s="10">
        <f>B30</f>
        <v>-129</v>
      </c>
      <c r="L30" s="11">
        <f>G30*10000</f>
        <v>0</v>
      </c>
      <c r="M30" s="12">
        <f>I30*10000</f>
        <v>-1290000</v>
      </c>
    </row>
    <row r="31" spans="1:13" x14ac:dyDescent="0.25">
      <c r="A31" s="70"/>
      <c r="B31" s="2"/>
      <c r="C31" s="7" t="s">
        <v>73</v>
      </c>
      <c r="D31" s="2"/>
      <c r="E31" s="2"/>
      <c r="F31" s="2"/>
      <c r="G31" s="52" t="str">
        <f>C31</f>
        <v>+11</v>
      </c>
      <c r="H31" s="53"/>
      <c r="I31" s="52"/>
      <c r="J31" s="53"/>
      <c r="K31" s="7" t="str">
        <f>C31</f>
        <v>+11</v>
      </c>
      <c r="L31" s="6">
        <f>G31*6800</f>
        <v>74800</v>
      </c>
      <c r="M31" s="13">
        <f t="shared" ref="M31" si="12">I31*6800</f>
        <v>0</v>
      </c>
    </row>
    <row r="32" spans="1:13" x14ac:dyDescent="0.25">
      <c r="A32" s="70"/>
      <c r="B32" s="2"/>
      <c r="C32" s="2"/>
      <c r="D32" s="7">
        <v>-33</v>
      </c>
      <c r="E32" s="2"/>
      <c r="F32" s="2"/>
      <c r="G32" s="52"/>
      <c r="H32" s="53"/>
      <c r="I32" s="52">
        <f>D32</f>
        <v>-33</v>
      </c>
      <c r="J32" s="53"/>
      <c r="K32" s="2">
        <f>D32</f>
        <v>-33</v>
      </c>
      <c r="L32" s="6">
        <f>G32*12950</f>
        <v>0</v>
      </c>
      <c r="M32" s="13">
        <f>I32*12950</f>
        <v>-427350</v>
      </c>
    </row>
    <row r="33" spans="1:13" x14ac:dyDescent="0.25">
      <c r="A33" s="70"/>
      <c r="B33" s="2"/>
      <c r="C33" s="2"/>
      <c r="D33" s="2"/>
      <c r="E33" s="7" t="s">
        <v>54</v>
      </c>
      <c r="F33" s="2"/>
      <c r="G33" s="52" t="str">
        <f t="shared" ref="G33" si="13">E33</f>
        <v>+4</v>
      </c>
      <c r="H33" s="53"/>
      <c r="I33" s="52"/>
      <c r="J33" s="53"/>
      <c r="K33" s="7" t="str">
        <f>E33</f>
        <v>+4</v>
      </c>
      <c r="L33" s="8">
        <f t="shared" ref="L33" si="14">K33*14400</f>
        <v>57600</v>
      </c>
      <c r="M33" s="13">
        <f>I33*14400</f>
        <v>0</v>
      </c>
    </row>
    <row r="34" spans="1:13" ht="15.75" thickBot="1" x14ac:dyDescent="0.3">
      <c r="A34" s="71"/>
      <c r="B34" s="14"/>
      <c r="C34" s="14"/>
      <c r="D34" s="14"/>
      <c r="E34" s="14"/>
      <c r="F34" s="15">
        <v>0</v>
      </c>
      <c r="G34" s="54">
        <f>F34</f>
        <v>0</v>
      </c>
      <c r="H34" s="55"/>
      <c r="I34" s="54">
        <f>F34</f>
        <v>0</v>
      </c>
      <c r="J34" s="55"/>
      <c r="K34" s="15">
        <f>F34</f>
        <v>0</v>
      </c>
      <c r="L34" s="16">
        <f>G34*15100</f>
        <v>0</v>
      </c>
      <c r="M34" s="17">
        <f t="shared" ref="M34" si="15">I34*15100</f>
        <v>0</v>
      </c>
    </row>
    <row r="35" spans="1:13" x14ac:dyDescent="0.25">
      <c r="A35" s="69" t="s">
        <v>301</v>
      </c>
      <c r="B35" s="10">
        <v>-109</v>
      </c>
      <c r="C35" s="10"/>
      <c r="D35" s="10"/>
      <c r="E35" s="10"/>
      <c r="F35" s="10"/>
      <c r="G35" s="56"/>
      <c r="H35" s="57"/>
      <c r="I35" s="56">
        <f t="shared" ref="I35" si="16">B35</f>
        <v>-109</v>
      </c>
      <c r="J35" s="57"/>
      <c r="K35" s="10">
        <f>B35</f>
        <v>-109</v>
      </c>
      <c r="L35" s="11">
        <f>G35*10000</f>
        <v>0</v>
      </c>
      <c r="M35" s="12">
        <f t="shared" ref="M35" si="17">K35*10000</f>
        <v>-1090000</v>
      </c>
    </row>
    <row r="36" spans="1:13" x14ac:dyDescent="0.25">
      <c r="A36" s="70"/>
      <c r="B36" s="2"/>
      <c r="C36" s="7" t="s">
        <v>73</v>
      </c>
      <c r="D36" s="2"/>
      <c r="E36" s="2"/>
      <c r="F36" s="2"/>
      <c r="G36" s="52" t="str">
        <f>C36</f>
        <v>+11</v>
      </c>
      <c r="H36" s="53"/>
      <c r="I36" s="52"/>
      <c r="J36" s="53"/>
      <c r="K36" s="7" t="str">
        <f>C36</f>
        <v>+11</v>
      </c>
      <c r="L36" s="6">
        <f>G36*6800</f>
        <v>74800</v>
      </c>
      <c r="M36" s="13">
        <f t="shared" ref="M36" si="18">I36*6800</f>
        <v>0</v>
      </c>
    </row>
    <row r="37" spans="1:13" x14ac:dyDescent="0.25">
      <c r="A37" s="70"/>
      <c r="B37" s="2"/>
      <c r="C37" s="2"/>
      <c r="D37" s="2">
        <v>-19</v>
      </c>
      <c r="E37" s="2"/>
      <c r="F37" s="2"/>
      <c r="G37" s="52"/>
      <c r="H37" s="53"/>
      <c r="I37" s="52">
        <f t="shared" ref="I37" si="19">D37</f>
        <v>-19</v>
      </c>
      <c r="J37" s="53"/>
      <c r="K37" s="2">
        <f>D37</f>
        <v>-19</v>
      </c>
      <c r="L37" s="6">
        <f>G37*12950</f>
        <v>0</v>
      </c>
      <c r="M37" s="13">
        <f t="shared" ref="M37" si="20">I37*12950</f>
        <v>-246050</v>
      </c>
    </row>
    <row r="38" spans="1:13" x14ac:dyDescent="0.25">
      <c r="A38" s="70"/>
      <c r="B38" s="2"/>
      <c r="C38" s="2"/>
      <c r="D38" s="2"/>
      <c r="E38" s="7">
        <v>-1</v>
      </c>
      <c r="F38" s="2"/>
      <c r="G38" s="52"/>
      <c r="H38" s="53"/>
      <c r="I38" s="52">
        <f>E38</f>
        <v>-1</v>
      </c>
      <c r="J38" s="53"/>
      <c r="K38" s="7">
        <f>E38</f>
        <v>-1</v>
      </c>
      <c r="L38" s="8">
        <f>G38*14400</f>
        <v>0</v>
      </c>
      <c r="M38" s="13">
        <f>I38*14400</f>
        <v>-14400</v>
      </c>
    </row>
    <row r="39" spans="1:13" ht="15.75" thickBot="1" x14ac:dyDescent="0.3">
      <c r="A39" s="71"/>
      <c r="B39" s="14"/>
      <c r="C39" s="14"/>
      <c r="D39" s="14"/>
      <c r="E39" s="14"/>
      <c r="F39" s="15">
        <v>-24</v>
      </c>
      <c r="G39" s="54"/>
      <c r="H39" s="55"/>
      <c r="I39" s="54">
        <f>F39</f>
        <v>-24</v>
      </c>
      <c r="J39" s="55"/>
      <c r="K39" s="15">
        <f>F39</f>
        <v>-24</v>
      </c>
      <c r="L39" s="16">
        <f>G39*15100</f>
        <v>0</v>
      </c>
      <c r="M39" s="17">
        <f>I39*15100</f>
        <v>-362400</v>
      </c>
    </row>
    <row r="40" spans="1:13" x14ac:dyDescent="0.25">
      <c r="A40" s="69" t="s">
        <v>302</v>
      </c>
      <c r="B40" s="24">
        <v>-109</v>
      </c>
      <c r="C40" s="10"/>
      <c r="D40" s="10"/>
      <c r="E40" s="10"/>
      <c r="F40" s="10"/>
      <c r="G40" s="56"/>
      <c r="H40" s="57"/>
      <c r="I40" s="56">
        <f>B40</f>
        <v>-109</v>
      </c>
      <c r="J40" s="57"/>
      <c r="K40" s="10">
        <f t="shared" ref="K40" si="21">B40</f>
        <v>-109</v>
      </c>
      <c r="L40" s="11">
        <f>G40*10000</f>
        <v>0</v>
      </c>
      <c r="M40" s="12">
        <f>I40*10000</f>
        <v>-1090000</v>
      </c>
    </row>
    <row r="41" spans="1:13" x14ac:dyDescent="0.25">
      <c r="A41" s="70"/>
      <c r="B41" s="2"/>
      <c r="C41" s="7" t="s">
        <v>21</v>
      </c>
      <c r="D41" s="2"/>
      <c r="E41" s="2"/>
      <c r="F41" s="2"/>
      <c r="G41" s="52" t="str">
        <f t="shared" ref="G41" si="22">C41</f>
        <v>+13</v>
      </c>
      <c r="H41" s="53"/>
      <c r="I41" s="52"/>
      <c r="J41" s="53"/>
      <c r="K41" s="7" t="str">
        <f t="shared" ref="K41" si="23">C41</f>
        <v>+13</v>
      </c>
      <c r="L41" s="6">
        <f t="shared" ref="L41" si="24">K41*6800</f>
        <v>88400</v>
      </c>
      <c r="M41" s="13">
        <f>I41*6800</f>
        <v>0</v>
      </c>
    </row>
    <row r="42" spans="1:13" x14ac:dyDescent="0.25">
      <c r="A42" s="70"/>
      <c r="B42" s="2"/>
      <c r="C42" s="2"/>
      <c r="D42" s="7">
        <v>-11</v>
      </c>
      <c r="E42" s="2"/>
      <c r="F42" s="2"/>
      <c r="G42" s="52"/>
      <c r="H42" s="53"/>
      <c r="I42" s="52">
        <f>D42</f>
        <v>-11</v>
      </c>
      <c r="J42" s="53"/>
      <c r="K42" s="2">
        <f t="shared" ref="K42" si="25">D42</f>
        <v>-11</v>
      </c>
      <c r="L42" s="6">
        <f>G42*12950</f>
        <v>0</v>
      </c>
      <c r="M42" s="13">
        <f>I42*12950</f>
        <v>-142450</v>
      </c>
    </row>
    <row r="43" spans="1:13" x14ac:dyDescent="0.25">
      <c r="A43" s="70"/>
      <c r="B43" s="2"/>
      <c r="C43" s="2"/>
      <c r="D43" s="2"/>
      <c r="E43" s="7">
        <v>-1</v>
      </c>
      <c r="F43" s="2"/>
      <c r="G43" s="52"/>
      <c r="H43" s="53"/>
      <c r="I43" s="52">
        <f>E43</f>
        <v>-1</v>
      </c>
      <c r="J43" s="53"/>
      <c r="K43" s="7">
        <f t="shared" ref="K43" si="26">E43</f>
        <v>-1</v>
      </c>
      <c r="L43" s="8">
        <f>G43*14400</f>
        <v>0</v>
      </c>
      <c r="M43" s="13">
        <f>I43*14400</f>
        <v>-14400</v>
      </c>
    </row>
    <row r="44" spans="1:13" ht="15.75" thickBot="1" x14ac:dyDescent="0.3">
      <c r="A44" s="71"/>
      <c r="B44" s="14"/>
      <c r="C44" s="14"/>
      <c r="D44" s="14"/>
      <c r="E44" s="14"/>
      <c r="F44" s="15">
        <v>-8</v>
      </c>
      <c r="G44" s="54"/>
      <c r="H44" s="55"/>
      <c r="I44" s="54">
        <f>F44</f>
        <v>-8</v>
      </c>
      <c r="J44" s="55"/>
      <c r="K44" s="15">
        <f t="shared" ref="K44" si="27">F44</f>
        <v>-8</v>
      </c>
      <c r="L44" s="16">
        <f>G44*15100</f>
        <v>0</v>
      </c>
      <c r="M44" s="17">
        <f>I44*15100</f>
        <v>-120800</v>
      </c>
    </row>
    <row r="45" spans="1:13" x14ac:dyDescent="0.25">
      <c r="A45" s="69" t="s">
        <v>303</v>
      </c>
      <c r="B45" s="24">
        <v>-102</v>
      </c>
      <c r="C45" s="10"/>
      <c r="D45" s="10"/>
      <c r="E45" s="10"/>
      <c r="F45" s="10"/>
      <c r="G45" s="56"/>
      <c r="H45" s="57"/>
      <c r="I45" s="56">
        <f>B45</f>
        <v>-102</v>
      </c>
      <c r="J45" s="57"/>
      <c r="K45" s="10">
        <f>B45</f>
        <v>-102</v>
      </c>
      <c r="L45" s="11">
        <f>G45*10000</f>
        <v>0</v>
      </c>
      <c r="M45" s="12">
        <f>I45*10000</f>
        <v>-1020000</v>
      </c>
    </row>
    <row r="46" spans="1:13" x14ac:dyDescent="0.25">
      <c r="A46" s="70"/>
      <c r="B46" s="2"/>
      <c r="C46" s="7" t="s">
        <v>21</v>
      </c>
      <c r="D46" s="2"/>
      <c r="E46" s="2"/>
      <c r="F46" s="2"/>
      <c r="G46" s="52" t="str">
        <f t="shared" ref="G46" si="28">C46</f>
        <v>+13</v>
      </c>
      <c r="H46" s="53"/>
      <c r="I46" s="52"/>
      <c r="J46" s="53"/>
      <c r="K46" s="2" t="str">
        <f>C46</f>
        <v>+13</v>
      </c>
      <c r="L46" s="6">
        <f t="shared" ref="L46" si="29">K46*6800</f>
        <v>88400</v>
      </c>
      <c r="M46" s="13">
        <f>I46*6800</f>
        <v>0</v>
      </c>
    </row>
    <row r="47" spans="1:13" x14ac:dyDescent="0.25">
      <c r="A47" s="70"/>
      <c r="B47" s="2"/>
      <c r="C47" s="2"/>
      <c r="D47" s="7">
        <v>-23</v>
      </c>
      <c r="E47" s="2"/>
      <c r="F47" s="2"/>
      <c r="G47" s="52"/>
      <c r="H47" s="53"/>
      <c r="I47" s="52">
        <f>D47</f>
        <v>-23</v>
      </c>
      <c r="J47" s="53"/>
      <c r="K47" s="2">
        <f>D47</f>
        <v>-23</v>
      </c>
      <c r="L47" s="6">
        <f>G47*12950</f>
        <v>0</v>
      </c>
      <c r="M47" s="13">
        <f>I47*12950</f>
        <v>-297850</v>
      </c>
    </row>
    <row r="48" spans="1:13" x14ac:dyDescent="0.25">
      <c r="A48" s="70"/>
      <c r="B48" s="2"/>
      <c r="C48" s="2"/>
      <c r="D48" s="2"/>
      <c r="E48" s="7">
        <v>-298</v>
      </c>
      <c r="F48" s="2"/>
      <c r="G48" s="52"/>
      <c r="H48" s="53"/>
      <c r="I48" s="52">
        <f>E48</f>
        <v>-298</v>
      </c>
      <c r="J48" s="53"/>
      <c r="K48" s="2">
        <f>E48</f>
        <v>-298</v>
      </c>
      <c r="L48" s="8">
        <f>G48*14400</f>
        <v>0</v>
      </c>
      <c r="M48" s="13">
        <f>I48*14400</f>
        <v>-4291200</v>
      </c>
    </row>
    <row r="49" spans="1:13" ht="15.75" thickBot="1" x14ac:dyDescent="0.3">
      <c r="A49" s="71"/>
      <c r="B49" s="14"/>
      <c r="C49" s="14"/>
      <c r="D49" s="14"/>
      <c r="E49" s="14"/>
      <c r="F49" s="15">
        <v>-3</v>
      </c>
      <c r="G49" s="54"/>
      <c r="H49" s="55"/>
      <c r="I49" s="54">
        <f>F49</f>
        <v>-3</v>
      </c>
      <c r="J49" s="55"/>
      <c r="K49" s="14">
        <f>F49</f>
        <v>-3</v>
      </c>
      <c r="L49" s="16">
        <f>G49*15100</f>
        <v>0</v>
      </c>
      <c r="M49" s="17">
        <f>I49*15100</f>
        <v>-45300</v>
      </c>
    </row>
    <row r="50" spans="1:13" x14ac:dyDescent="0.25">
      <c r="A50" s="69" t="s">
        <v>304</v>
      </c>
      <c r="B50" s="24">
        <v>-64</v>
      </c>
      <c r="C50" s="10"/>
      <c r="D50" s="10"/>
      <c r="E50" s="10"/>
      <c r="F50" s="10"/>
      <c r="G50" s="56"/>
      <c r="H50" s="57"/>
      <c r="I50" s="56">
        <f t="shared" ref="I50" si="30">B50</f>
        <v>-64</v>
      </c>
      <c r="J50" s="57"/>
      <c r="K50" s="10">
        <f>B50</f>
        <v>-64</v>
      </c>
      <c r="L50" s="11">
        <f>G50*10000</f>
        <v>0</v>
      </c>
      <c r="M50" s="12">
        <f t="shared" ref="M50" si="31">K50*10000</f>
        <v>-640000</v>
      </c>
    </row>
    <row r="51" spans="1:13" x14ac:dyDescent="0.25">
      <c r="A51" s="70"/>
      <c r="B51" s="2"/>
      <c r="C51" s="7" t="s">
        <v>342</v>
      </c>
      <c r="D51" s="2"/>
      <c r="E51" s="2"/>
      <c r="F51" s="2"/>
      <c r="G51" s="52" t="str">
        <f>C51</f>
        <v>+41</v>
      </c>
      <c r="H51" s="53"/>
      <c r="I51" s="52"/>
      <c r="J51" s="53"/>
      <c r="K51" s="2" t="str">
        <f>C51</f>
        <v>+41</v>
      </c>
      <c r="L51" s="6">
        <f>G51*6800</f>
        <v>278800</v>
      </c>
      <c r="M51" s="13">
        <f t="shared" ref="M51" si="32">I51*6800</f>
        <v>0</v>
      </c>
    </row>
    <row r="52" spans="1:13" x14ac:dyDescent="0.25">
      <c r="A52" s="70"/>
      <c r="B52" s="2"/>
      <c r="C52" s="2"/>
      <c r="D52" s="7">
        <v>-16</v>
      </c>
      <c r="E52" s="2"/>
      <c r="F52" s="2"/>
      <c r="G52" s="52"/>
      <c r="H52" s="53"/>
      <c r="I52" s="52">
        <f>D52</f>
        <v>-16</v>
      </c>
      <c r="J52" s="53"/>
      <c r="K52" s="2">
        <f>D52</f>
        <v>-16</v>
      </c>
      <c r="L52" s="6">
        <f>G52*12950</f>
        <v>0</v>
      </c>
      <c r="M52" s="13">
        <f>I52*12950</f>
        <v>-207200</v>
      </c>
    </row>
    <row r="53" spans="1:13" x14ac:dyDescent="0.25">
      <c r="A53" s="70"/>
      <c r="B53" s="2"/>
      <c r="C53" s="2"/>
      <c r="D53" s="2"/>
      <c r="E53" s="7" t="s">
        <v>21</v>
      </c>
      <c r="F53" s="2"/>
      <c r="G53" s="52" t="str">
        <f t="shared" ref="G53" si="33">E53</f>
        <v>+13</v>
      </c>
      <c r="H53" s="53"/>
      <c r="I53" s="52"/>
      <c r="J53" s="53"/>
      <c r="K53" s="2" t="str">
        <f>E53</f>
        <v>+13</v>
      </c>
      <c r="L53" s="8">
        <f t="shared" ref="L53" si="34">K53*14400</f>
        <v>187200</v>
      </c>
      <c r="M53" s="13">
        <f>I53*14400</f>
        <v>0</v>
      </c>
    </row>
    <row r="54" spans="1:13" ht="15.75" thickBot="1" x14ac:dyDescent="0.3">
      <c r="A54" s="71"/>
      <c r="B54" s="14"/>
      <c r="C54" s="14"/>
      <c r="D54" s="14"/>
      <c r="E54" s="14"/>
      <c r="F54" s="15">
        <v>-4</v>
      </c>
      <c r="G54" s="54"/>
      <c r="H54" s="55"/>
      <c r="I54" s="54">
        <f>F54</f>
        <v>-4</v>
      </c>
      <c r="J54" s="55"/>
      <c r="K54" s="14">
        <f>F54</f>
        <v>-4</v>
      </c>
      <c r="L54" s="16">
        <f>G54*15100</f>
        <v>0</v>
      </c>
      <c r="M54" s="17">
        <f t="shared" ref="M54" si="35">I54*15100</f>
        <v>-60400</v>
      </c>
    </row>
    <row r="55" spans="1:13" x14ac:dyDescent="0.25">
      <c r="A55" s="69" t="s">
        <v>305</v>
      </c>
      <c r="B55" s="24">
        <v>-62</v>
      </c>
      <c r="C55" s="10"/>
      <c r="D55" s="10"/>
      <c r="E55" s="10"/>
      <c r="F55" s="10"/>
      <c r="G55" s="56"/>
      <c r="H55" s="57"/>
      <c r="I55" s="56">
        <f>B55</f>
        <v>-62</v>
      </c>
      <c r="J55" s="57"/>
      <c r="K55" s="10">
        <f>B55</f>
        <v>-62</v>
      </c>
      <c r="L55" s="11">
        <f>G55*10000</f>
        <v>0</v>
      </c>
      <c r="M55" s="12">
        <f>I55*10000</f>
        <v>-620000</v>
      </c>
    </row>
    <row r="56" spans="1:13" x14ac:dyDescent="0.25">
      <c r="A56" s="70"/>
      <c r="B56" s="2"/>
      <c r="C56" s="7">
        <v>-18</v>
      </c>
      <c r="D56" s="2"/>
      <c r="E56" s="2"/>
      <c r="F56" s="2"/>
      <c r="G56" s="52"/>
      <c r="H56" s="53"/>
      <c r="I56" s="52">
        <f>C56</f>
        <v>-18</v>
      </c>
      <c r="J56" s="53"/>
      <c r="K56" s="2">
        <f>C56</f>
        <v>-18</v>
      </c>
      <c r="L56" s="6">
        <f>G56*6800</f>
        <v>0</v>
      </c>
      <c r="M56" s="13">
        <f>I56*6800</f>
        <v>-122400</v>
      </c>
    </row>
    <row r="57" spans="1:13" x14ac:dyDescent="0.25">
      <c r="A57" s="70"/>
      <c r="B57" s="2"/>
      <c r="C57" s="2"/>
      <c r="D57" s="7">
        <v>-16</v>
      </c>
      <c r="E57" s="2"/>
      <c r="F57" s="2"/>
      <c r="G57" s="52"/>
      <c r="H57" s="53"/>
      <c r="I57" s="52">
        <f t="shared" ref="I57" si="36">D57</f>
        <v>-16</v>
      </c>
      <c r="J57" s="53"/>
      <c r="K57" s="2">
        <f>D57</f>
        <v>-16</v>
      </c>
      <c r="L57" s="6">
        <f>G57*12950</f>
        <v>0</v>
      </c>
      <c r="M57" s="13">
        <f t="shared" ref="M57" si="37">I57*12950</f>
        <v>-207200</v>
      </c>
    </row>
    <row r="58" spans="1:13" x14ac:dyDescent="0.25">
      <c r="A58" s="70"/>
      <c r="B58" s="2"/>
      <c r="C58" s="2"/>
      <c r="D58" s="2"/>
      <c r="E58" s="7" t="s">
        <v>24</v>
      </c>
      <c r="F58" s="2"/>
      <c r="G58" s="52" t="str">
        <f t="shared" ref="G58" si="38">E58</f>
        <v>+9</v>
      </c>
      <c r="H58" s="53"/>
      <c r="I58" s="52"/>
      <c r="J58" s="53"/>
      <c r="K58" s="2" t="str">
        <f>E58</f>
        <v>+9</v>
      </c>
      <c r="L58" s="8">
        <f t="shared" ref="L58" si="39">K58*14400</f>
        <v>129600</v>
      </c>
      <c r="M58" s="13">
        <f>I58*14400</f>
        <v>0</v>
      </c>
    </row>
    <row r="59" spans="1:13" ht="15.75" thickBot="1" x14ac:dyDescent="0.3">
      <c r="A59" s="71"/>
      <c r="B59" s="14"/>
      <c r="C59" s="14"/>
      <c r="D59" s="14"/>
      <c r="E59" s="14"/>
      <c r="F59" s="15">
        <v>0</v>
      </c>
      <c r="G59" s="54">
        <f>F59</f>
        <v>0</v>
      </c>
      <c r="H59" s="55"/>
      <c r="I59" s="54">
        <f>F59</f>
        <v>0</v>
      </c>
      <c r="J59" s="55"/>
      <c r="K59" s="14">
        <f>F59</f>
        <v>0</v>
      </c>
      <c r="L59" s="16">
        <f>G59*15100</f>
        <v>0</v>
      </c>
      <c r="M59" s="17">
        <f t="shared" ref="M59" si="40">I59*15100</f>
        <v>0</v>
      </c>
    </row>
    <row r="60" spans="1:13" x14ac:dyDescent="0.25">
      <c r="A60" s="69" t="s">
        <v>306</v>
      </c>
      <c r="B60" s="24">
        <v>-1041</v>
      </c>
      <c r="C60" s="10"/>
      <c r="D60" s="10"/>
      <c r="E60" s="10"/>
      <c r="F60" s="10"/>
      <c r="G60" s="56"/>
      <c r="H60" s="57"/>
      <c r="I60" s="56">
        <f t="shared" ref="I60" si="41">B60</f>
        <v>-1041</v>
      </c>
      <c r="J60" s="57"/>
      <c r="K60" s="10">
        <f>B60</f>
        <v>-1041</v>
      </c>
      <c r="L60" s="11">
        <f>G60*10000</f>
        <v>0</v>
      </c>
      <c r="M60" s="12">
        <f t="shared" ref="M60" si="42">K60*10000</f>
        <v>-10410000</v>
      </c>
    </row>
    <row r="61" spans="1:13" x14ac:dyDescent="0.25">
      <c r="A61" s="70"/>
      <c r="B61" s="2"/>
      <c r="C61" s="7" t="s">
        <v>343</v>
      </c>
      <c r="D61" s="2"/>
      <c r="E61" s="2"/>
      <c r="F61" s="2"/>
      <c r="G61" s="52" t="str">
        <f t="shared" ref="G61" si="43">C61</f>
        <v>+354</v>
      </c>
      <c r="H61" s="53"/>
      <c r="I61" s="52"/>
      <c r="J61" s="53"/>
      <c r="K61" s="2" t="str">
        <f>C61</f>
        <v>+354</v>
      </c>
      <c r="L61" s="6">
        <f t="shared" ref="L61" si="44">K61*6800</f>
        <v>2407200</v>
      </c>
      <c r="M61" s="13">
        <f>I61*6800</f>
        <v>0</v>
      </c>
    </row>
    <row r="62" spans="1:13" x14ac:dyDescent="0.25">
      <c r="A62" s="70"/>
      <c r="B62" s="2"/>
      <c r="C62" s="2"/>
      <c r="D62" s="7" t="s">
        <v>344</v>
      </c>
      <c r="E62" s="2"/>
      <c r="F62" s="2"/>
      <c r="G62" s="52" t="str">
        <f t="shared" ref="G62" si="45">D62</f>
        <v>+104</v>
      </c>
      <c r="H62" s="53"/>
      <c r="I62" s="52"/>
      <c r="J62" s="53"/>
      <c r="K62" s="2" t="str">
        <f>D62</f>
        <v>+104</v>
      </c>
      <c r="L62" s="6">
        <f t="shared" ref="L62" si="46">K62*12950</f>
        <v>1346800</v>
      </c>
      <c r="M62" s="13">
        <f>I62*12950</f>
        <v>0</v>
      </c>
    </row>
    <row r="63" spans="1:13" x14ac:dyDescent="0.25">
      <c r="A63" s="70"/>
      <c r="B63" s="2"/>
      <c r="C63" s="2"/>
      <c r="D63" s="2"/>
      <c r="E63" s="7" t="s">
        <v>345</v>
      </c>
      <c r="F63" s="2"/>
      <c r="G63" s="52" t="str">
        <f t="shared" ref="G63" si="47">E63</f>
        <v>+206</v>
      </c>
      <c r="H63" s="53"/>
      <c r="I63" s="52"/>
      <c r="J63" s="53"/>
      <c r="K63" s="2" t="str">
        <f>E63</f>
        <v>+206</v>
      </c>
      <c r="L63" s="8">
        <f t="shared" ref="L63" si="48">K63*14400</f>
        <v>2966400</v>
      </c>
      <c r="M63" s="13">
        <f>I63*14400</f>
        <v>0</v>
      </c>
    </row>
    <row r="64" spans="1:13" ht="15.75" thickBot="1" x14ac:dyDescent="0.3">
      <c r="A64" s="71"/>
      <c r="B64" s="14"/>
      <c r="C64" s="14"/>
      <c r="D64" s="14"/>
      <c r="E64" s="14"/>
      <c r="F64" s="15">
        <v>0</v>
      </c>
      <c r="G64" s="54">
        <f t="shared" ref="G64" si="49">F64</f>
        <v>0</v>
      </c>
      <c r="H64" s="55"/>
      <c r="I64" s="54">
        <f>F64</f>
        <v>0</v>
      </c>
      <c r="J64" s="55"/>
      <c r="K64" s="14">
        <f>F64</f>
        <v>0</v>
      </c>
      <c r="L64" s="16">
        <f t="shared" ref="L64" si="50">K64*15100</f>
        <v>0</v>
      </c>
      <c r="M64" s="17">
        <f>I64*15100</f>
        <v>0</v>
      </c>
    </row>
    <row r="65" spans="1:13" x14ac:dyDescent="0.25">
      <c r="A65" s="69" t="s">
        <v>307</v>
      </c>
      <c r="B65" s="24">
        <v>-244</v>
      </c>
      <c r="C65" s="10"/>
      <c r="D65" s="10"/>
      <c r="E65" s="10"/>
      <c r="F65" s="10"/>
      <c r="G65" s="56"/>
      <c r="H65" s="57"/>
      <c r="I65" s="56">
        <f t="shared" ref="I65" si="51">B65</f>
        <v>-244</v>
      </c>
      <c r="J65" s="57"/>
      <c r="K65" s="10">
        <f>B65</f>
        <v>-244</v>
      </c>
      <c r="L65" s="11">
        <f>G65*10000</f>
        <v>0</v>
      </c>
      <c r="M65" s="12">
        <f t="shared" ref="M65" si="52">K65*10000</f>
        <v>-2440000</v>
      </c>
    </row>
    <row r="66" spans="1:13" x14ac:dyDescent="0.25">
      <c r="A66" s="70"/>
      <c r="B66" s="2"/>
      <c r="C66" s="7" t="s">
        <v>346</v>
      </c>
      <c r="D66" s="2"/>
      <c r="E66" s="2"/>
      <c r="F66" s="2"/>
      <c r="G66" s="52" t="str">
        <f t="shared" ref="G66" si="53">C66</f>
        <v>+196</v>
      </c>
      <c r="H66" s="53"/>
      <c r="I66" s="52"/>
      <c r="J66" s="53"/>
      <c r="K66" s="2" t="str">
        <f>C66</f>
        <v>+196</v>
      </c>
      <c r="L66" s="6">
        <f t="shared" ref="L66" si="54">K66*6800</f>
        <v>1332800</v>
      </c>
      <c r="M66" s="13">
        <f>I66*6800</f>
        <v>0</v>
      </c>
    </row>
    <row r="67" spans="1:13" x14ac:dyDescent="0.25">
      <c r="A67" s="70"/>
      <c r="B67" s="2"/>
      <c r="C67" s="2"/>
      <c r="D67" s="7">
        <v>-24</v>
      </c>
      <c r="E67" s="2"/>
      <c r="F67" s="2"/>
      <c r="G67" s="52"/>
      <c r="H67" s="53"/>
      <c r="I67" s="52">
        <f t="shared" ref="I67" si="55">D67</f>
        <v>-24</v>
      </c>
      <c r="J67" s="53"/>
      <c r="K67" s="2">
        <f>D67</f>
        <v>-24</v>
      </c>
      <c r="L67" s="6">
        <f>G67*12950</f>
        <v>0</v>
      </c>
      <c r="M67" s="13">
        <f t="shared" ref="M67" si="56">I67*12950</f>
        <v>-310800</v>
      </c>
    </row>
    <row r="68" spans="1:13" x14ac:dyDescent="0.25">
      <c r="A68" s="70"/>
      <c r="B68" s="2"/>
      <c r="C68" s="2"/>
      <c r="D68" s="2"/>
      <c r="E68" s="7">
        <v>-82</v>
      </c>
      <c r="F68" s="2"/>
      <c r="G68" s="52"/>
      <c r="H68" s="53"/>
      <c r="I68" s="52">
        <f>E68</f>
        <v>-82</v>
      </c>
      <c r="J68" s="53"/>
      <c r="K68" s="2">
        <f>E68</f>
        <v>-82</v>
      </c>
      <c r="L68" s="8">
        <f>G68*14400</f>
        <v>0</v>
      </c>
      <c r="M68" s="13">
        <f>I68*14400</f>
        <v>-1180800</v>
      </c>
    </row>
    <row r="69" spans="1:13" ht="15.75" thickBot="1" x14ac:dyDescent="0.3">
      <c r="A69" s="71"/>
      <c r="B69" s="14"/>
      <c r="C69" s="14"/>
      <c r="D69" s="14"/>
      <c r="E69" s="14"/>
      <c r="F69" s="15" t="s">
        <v>51</v>
      </c>
      <c r="G69" s="54" t="str">
        <f t="shared" ref="G69" si="57">F69</f>
        <v>+10</v>
      </c>
      <c r="H69" s="55"/>
      <c r="I69" s="54"/>
      <c r="J69" s="55"/>
      <c r="K69" s="14" t="str">
        <f>F69</f>
        <v>+10</v>
      </c>
      <c r="L69" s="16">
        <f t="shared" ref="L69" si="58">K69*15100</f>
        <v>151000</v>
      </c>
      <c r="M69" s="17">
        <f>I69*15100</f>
        <v>0</v>
      </c>
    </row>
    <row r="70" spans="1:13" x14ac:dyDescent="0.25">
      <c r="A70" s="69" t="s">
        <v>308</v>
      </c>
      <c r="B70" s="24" t="s">
        <v>347</v>
      </c>
      <c r="C70" s="10"/>
      <c r="D70" s="10"/>
      <c r="E70" s="10"/>
      <c r="F70" s="10"/>
      <c r="G70" s="56" t="str">
        <f t="shared" ref="G70" si="59">B70</f>
        <v>+192</v>
      </c>
      <c r="H70" s="57"/>
      <c r="I70" s="56"/>
      <c r="J70" s="57"/>
      <c r="K70" s="10" t="str">
        <f>B70</f>
        <v>+192</v>
      </c>
      <c r="L70" s="11">
        <f t="shared" ref="L70" si="60">K70*10000</f>
        <v>1920000</v>
      </c>
      <c r="M70" s="12">
        <f>I70*10000</f>
        <v>0</v>
      </c>
    </row>
    <row r="71" spans="1:13" x14ac:dyDescent="0.25">
      <c r="A71" s="70"/>
      <c r="B71" s="2"/>
      <c r="C71" s="2">
        <v>-14</v>
      </c>
      <c r="D71" s="2"/>
      <c r="E71" s="2"/>
      <c r="F71" s="2"/>
      <c r="G71" s="52"/>
      <c r="H71" s="53"/>
      <c r="I71" s="52">
        <f t="shared" ref="I71" si="61">C71</f>
        <v>-14</v>
      </c>
      <c r="J71" s="53"/>
      <c r="K71" s="2">
        <f>C71</f>
        <v>-14</v>
      </c>
      <c r="L71" s="6">
        <f>G71*6800</f>
        <v>0</v>
      </c>
      <c r="M71" s="13">
        <f t="shared" ref="M71" si="62">I71*6800</f>
        <v>-95200</v>
      </c>
    </row>
    <row r="72" spans="1:13" x14ac:dyDescent="0.25">
      <c r="A72" s="70"/>
      <c r="B72" s="2"/>
      <c r="C72" s="2"/>
      <c r="D72" s="7" t="s">
        <v>62</v>
      </c>
      <c r="E72" s="2"/>
      <c r="F72" s="2"/>
      <c r="G72" s="52" t="str">
        <f t="shared" ref="G72" si="63">D72</f>
        <v>+19</v>
      </c>
      <c r="H72" s="53"/>
      <c r="I72" s="52"/>
      <c r="J72" s="53"/>
      <c r="K72" s="2" t="str">
        <f>D72</f>
        <v>+19</v>
      </c>
      <c r="L72" s="6">
        <f t="shared" ref="L72" si="64">K72*12950</f>
        <v>246050</v>
      </c>
      <c r="M72" s="13">
        <f>I72*12950</f>
        <v>0</v>
      </c>
    </row>
    <row r="73" spans="1:13" x14ac:dyDescent="0.25">
      <c r="A73" s="70"/>
      <c r="B73" s="2"/>
      <c r="C73" s="2"/>
      <c r="D73" s="2"/>
      <c r="E73" s="7" t="s">
        <v>348</v>
      </c>
      <c r="F73" s="2"/>
      <c r="G73" s="52" t="str">
        <f>E73</f>
        <v>+244</v>
      </c>
      <c r="H73" s="53"/>
      <c r="I73" s="52"/>
      <c r="J73" s="53"/>
      <c r="K73" s="2" t="str">
        <f>E73</f>
        <v>+244</v>
      </c>
      <c r="L73" s="8">
        <f>G73*14400</f>
        <v>3513600</v>
      </c>
      <c r="M73" s="13">
        <f>I73*14400</f>
        <v>0</v>
      </c>
    </row>
    <row r="74" spans="1:13" ht="15.75" thickBot="1" x14ac:dyDescent="0.3">
      <c r="A74" s="71"/>
      <c r="B74" s="14"/>
      <c r="C74" s="14"/>
      <c r="D74" s="14"/>
      <c r="E74" s="14"/>
      <c r="F74" s="15">
        <v>-12</v>
      </c>
      <c r="G74" s="54"/>
      <c r="H74" s="55"/>
      <c r="I74" s="54">
        <f>F74</f>
        <v>-12</v>
      </c>
      <c r="J74" s="55"/>
      <c r="K74" s="14">
        <f>F74</f>
        <v>-12</v>
      </c>
      <c r="L74" s="16">
        <f>G74*15100</f>
        <v>0</v>
      </c>
      <c r="M74" s="17">
        <f>I74*15100</f>
        <v>-181200</v>
      </c>
    </row>
    <row r="75" spans="1:13" x14ac:dyDescent="0.25">
      <c r="A75" s="69" t="s">
        <v>309</v>
      </c>
      <c r="B75" s="24" t="s">
        <v>349</v>
      </c>
      <c r="C75" s="10"/>
      <c r="D75" s="10"/>
      <c r="E75" s="10"/>
      <c r="F75" s="10"/>
      <c r="G75" s="56" t="str">
        <f>B75</f>
        <v>+297</v>
      </c>
      <c r="H75" s="57"/>
      <c r="I75" s="56"/>
      <c r="J75" s="57"/>
      <c r="K75" s="10" t="str">
        <f>B75</f>
        <v>+297</v>
      </c>
      <c r="L75" s="11">
        <f>G75*10000</f>
        <v>2970000</v>
      </c>
      <c r="M75" s="12">
        <f>I75*10000</f>
        <v>0</v>
      </c>
    </row>
    <row r="76" spans="1:13" x14ac:dyDescent="0.25">
      <c r="A76" s="70"/>
      <c r="B76" s="2"/>
      <c r="C76" s="7">
        <v>-54</v>
      </c>
      <c r="D76" s="2"/>
      <c r="E76" s="2"/>
      <c r="F76" s="2"/>
      <c r="G76" s="52"/>
      <c r="H76" s="53"/>
      <c r="I76" s="52">
        <f>C76</f>
        <v>-54</v>
      </c>
      <c r="J76" s="53"/>
      <c r="K76" s="2">
        <f>C76</f>
        <v>-54</v>
      </c>
      <c r="L76" s="6">
        <f>G76*6800</f>
        <v>0</v>
      </c>
      <c r="M76" s="13">
        <f>I76*6800</f>
        <v>-367200</v>
      </c>
    </row>
    <row r="77" spans="1:13" x14ac:dyDescent="0.25">
      <c r="A77" s="70"/>
      <c r="B77" s="2"/>
      <c r="C77" s="2"/>
      <c r="D77" s="7" t="s">
        <v>49</v>
      </c>
      <c r="E77" s="2"/>
      <c r="F77" s="2"/>
      <c r="G77" s="52" t="str">
        <f t="shared" ref="G77" si="65">D77</f>
        <v>+12</v>
      </c>
      <c r="H77" s="53"/>
      <c r="I77" s="52"/>
      <c r="J77" s="53"/>
      <c r="K77" s="2" t="str">
        <f>D77</f>
        <v>+12</v>
      </c>
      <c r="L77" s="6">
        <f t="shared" ref="L77" si="66">K77*12950</f>
        <v>155400</v>
      </c>
      <c r="M77" s="13">
        <f>I77*12950</f>
        <v>0</v>
      </c>
    </row>
    <row r="78" spans="1:13" x14ac:dyDescent="0.25">
      <c r="A78" s="70"/>
      <c r="B78" s="2"/>
      <c r="C78" s="2"/>
      <c r="D78" s="2"/>
      <c r="E78" s="7" t="s">
        <v>350</v>
      </c>
      <c r="F78" s="2"/>
      <c r="G78" s="52" t="str">
        <f t="shared" ref="G78" si="67">E78</f>
        <v>+118</v>
      </c>
      <c r="H78" s="53"/>
      <c r="I78" s="52"/>
      <c r="J78" s="53"/>
      <c r="K78" s="2" t="str">
        <f>E78</f>
        <v>+118</v>
      </c>
      <c r="L78" s="8">
        <f t="shared" ref="L78" si="68">K78*14400</f>
        <v>1699200</v>
      </c>
      <c r="M78" s="13">
        <f>I78*14400</f>
        <v>0</v>
      </c>
    </row>
    <row r="79" spans="1:13" ht="15.75" thickBot="1" x14ac:dyDescent="0.3">
      <c r="A79" s="71"/>
      <c r="B79" s="14"/>
      <c r="C79" s="14"/>
      <c r="D79" s="14"/>
      <c r="E79" s="14"/>
      <c r="F79" s="15">
        <v>0</v>
      </c>
      <c r="G79" s="54">
        <f>F79</f>
        <v>0</v>
      </c>
      <c r="H79" s="55"/>
      <c r="I79" s="54">
        <f>F79</f>
        <v>0</v>
      </c>
      <c r="J79" s="55"/>
      <c r="K79" s="14">
        <f>F79</f>
        <v>0</v>
      </c>
      <c r="L79" s="16">
        <f>G79*15100</f>
        <v>0</v>
      </c>
      <c r="M79" s="17">
        <f t="shared" ref="M79" si="69">I79*15100</f>
        <v>0</v>
      </c>
    </row>
    <row r="80" spans="1:13" x14ac:dyDescent="0.25">
      <c r="A80" s="69" t="s">
        <v>310</v>
      </c>
      <c r="B80" s="24" t="s">
        <v>74</v>
      </c>
      <c r="C80" s="10"/>
      <c r="D80" s="10"/>
      <c r="E80" s="10"/>
      <c r="F80" s="10"/>
      <c r="G80" s="56" t="str">
        <f>B80</f>
        <v>+24</v>
      </c>
      <c r="H80" s="57"/>
      <c r="I80" s="56"/>
      <c r="J80" s="57"/>
      <c r="K80" s="10" t="str">
        <f>B80</f>
        <v>+24</v>
      </c>
      <c r="L80" s="11">
        <f>G80*10000</f>
        <v>240000</v>
      </c>
      <c r="M80" s="12">
        <f>I80*10000</f>
        <v>0</v>
      </c>
    </row>
    <row r="81" spans="1:13" x14ac:dyDescent="0.25">
      <c r="A81" s="70"/>
      <c r="B81" s="2"/>
      <c r="C81" s="7" t="s">
        <v>351</v>
      </c>
      <c r="D81" s="2"/>
      <c r="E81" s="2"/>
      <c r="F81" s="2"/>
      <c r="G81" s="52" t="str">
        <f t="shared" ref="G81" si="70">C81</f>
        <v>+574</v>
      </c>
      <c r="H81" s="53"/>
      <c r="I81" s="52"/>
      <c r="J81" s="53"/>
      <c r="K81" s="2" t="str">
        <f>C81</f>
        <v>+574</v>
      </c>
      <c r="L81" s="6">
        <f t="shared" ref="L81" si="71">K81*6800</f>
        <v>3903200</v>
      </c>
      <c r="M81" s="13">
        <f>I81*6800</f>
        <v>0</v>
      </c>
    </row>
    <row r="82" spans="1:13" x14ac:dyDescent="0.25">
      <c r="A82" s="70"/>
      <c r="B82" s="2"/>
      <c r="C82" s="2"/>
      <c r="D82" s="7">
        <v>-31</v>
      </c>
      <c r="E82" s="2"/>
      <c r="F82" s="2"/>
      <c r="G82" s="52"/>
      <c r="H82" s="53"/>
      <c r="I82" s="52">
        <f t="shared" ref="I82" si="72">D82</f>
        <v>-31</v>
      </c>
      <c r="J82" s="53"/>
      <c r="K82" s="2">
        <f>D82</f>
        <v>-31</v>
      </c>
      <c r="L82" s="6">
        <f>G82*12950</f>
        <v>0</v>
      </c>
      <c r="M82" s="13">
        <f t="shared" ref="M82" si="73">I82*12950</f>
        <v>-401450</v>
      </c>
    </row>
    <row r="83" spans="1:13" x14ac:dyDescent="0.25">
      <c r="A83" s="70"/>
      <c r="B83" s="2"/>
      <c r="C83" s="2"/>
      <c r="D83" s="2"/>
      <c r="E83" s="7" t="s">
        <v>350</v>
      </c>
      <c r="F83" s="2"/>
      <c r="G83" s="52" t="str">
        <f>E83</f>
        <v>+118</v>
      </c>
      <c r="H83" s="53"/>
      <c r="I83" s="52"/>
      <c r="J83" s="53"/>
      <c r="K83" s="2" t="str">
        <f>E83</f>
        <v>+118</v>
      </c>
      <c r="L83" s="8">
        <f>G83*14400</f>
        <v>1699200</v>
      </c>
      <c r="M83" s="13">
        <f>I83*14400</f>
        <v>0</v>
      </c>
    </row>
    <row r="84" spans="1:13" ht="15.75" thickBot="1" x14ac:dyDescent="0.3">
      <c r="A84" s="71"/>
      <c r="B84" s="14"/>
      <c r="C84" s="14"/>
      <c r="D84" s="14"/>
      <c r="E84" s="14"/>
      <c r="F84" s="15">
        <v>-9</v>
      </c>
      <c r="G84" s="54"/>
      <c r="H84" s="55"/>
      <c r="I84" s="54">
        <f>F84</f>
        <v>-9</v>
      </c>
      <c r="J84" s="55"/>
      <c r="K84" s="14">
        <f>F84</f>
        <v>-9</v>
      </c>
      <c r="L84" s="16">
        <f>G84*15100</f>
        <v>0</v>
      </c>
      <c r="M84" s="17">
        <f>I84*15100</f>
        <v>-135900</v>
      </c>
    </row>
    <row r="85" spans="1:13" x14ac:dyDescent="0.25">
      <c r="A85" s="69" t="s">
        <v>311</v>
      </c>
      <c r="B85" s="24" t="s">
        <v>352</v>
      </c>
      <c r="C85" s="10"/>
      <c r="D85" s="10"/>
      <c r="E85" s="10"/>
      <c r="F85" s="10"/>
      <c r="G85" s="56" t="str">
        <f>B85</f>
        <v>+330</v>
      </c>
      <c r="H85" s="57"/>
      <c r="I85" s="56"/>
      <c r="J85" s="57"/>
      <c r="K85" s="10" t="str">
        <f>B85</f>
        <v>+330</v>
      </c>
      <c r="L85" s="11">
        <f>G85*10000</f>
        <v>3300000</v>
      </c>
      <c r="M85" s="12">
        <f>I85*10000</f>
        <v>0</v>
      </c>
    </row>
    <row r="86" spans="1:13" x14ac:dyDescent="0.25">
      <c r="A86" s="70"/>
      <c r="B86" s="2"/>
      <c r="C86" s="7" t="s">
        <v>208</v>
      </c>
      <c r="D86" s="2"/>
      <c r="E86" s="2"/>
      <c r="F86" s="2"/>
      <c r="G86" s="52" t="str">
        <f>C86</f>
        <v>+2</v>
      </c>
      <c r="H86" s="53"/>
      <c r="I86" s="52"/>
      <c r="J86" s="53"/>
      <c r="K86" s="2" t="str">
        <f>C86</f>
        <v>+2</v>
      </c>
      <c r="L86" s="6">
        <f>G86*6800</f>
        <v>13600</v>
      </c>
      <c r="M86" s="13">
        <f t="shared" ref="M86" si="74">I86*6800</f>
        <v>0</v>
      </c>
    </row>
    <row r="87" spans="1:13" x14ac:dyDescent="0.25">
      <c r="A87" s="70"/>
      <c r="B87" s="2"/>
      <c r="C87" s="2"/>
      <c r="D87" s="7" t="s">
        <v>36</v>
      </c>
      <c r="E87" s="2"/>
      <c r="F87" s="2"/>
      <c r="G87" s="52" t="str">
        <f t="shared" ref="G87" si="75">D87</f>
        <v>+18</v>
      </c>
      <c r="H87" s="53"/>
      <c r="I87" s="52"/>
      <c r="J87" s="53"/>
      <c r="K87" s="2" t="str">
        <f>D87</f>
        <v>+18</v>
      </c>
      <c r="L87" s="6">
        <f t="shared" ref="L87" si="76">K87*12950</f>
        <v>233100</v>
      </c>
      <c r="M87" s="13">
        <f>I87*12950</f>
        <v>0</v>
      </c>
    </row>
    <row r="88" spans="1:13" x14ac:dyDescent="0.25">
      <c r="A88" s="70"/>
      <c r="B88" s="2"/>
      <c r="C88" s="2"/>
      <c r="D88" s="2"/>
      <c r="E88" s="7">
        <v>0</v>
      </c>
      <c r="F88" s="2"/>
      <c r="G88" s="52">
        <f t="shared" ref="G88" si="77">E88</f>
        <v>0</v>
      </c>
      <c r="H88" s="53"/>
      <c r="I88" s="52">
        <f>E88</f>
        <v>0</v>
      </c>
      <c r="J88" s="53"/>
      <c r="K88" s="2">
        <f>E88</f>
        <v>0</v>
      </c>
      <c r="L88" s="8">
        <f t="shared" ref="L88" si="78">K88*14400</f>
        <v>0</v>
      </c>
      <c r="M88" s="13">
        <f>I88*14400</f>
        <v>0</v>
      </c>
    </row>
    <row r="89" spans="1:13" ht="15.75" thickBot="1" x14ac:dyDescent="0.3">
      <c r="A89" s="71"/>
      <c r="B89" s="14"/>
      <c r="C89" s="14"/>
      <c r="D89" s="14"/>
      <c r="E89" s="14"/>
      <c r="F89" s="15">
        <v>-15</v>
      </c>
      <c r="G89" s="54"/>
      <c r="H89" s="55"/>
      <c r="I89" s="54">
        <f>F89</f>
        <v>-15</v>
      </c>
      <c r="J89" s="55"/>
      <c r="K89" s="14">
        <f>F89</f>
        <v>-15</v>
      </c>
      <c r="L89" s="16">
        <f>G89*15100</f>
        <v>0</v>
      </c>
      <c r="M89" s="17">
        <f>I89*15100</f>
        <v>-226500</v>
      </c>
    </row>
    <row r="90" spans="1:13" x14ac:dyDescent="0.25">
      <c r="A90" s="69" t="s">
        <v>312</v>
      </c>
      <c r="B90" s="10">
        <v>-123</v>
      </c>
      <c r="C90" s="10"/>
      <c r="D90" s="10"/>
      <c r="E90" s="10"/>
      <c r="F90" s="10"/>
      <c r="G90" s="56"/>
      <c r="H90" s="57"/>
      <c r="I90" s="56">
        <f t="shared" ref="I90" si="79">B90</f>
        <v>-123</v>
      </c>
      <c r="J90" s="57"/>
      <c r="K90" s="10">
        <f>B90</f>
        <v>-123</v>
      </c>
      <c r="L90" s="11">
        <f>G90*10000</f>
        <v>0</v>
      </c>
      <c r="M90" s="12">
        <f t="shared" ref="M90" si="80">K90*10000</f>
        <v>-1230000</v>
      </c>
    </row>
    <row r="91" spans="1:13" x14ac:dyDescent="0.25">
      <c r="A91" s="70"/>
      <c r="B91" s="2"/>
      <c r="C91" s="7" t="s">
        <v>132</v>
      </c>
      <c r="D91" s="2"/>
      <c r="E91" s="2"/>
      <c r="F91" s="2"/>
      <c r="G91" s="52" t="str">
        <f>C91</f>
        <v>+14</v>
      </c>
      <c r="H91" s="53"/>
      <c r="I91" s="52"/>
      <c r="J91" s="53"/>
      <c r="K91" s="2" t="str">
        <f>C91</f>
        <v>+14</v>
      </c>
      <c r="L91" s="6">
        <f>G91*6800</f>
        <v>95200</v>
      </c>
      <c r="M91" s="13">
        <f t="shared" ref="M91" si="81">I91*6800</f>
        <v>0</v>
      </c>
    </row>
    <row r="92" spans="1:13" x14ac:dyDescent="0.25">
      <c r="A92" s="70"/>
      <c r="B92" s="2"/>
      <c r="C92" s="2"/>
      <c r="D92" s="7" t="s">
        <v>332</v>
      </c>
      <c r="E92" s="2"/>
      <c r="F92" s="2"/>
      <c r="G92" s="52" t="str">
        <f t="shared" ref="G92" si="82">D92</f>
        <v>+88</v>
      </c>
      <c r="H92" s="53"/>
      <c r="I92" s="52"/>
      <c r="J92" s="53"/>
      <c r="K92" s="2" t="str">
        <f>D92</f>
        <v>+88</v>
      </c>
      <c r="L92" s="6">
        <f t="shared" ref="L92" si="83">K92*12950</f>
        <v>1139600</v>
      </c>
      <c r="M92" s="13">
        <f>I92*12950</f>
        <v>0</v>
      </c>
    </row>
    <row r="93" spans="1:13" x14ac:dyDescent="0.25">
      <c r="A93" s="70"/>
      <c r="B93" s="2"/>
      <c r="C93" s="2"/>
      <c r="D93" s="2"/>
      <c r="E93" s="7">
        <v>0</v>
      </c>
      <c r="F93" s="2"/>
      <c r="G93" s="52">
        <f t="shared" ref="G93" si="84">E93</f>
        <v>0</v>
      </c>
      <c r="H93" s="53"/>
      <c r="I93" s="52">
        <f>E93</f>
        <v>0</v>
      </c>
      <c r="J93" s="53"/>
      <c r="K93" s="2">
        <f>E93</f>
        <v>0</v>
      </c>
      <c r="L93" s="8">
        <f t="shared" ref="L93" si="85">K93*14400</f>
        <v>0</v>
      </c>
      <c r="M93" s="13">
        <f>I93*14400</f>
        <v>0</v>
      </c>
    </row>
    <row r="94" spans="1:13" ht="15.75" thickBot="1" x14ac:dyDescent="0.3">
      <c r="A94" s="71"/>
      <c r="B94" s="14"/>
      <c r="C94" s="14"/>
      <c r="D94" s="14"/>
      <c r="E94" s="14"/>
      <c r="F94" s="15" t="s">
        <v>132</v>
      </c>
      <c r="G94" s="54" t="str">
        <f>F94</f>
        <v>+14</v>
      </c>
      <c r="H94" s="55"/>
      <c r="I94" s="54"/>
      <c r="J94" s="55"/>
      <c r="K94" s="14" t="str">
        <f>F94</f>
        <v>+14</v>
      </c>
      <c r="L94" s="16">
        <f>G94*15100</f>
        <v>211400</v>
      </c>
      <c r="M94" s="17">
        <f t="shared" ref="M94" si="86">I94*15100</f>
        <v>0</v>
      </c>
    </row>
    <row r="95" spans="1:13" x14ac:dyDescent="0.25">
      <c r="A95" s="69" t="s">
        <v>313</v>
      </c>
      <c r="B95" s="24" t="s">
        <v>157</v>
      </c>
      <c r="C95" s="10"/>
      <c r="D95" s="10"/>
      <c r="E95" s="10"/>
      <c r="F95" s="10"/>
      <c r="G95" s="56" t="str">
        <f t="shared" ref="G95" si="87">B95</f>
        <v>+66</v>
      </c>
      <c r="H95" s="57"/>
      <c r="I95" s="56"/>
      <c r="J95" s="57"/>
      <c r="K95" s="10" t="str">
        <f>B95</f>
        <v>+66</v>
      </c>
      <c r="L95" s="11">
        <f t="shared" ref="L95" si="88">K95*10000</f>
        <v>660000</v>
      </c>
      <c r="M95" s="12">
        <f>I95*10000</f>
        <v>0</v>
      </c>
    </row>
    <row r="96" spans="1:13" x14ac:dyDescent="0.25">
      <c r="A96" s="70"/>
      <c r="B96" s="2"/>
      <c r="C96" s="7">
        <v>-5</v>
      </c>
      <c r="D96" s="2"/>
      <c r="E96" s="2"/>
      <c r="F96" s="2"/>
      <c r="G96" s="52"/>
      <c r="H96" s="53"/>
      <c r="I96" s="52">
        <f>C96</f>
        <v>-5</v>
      </c>
      <c r="J96" s="53"/>
      <c r="K96" s="2">
        <f>C96</f>
        <v>-5</v>
      </c>
      <c r="L96" s="6">
        <f>G96*6800</f>
        <v>0</v>
      </c>
      <c r="M96" s="13">
        <f>I96*6800</f>
        <v>-34000</v>
      </c>
    </row>
    <row r="97" spans="1:13" x14ac:dyDescent="0.25">
      <c r="A97" s="70"/>
      <c r="B97" s="2"/>
      <c r="C97" s="2"/>
      <c r="D97" s="7">
        <v>-60</v>
      </c>
      <c r="E97" s="2"/>
      <c r="F97" s="2"/>
      <c r="G97" s="52"/>
      <c r="H97" s="53"/>
      <c r="I97" s="52">
        <f t="shared" ref="I97" si="89">D97</f>
        <v>-60</v>
      </c>
      <c r="J97" s="53"/>
      <c r="K97" s="2">
        <f>D97</f>
        <v>-60</v>
      </c>
      <c r="L97" s="6">
        <f>G97*12950</f>
        <v>0</v>
      </c>
      <c r="M97" s="13">
        <f t="shared" ref="M97" si="90">I97*12950</f>
        <v>-777000</v>
      </c>
    </row>
    <row r="98" spans="1:13" x14ac:dyDescent="0.25">
      <c r="A98" s="70"/>
      <c r="B98" s="2"/>
      <c r="C98" s="2"/>
      <c r="D98" s="2"/>
      <c r="E98" s="7">
        <v>0</v>
      </c>
      <c r="F98" s="2"/>
      <c r="G98" s="52">
        <f t="shared" ref="G98" si="91">E98</f>
        <v>0</v>
      </c>
      <c r="H98" s="53"/>
      <c r="I98" s="52">
        <f>E98</f>
        <v>0</v>
      </c>
      <c r="J98" s="53"/>
      <c r="K98" s="2">
        <f>E98</f>
        <v>0</v>
      </c>
      <c r="L98" s="8">
        <f t="shared" ref="L98" si="92">K98*14400</f>
        <v>0</v>
      </c>
      <c r="M98" s="13">
        <f>I98*14400</f>
        <v>0</v>
      </c>
    </row>
    <row r="99" spans="1:13" ht="15.75" thickBot="1" x14ac:dyDescent="0.3">
      <c r="A99" s="71"/>
      <c r="B99" s="14"/>
      <c r="C99" s="14"/>
      <c r="D99" s="14"/>
      <c r="E99" s="14"/>
      <c r="F99" s="15" t="s">
        <v>342</v>
      </c>
      <c r="G99" s="54" t="str">
        <f t="shared" ref="G99" si="93">F99</f>
        <v>+41</v>
      </c>
      <c r="H99" s="55"/>
      <c r="I99" s="54"/>
      <c r="J99" s="55"/>
      <c r="K99" s="14" t="str">
        <f>F99</f>
        <v>+41</v>
      </c>
      <c r="L99" s="16">
        <f t="shared" ref="L99" si="94">K99*15100</f>
        <v>619100</v>
      </c>
      <c r="M99" s="17">
        <f>I99*15100</f>
        <v>0</v>
      </c>
    </row>
    <row r="100" spans="1:13" x14ac:dyDescent="0.25">
      <c r="A100" s="69" t="s">
        <v>314</v>
      </c>
      <c r="B100" s="24">
        <v>-111</v>
      </c>
      <c r="C100" s="10"/>
      <c r="D100" s="10"/>
      <c r="E100" s="10"/>
      <c r="F100" s="10"/>
      <c r="G100" s="56"/>
      <c r="H100" s="57"/>
      <c r="I100" s="56">
        <f t="shared" ref="I100" si="95">B100</f>
        <v>-111</v>
      </c>
      <c r="J100" s="57"/>
      <c r="K100" s="10">
        <f>B100</f>
        <v>-111</v>
      </c>
      <c r="L100" s="11">
        <f>G100*10000</f>
        <v>0</v>
      </c>
      <c r="M100" s="12">
        <f t="shared" ref="M100" si="96">K100*10000</f>
        <v>-1110000</v>
      </c>
    </row>
    <row r="101" spans="1:13" x14ac:dyDescent="0.25">
      <c r="A101" s="70"/>
      <c r="B101" s="2"/>
      <c r="C101" s="7" t="s">
        <v>49</v>
      </c>
      <c r="D101" s="2"/>
      <c r="E101" s="2"/>
      <c r="F101" s="2"/>
      <c r="G101" s="52" t="str">
        <f>C101</f>
        <v>+12</v>
      </c>
      <c r="H101" s="53"/>
      <c r="I101" s="52"/>
      <c r="J101" s="53"/>
      <c r="K101" s="2" t="str">
        <f>C101</f>
        <v>+12</v>
      </c>
      <c r="L101" s="6">
        <f>G101*6800</f>
        <v>81600</v>
      </c>
      <c r="M101" s="13">
        <f t="shared" ref="M101" si="97">I101*6800</f>
        <v>0</v>
      </c>
    </row>
    <row r="102" spans="1:13" x14ac:dyDescent="0.25">
      <c r="A102" s="70"/>
      <c r="B102" s="2"/>
      <c r="C102" s="2"/>
      <c r="D102" s="7">
        <v>-108</v>
      </c>
      <c r="E102" s="2"/>
      <c r="F102" s="2"/>
      <c r="G102" s="52"/>
      <c r="H102" s="53"/>
      <c r="I102" s="52">
        <f t="shared" ref="I102" si="98">D102</f>
        <v>-108</v>
      </c>
      <c r="J102" s="53"/>
      <c r="K102" s="2">
        <f>D102</f>
        <v>-108</v>
      </c>
      <c r="L102" s="6">
        <f>G102*12950</f>
        <v>0</v>
      </c>
      <c r="M102" s="13">
        <f t="shared" ref="M102" si="99">I102*12950</f>
        <v>-1398600</v>
      </c>
    </row>
    <row r="103" spans="1:13" x14ac:dyDescent="0.25">
      <c r="A103" s="70"/>
      <c r="B103" s="2"/>
      <c r="C103" s="2"/>
      <c r="D103" s="2"/>
      <c r="E103" s="7">
        <v>-292</v>
      </c>
      <c r="F103" s="2"/>
      <c r="G103" s="52"/>
      <c r="H103" s="53"/>
      <c r="I103" s="52">
        <f>E103</f>
        <v>-292</v>
      </c>
      <c r="J103" s="53"/>
      <c r="K103" s="2">
        <f>E103</f>
        <v>-292</v>
      </c>
      <c r="L103" s="8">
        <f>G103*14400</f>
        <v>0</v>
      </c>
      <c r="M103" s="13">
        <f>I103*14400</f>
        <v>-4204800</v>
      </c>
    </row>
    <row r="104" spans="1:13" ht="15.75" thickBot="1" x14ac:dyDescent="0.3">
      <c r="A104" s="71"/>
      <c r="B104" s="14"/>
      <c r="C104" s="14"/>
      <c r="D104" s="14"/>
      <c r="E104" s="14"/>
      <c r="F104" s="15">
        <v>0</v>
      </c>
      <c r="G104" s="54">
        <f>F104</f>
        <v>0</v>
      </c>
      <c r="H104" s="55"/>
      <c r="I104" s="54">
        <f>F104</f>
        <v>0</v>
      </c>
      <c r="J104" s="55"/>
      <c r="K104" s="14">
        <f>F104</f>
        <v>0</v>
      </c>
      <c r="L104" s="16">
        <f>G104*15100</f>
        <v>0</v>
      </c>
      <c r="M104" s="17">
        <f t="shared" ref="M104" si="100">I104*15100</f>
        <v>0</v>
      </c>
    </row>
    <row r="105" spans="1:13" x14ac:dyDescent="0.25">
      <c r="A105" s="69" t="s">
        <v>315</v>
      </c>
      <c r="B105" s="24"/>
      <c r="C105" s="10"/>
      <c r="D105" s="10"/>
      <c r="E105" s="10"/>
      <c r="F105" s="10"/>
      <c r="G105" s="56">
        <f t="shared" ref="G105" si="101">B105</f>
        <v>0</v>
      </c>
      <c r="H105" s="57"/>
      <c r="I105" s="56">
        <f>B105</f>
        <v>0</v>
      </c>
      <c r="J105" s="57"/>
      <c r="K105" s="10">
        <f>B105</f>
        <v>0</v>
      </c>
      <c r="L105" s="11">
        <f t="shared" ref="L105" si="102">K105*10000</f>
        <v>0</v>
      </c>
      <c r="M105" s="12">
        <f>I105*10000</f>
        <v>0</v>
      </c>
    </row>
    <row r="106" spans="1:13" x14ac:dyDescent="0.25">
      <c r="A106" s="70"/>
      <c r="B106" s="2"/>
      <c r="C106" s="7"/>
      <c r="D106" s="2"/>
      <c r="E106" s="2"/>
      <c r="F106" s="2"/>
      <c r="G106" s="52">
        <f t="shared" ref="G106" si="103">C106</f>
        <v>0</v>
      </c>
      <c r="H106" s="53"/>
      <c r="I106" s="52">
        <f>C106</f>
        <v>0</v>
      </c>
      <c r="J106" s="53"/>
      <c r="K106" s="2">
        <f>C106</f>
        <v>0</v>
      </c>
      <c r="L106" s="6">
        <f t="shared" ref="L106" si="104">K106*6800</f>
        <v>0</v>
      </c>
      <c r="M106" s="13">
        <f>I106*6800</f>
        <v>0</v>
      </c>
    </row>
    <row r="107" spans="1:13" x14ac:dyDescent="0.25">
      <c r="A107" s="70"/>
      <c r="B107" s="2"/>
      <c r="C107" s="2"/>
      <c r="D107" s="7"/>
      <c r="E107" s="2"/>
      <c r="F107" s="2"/>
      <c r="G107" s="52">
        <f>D107</f>
        <v>0</v>
      </c>
      <c r="H107" s="53"/>
      <c r="I107" s="52">
        <f t="shared" ref="I107" si="105">D107</f>
        <v>0</v>
      </c>
      <c r="J107" s="53"/>
      <c r="K107" s="2">
        <f>D107</f>
        <v>0</v>
      </c>
      <c r="L107" s="6">
        <f>G107*12950</f>
        <v>0</v>
      </c>
      <c r="M107" s="13">
        <f t="shared" ref="M107" si="106">I107*12950</f>
        <v>0</v>
      </c>
    </row>
    <row r="108" spans="1:13" x14ac:dyDescent="0.25">
      <c r="A108" s="70"/>
      <c r="B108" s="2"/>
      <c r="C108" s="2"/>
      <c r="D108" s="2"/>
      <c r="E108" s="2"/>
      <c r="F108" s="2"/>
      <c r="G108" s="52">
        <f>E108</f>
        <v>0</v>
      </c>
      <c r="H108" s="53"/>
      <c r="I108" s="52">
        <f t="shared" ref="I108" si="107">E108</f>
        <v>0</v>
      </c>
      <c r="J108" s="53"/>
      <c r="K108" s="2">
        <f>E108</f>
        <v>0</v>
      </c>
      <c r="L108" s="8">
        <f>G108*14400</f>
        <v>0</v>
      </c>
      <c r="M108" s="13">
        <f t="shared" ref="M108" si="108">K108*14400</f>
        <v>0</v>
      </c>
    </row>
    <row r="109" spans="1:13" ht="15.75" thickBot="1" x14ac:dyDescent="0.3">
      <c r="A109" s="71"/>
      <c r="B109" s="14"/>
      <c r="C109" s="14"/>
      <c r="D109" s="14"/>
      <c r="E109" s="14"/>
      <c r="F109" s="15"/>
      <c r="G109" s="54">
        <f t="shared" ref="G109" si="109">F109</f>
        <v>0</v>
      </c>
      <c r="H109" s="55"/>
      <c r="I109" s="54">
        <f>F109</f>
        <v>0</v>
      </c>
      <c r="J109" s="55"/>
      <c r="K109" s="14">
        <f>F109</f>
        <v>0</v>
      </c>
      <c r="L109" s="16">
        <f t="shared" ref="L109" si="110">K109*15100</f>
        <v>0</v>
      </c>
      <c r="M109" s="17">
        <f>I109*15100</f>
        <v>0</v>
      </c>
    </row>
    <row r="110" spans="1:13" x14ac:dyDescent="0.25">
      <c r="A110" s="69" t="s">
        <v>316</v>
      </c>
      <c r="B110" s="24"/>
      <c r="C110" s="10"/>
      <c r="D110" s="10"/>
      <c r="E110" s="10"/>
      <c r="F110" s="10"/>
      <c r="G110" s="56">
        <f>B110</f>
        <v>0</v>
      </c>
      <c r="H110" s="57"/>
      <c r="I110" s="56">
        <f t="shared" ref="I110" si="111">B110</f>
        <v>0</v>
      </c>
      <c r="J110" s="57"/>
      <c r="K110" s="10">
        <f>B110</f>
        <v>0</v>
      </c>
      <c r="L110" s="11">
        <f>G110*10000</f>
        <v>0</v>
      </c>
      <c r="M110" s="12">
        <f t="shared" ref="M110" si="112">K110*10000</f>
        <v>0</v>
      </c>
    </row>
    <row r="111" spans="1:13" x14ac:dyDescent="0.25">
      <c r="A111" s="70"/>
      <c r="B111" s="2"/>
      <c r="C111" s="7"/>
      <c r="D111" s="2"/>
      <c r="E111" s="2"/>
      <c r="F111" s="2"/>
      <c r="G111" s="52">
        <f>C111</f>
        <v>0</v>
      </c>
      <c r="H111" s="53"/>
      <c r="I111" s="52">
        <f t="shared" ref="I111" si="113">C111</f>
        <v>0</v>
      </c>
      <c r="J111" s="53"/>
      <c r="K111" s="2">
        <f>C111</f>
        <v>0</v>
      </c>
      <c r="L111" s="6">
        <f>G111*6800</f>
        <v>0</v>
      </c>
      <c r="M111" s="13">
        <f t="shared" ref="M111" si="114">I111*6800</f>
        <v>0</v>
      </c>
    </row>
    <row r="112" spans="1:13" x14ac:dyDescent="0.25">
      <c r="A112" s="70"/>
      <c r="B112" s="2"/>
      <c r="C112" s="2"/>
      <c r="D112" s="7"/>
      <c r="E112" s="2"/>
      <c r="F112" s="2"/>
      <c r="G112" s="52">
        <f t="shared" ref="G112" si="115">D112</f>
        <v>0</v>
      </c>
      <c r="H112" s="53"/>
      <c r="I112" s="52">
        <f>D112</f>
        <v>0</v>
      </c>
      <c r="J112" s="53"/>
      <c r="K112" s="2">
        <f>D112</f>
        <v>0</v>
      </c>
      <c r="L112" s="6">
        <f t="shared" ref="L112" si="116">K112*12950</f>
        <v>0</v>
      </c>
      <c r="M112" s="13">
        <f>I112*12950</f>
        <v>0</v>
      </c>
    </row>
    <row r="113" spans="1:13" x14ac:dyDescent="0.25">
      <c r="A113" s="70"/>
      <c r="B113" s="2"/>
      <c r="C113" s="2"/>
      <c r="D113" s="2"/>
      <c r="E113" s="7"/>
      <c r="F113" s="2"/>
      <c r="G113" s="52">
        <f t="shared" ref="G113" si="117">E113</f>
        <v>0</v>
      </c>
      <c r="H113" s="53"/>
      <c r="I113" s="52">
        <f>E113</f>
        <v>0</v>
      </c>
      <c r="J113" s="53"/>
      <c r="K113" s="2">
        <f>E113</f>
        <v>0</v>
      </c>
      <c r="L113" s="8">
        <f>K113*14400</f>
        <v>0</v>
      </c>
      <c r="M113" s="13">
        <f>I113*14400</f>
        <v>0</v>
      </c>
    </row>
    <row r="114" spans="1:13" ht="15.75" thickBot="1" x14ac:dyDescent="0.3">
      <c r="A114" s="71"/>
      <c r="B114" s="14"/>
      <c r="C114" s="14"/>
      <c r="D114" s="14"/>
      <c r="E114" s="14"/>
      <c r="F114" s="15"/>
      <c r="G114" s="54">
        <f>F114</f>
        <v>0</v>
      </c>
      <c r="H114" s="55"/>
      <c r="I114" s="54">
        <f>F114</f>
        <v>0</v>
      </c>
      <c r="J114" s="55"/>
      <c r="K114" s="14">
        <f>F114</f>
        <v>0</v>
      </c>
      <c r="L114" s="16">
        <f>G114*15100</f>
        <v>0</v>
      </c>
      <c r="M114" s="17">
        <f t="shared" ref="M114" si="118">I114*15100</f>
        <v>0</v>
      </c>
    </row>
    <row r="115" spans="1:13" x14ac:dyDescent="0.25">
      <c r="A115" s="69" t="s">
        <v>317</v>
      </c>
      <c r="B115" s="24"/>
      <c r="C115" s="10"/>
      <c r="D115" s="10"/>
      <c r="E115" s="10"/>
      <c r="F115" s="10"/>
      <c r="G115" s="56">
        <f t="shared" ref="G115" si="119">B115</f>
        <v>0</v>
      </c>
      <c r="H115" s="57"/>
      <c r="I115" s="56">
        <f>B115</f>
        <v>0</v>
      </c>
      <c r="J115" s="57"/>
      <c r="K115" s="10">
        <f>B115</f>
        <v>0</v>
      </c>
      <c r="L115" s="11">
        <f t="shared" ref="L115" si="120">K115*10000</f>
        <v>0</v>
      </c>
      <c r="M115" s="12">
        <f>I115*10000</f>
        <v>0</v>
      </c>
    </row>
    <row r="116" spans="1:13" x14ac:dyDescent="0.25">
      <c r="A116" s="70"/>
      <c r="B116" s="2"/>
      <c r="C116" s="7"/>
      <c r="D116" s="2"/>
      <c r="E116" s="2"/>
      <c r="F116" s="2"/>
      <c r="G116" s="52">
        <f t="shared" ref="G116" si="121">C116</f>
        <v>0</v>
      </c>
      <c r="H116" s="53"/>
      <c r="I116" s="52">
        <f>C116</f>
        <v>0</v>
      </c>
      <c r="J116" s="53"/>
      <c r="K116" s="2">
        <f>C116</f>
        <v>0</v>
      </c>
      <c r="L116" s="6">
        <f t="shared" ref="L116" si="122">K116*6800</f>
        <v>0</v>
      </c>
      <c r="M116" s="13">
        <f>I116*6800</f>
        <v>0</v>
      </c>
    </row>
    <row r="117" spans="1:13" x14ac:dyDescent="0.25">
      <c r="A117" s="70"/>
      <c r="B117" s="2"/>
      <c r="C117" s="2"/>
      <c r="D117" s="7"/>
      <c r="E117" s="2"/>
      <c r="F117" s="2"/>
      <c r="G117" s="52">
        <f>D117</f>
        <v>0</v>
      </c>
      <c r="H117" s="53"/>
      <c r="I117" s="52">
        <f t="shared" ref="I117" si="123">D117</f>
        <v>0</v>
      </c>
      <c r="J117" s="53"/>
      <c r="K117" s="2">
        <f>D117</f>
        <v>0</v>
      </c>
      <c r="L117" s="6">
        <f>G117*12950</f>
        <v>0</v>
      </c>
      <c r="M117" s="13">
        <f t="shared" ref="M117" si="124">I117*12950</f>
        <v>0</v>
      </c>
    </row>
    <row r="118" spans="1:13" x14ac:dyDescent="0.25">
      <c r="A118" s="70"/>
      <c r="B118" s="2"/>
      <c r="C118" s="2"/>
      <c r="D118" s="2"/>
      <c r="E118" s="7"/>
      <c r="F118" s="2"/>
      <c r="G118" s="52">
        <f t="shared" ref="G118" si="125">E118</f>
        <v>0</v>
      </c>
      <c r="H118" s="53"/>
      <c r="I118" s="52">
        <f>E118</f>
        <v>0</v>
      </c>
      <c r="J118" s="53"/>
      <c r="K118" s="2">
        <f>E118</f>
        <v>0</v>
      </c>
      <c r="L118" s="8">
        <f t="shared" ref="L118" si="126">K118*14400</f>
        <v>0</v>
      </c>
      <c r="M118" s="13">
        <f>I118*14400</f>
        <v>0</v>
      </c>
    </row>
    <row r="119" spans="1:13" ht="15.75" thickBot="1" x14ac:dyDescent="0.3">
      <c r="A119" s="71"/>
      <c r="B119" s="14"/>
      <c r="C119" s="14"/>
      <c r="D119" s="14"/>
      <c r="E119" s="14"/>
      <c r="F119" s="15"/>
      <c r="G119" s="54">
        <f>F119</f>
        <v>0</v>
      </c>
      <c r="H119" s="55"/>
      <c r="I119" s="54">
        <f>F119</f>
        <v>0</v>
      </c>
      <c r="J119" s="55"/>
      <c r="K119" s="14">
        <f>F119</f>
        <v>0</v>
      </c>
      <c r="L119" s="16">
        <f>G119*15100</f>
        <v>0</v>
      </c>
      <c r="M119" s="17">
        <f t="shared" ref="M119" si="127">I119*15100</f>
        <v>0</v>
      </c>
    </row>
    <row r="120" spans="1:13" x14ac:dyDescent="0.25">
      <c r="A120" s="69" t="s">
        <v>318</v>
      </c>
      <c r="B120" s="24" t="s">
        <v>23</v>
      </c>
      <c r="C120" s="10"/>
      <c r="D120" s="10"/>
      <c r="E120" s="10"/>
      <c r="F120" s="10"/>
      <c r="G120" s="56" t="str">
        <f>B120</f>
        <v>+22</v>
      </c>
      <c r="H120" s="57"/>
      <c r="I120" s="56"/>
      <c r="J120" s="57"/>
      <c r="K120" s="10" t="str">
        <f>B120</f>
        <v>+22</v>
      </c>
      <c r="L120" s="11">
        <f>G120*10000</f>
        <v>220000</v>
      </c>
      <c r="M120" s="12">
        <f>I120*10000</f>
        <v>0</v>
      </c>
    </row>
    <row r="121" spans="1:13" x14ac:dyDescent="0.25">
      <c r="A121" s="70"/>
      <c r="B121" s="2"/>
      <c r="C121" s="7">
        <v>-198</v>
      </c>
      <c r="D121" s="2"/>
      <c r="E121" s="2"/>
      <c r="F121" s="2"/>
      <c r="G121" s="52"/>
      <c r="H121" s="53"/>
      <c r="I121" s="52">
        <f t="shared" ref="I121" si="128">C121</f>
        <v>-198</v>
      </c>
      <c r="J121" s="53"/>
      <c r="K121" s="2">
        <f>C121</f>
        <v>-198</v>
      </c>
      <c r="L121" s="6">
        <f>G121*6800</f>
        <v>0</v>
      </c>
      <c r="M121" s="13">
        <f t="shared" ref="M121" si="129">I121*6800</f>
        <v>-1346400</v>
      </c>
    </row>
    <row r="122" spans="1:13" x14ac:dyDescent="0.25">
      <c r="A122" s="70"/>
      <c r="B122" s="2"/>
      <c r="C122" s="2"/>
      <c r="D122" s="7">
        <v>-71</v>
      </c>
      <c r="E122" s="2"/>
      <c r="F122" s="2"/>
      <c r="G122" s="52"/>
      <c r="H122" s="53"/>
      <c r="I122" s="52">
        <f t="shared" ref="I122" si="130">D122</f>
        <v>-71</v>
      </c>
      <c r="J122" s="53"/>
      <c r="K122" s="2">
        <f>D122</f>
        <v>-71</v>
      </c>
      <c r="L122" s="6">
        <f>G122*12950</f>
        <v>0</v>
      </c>
      <c r="M122" s="13">
        <f t="shared" ref="M122" si="131">I122*12950</f>
        <v>-919450</v>
      </c>
    </row>
    <row r="123" spans="1:13" x14ac:dyDescent="0.25">
      <c r="A123" s="70"/>
      <c r="B123" s="2"/>
      <c r="C123" s="2"/>
      <c r="D123" s="2"/>
      <c r="E123" s="7" t="s">
        <v>142</v>
      </c>
      <c r="F123" s="2"/>
      <c r="G123" s="52" t="str">
        <f t="shared" ref="G123" si="132">E123</f>
        <v>+47</v>
      </c>
      <c r="H123" s="53"/>
      <c r="I123" s="52"/>
      <c r="J123" s="53"/>
      <c r="K123" s="2" t="str">
        <f>E123</f>
        <v>+47</v>
      </c>
      <c r="L123" s="8">
        <f t="shared" ref="L123" si="133">K123*14400</f>
        <v>676800</v>
      </c>
      <c r="M123" s="13">
        <f>I123*14400</f>
        <v>0</v>
      </c>
    </row>
    <row r="124" spans="1:13" ht="15.75" thickBot="1" x14ac:dyDescent="0.3">
      <c r="A124" s="71"/>
      <c r="B124" s="14"/>
      <c r="C124" s="14"/>
      <c r="D124" s="14"/>
      <c r="E124" s="14"/>
      <c r="F124" s="14">
        <v>-17</v>
      </c>
      <c r="G124" s="54"/>
      <c r="H124" s="55"/>
      <c r="I124" s="54">
        <f>F124</f>
        <v>-17</v>
      </c>
      <c r="J124" s="55"/>
      <c r="K124" s="14">
        <f>F124</f>
        <v>-17</v>
      </c>
      <c r="L124" s="16">
        <f>G124*15100</f>
        <v>0</v>
      </c>
      <c r="M124" s="17">
        <f t="shared" ref="M124" si="134">I124*15100</f>
        <v>-256700</v>
      </c>
    </row>
    <row r="125" spans="1:13" x14ac:dyDescent="0.25">
      <c r="A125" s="69" t="s">
        <v>319</v>
      </c>
      <c r="B125" s="24">
        <v>-30</v>
      </c>
      <c r="C125" s="10"/>
      <c r="D125" s="10"/>
      <c r="E125" s="10"/>
      <c r="F125" s="10"/>
      <c r="G125" s="56"/>
      <c r="H125" s="57"/>
      <c r="I125" s="56">
        <f>B125</f>
        <v>-30</v>
      </c>
      <c r="J125" s="57"/>
      <c r="K125" s="10">
        <f>B125</f>
        <v>-30</v>
      </c>
      <c r="L125" s="11">
        <f>G125*10000</f>
        <v>0</v>
      </c>
      <c r="M125" s="12">
        <f>I125*10000</f>
        <v>-300000</v>
      </c>
    </row>
    <row r="126" spans="1:13" x14ac:dyDescent="0.25">
      <c r="A126" s="70"/>
      <c r="B126" s="2"/>
      <c r="C126" s="7" t="s">
        <v>339</v>
      </c>
      <c r="D126" s="2"/>
      <c r="E126" s="2"/>
      <c r="F126" s="2"/>
      <c r="G126" s="52" t="str">
        <f>C126</f>
        <v>+160</v>
      </c>
      <c r="H126" s="53"/>
      <c r="I126" s="52"/>
      <c r="J126" s="53"/>
      <c r="K126" s="2" t="str">
        <f>C126</f>
        <v>+160</v>
      </c>
      <c r="L126" s="6">
        <f>G126*6800</f>
        <v>1088000</v>
      </c>
      <c r="M126" s="13">
        <f t="shared" ref="M126" si="135">I126*6800</f>
        <v>0</v>
      </c>
    </row>
    <row r="127" spans="1:13" x14ac:dyDescent="0.25">
      <c r="A127" s="70"/>
      <c r="B127" s="2"/>
      <c r="C127" s="2"/>
      <c r="D127" s="7" t="s">
        <v>53</v>
      </c>
      <c r="E127" s="2"/>
      <c r="F127" s="2"/>
      <c r="G127" s="52" t="str">
        <f>D127</f>
        <v>+59</v>
      </c>
      <c r="H127" s="53"/>
      <c r="I127" s="52"/>
      <c r="J127" s="53"/>
      <c r="K127" s="2" t="str">
        <f>D127</f>
        <v>+59</v>
      </c>
      <c r="L127" s="6">
        <f>G127*12950</f>
        <v>764050</v>
      </c>
      <c r="M127" s="13">
        <f t="shared" ref="M127" si="136">I127*12950</f>
        <v>0</v>
      </c>
    </row>
    <row r="128" spans="1:13" x14ac:dyDescent="0.25">
      <c r="A128" s="70"/>
      <c r="B128" s="2"/>
      <c r="C128" s="2"/>
      <c r="D128" s="2"/>
      <c r="E128" s="7" t="s">
        <v>335</v>
      </c>
      <c r="F128" s="2"/>
      <c r="G128" s="52" t="str">
        <f>E128</f>
        <v>+45</v>
      </c>
      <c r="H128" s="53"/>
      <c r="I128" s="52"/>
      <c r="J128" s="53"/>
      <c r="K128" s="2" t="str">
        <f>E128</f>
        <v>+45</v>
      </c>
      <c r="L128" s="8">
        <f>G128*14400</f>
        <v>648000</v>
      </c>
      <c r="M128" s="13">
        <f>I128*14400</f>
        <v>0</v>
      </c>
    </row>
    <row r="129" spans="1:13" ht="15.75" thickBot="1" x14ac:dyDescent="0.3">
      <c r="A129" s="71"/>
      <c r="B129" s="14"/>
      <c r="C129" s="14"/>
      <c r="D129" s="14"/>
      <c r="E129" s="14"/>
      <c r="F129" s="15" t="s">
        <v>54</v>
      </c>
      <c r="G129" s="54" t="str">
        <f t="shared" ref="G129" si="137">F129</f>
        <v>+4</v>
      </c>
      <c r="H129" s="55"/>
      <c r="I129" s="54"/>
      <c r="J129" s="55"/>
      <c r="K129" s="14" t="str">
        <f>F129</f>
        <v>+4</v>
      </c>
      <c r="L129" s="16">
        <f t="shared" ref="L129" si="138">K129*15100</f>
        <v>60400</v>
      </c>
      <c r="M129" s="17">
        <f>I129*15100</f>
        <v>0</v>
      </c>
    </row>
    <row r="130" spans="1:13" x14ac:dyDescent="0.25">
      <c r="A130" s="69" t="s">
        <v>320</v>
      </c>
      <c r="B130" s="24">
        <v>-42</v>
      </c>
      <c r="C130" s="10"/>
      <c r="D130" s="10"/>
      <c r="E130" s="10"/>
      <c r="F130" s="10"/>
      <c r="G130" s="56"/>
      <c r="H130" s="57"/>
      <c r="I130" s="56">
        <f>B130</f>
        <v>-42</v>
      </c>
      <c r="J130" s="57"/>
      <c r="K130" s="10">
        <f>B130</f>
        <v>-42</v>
      </c>
      <c r="L130" s="11">
        <f>G130*10000</f>
        <v>0</v>
      </c>
      <c r="M130" s="12">
        <f>I130*10000</f>
        <v>-420000</v>
      </c>
    </row>
    <row r="131" spans="1:13" x14ac:dyDescent="0.25">
      <c r="A131" s="70"/>
      <c r="B131" s="2"/>
      <c r="C131" s="7" t="s">
        <v>222</v>
      </c>
      <c r="D131" s="2"/>
      <c r="E131" s="2"/>
      <c r="F131" s="2"/>
      <c r="G131" s="52" t="str">
        <f t="shared" ref="G131" si="139">C131</f>
        <v>+15</v>
      </c>
      <c r="H131" s="53"/>
      <c r="I131" s="52"/>
      <c r="J131" s="53"/>
      <c r="K131" s="2" t="str">
        <f>C131</f>
        <v>+15</v>
      </c>
      <c r="L131" s="6">
        <f t="shared" ref="L131" si="140">K131*6800</f>
        <v>102000</v>
      </c>
      <c r="M131" s="13">
        <f>I131*6800</f>
        <v>0</v>
      </c>
    </row>
    <row r="132" spans="1:13" x14ac:dyDescent="0.25">
      <c r="A132" s="70"/>
      <c r="B132" s="2"/>
      <c r="C132" s="2"/>
      <c r="D132" s="7">
        <v>-246</v>
      </c>
      <c r="E132" s="2"/>
      <c r="F132" s="2"/>
      <c r="G132" s="52"/>
      <c r="H132" s="53"/>
      <c r="I132" s="52">
        <f>D132</f>
        <v>-246</v>
      </c>
      <c r="J132" s="53"/>
      <c r="K132" s="2">
        <f>D132</f>
        <v>-246</v>
      </c>
      <c r="L132" s="6">
        <f>G132*12950</f>
        <v>0</v>
      </c>
      <c r="M132" s="13">
        <f>I132*12950</f>
        <v>-3185700</v>
      </c>
    </row>
    <row r="133" spans="1:13" x14ac:dyDescent="0.25">
      <c r="A133" s="70"/>
      <c r="B133" s="2"/>
      <c r="C133" s="2"/>
      <c r="D133" s="2"/>
      <c r="E133" s="7" t="s">
        <v>216</v>
      </c>
      <c r="F133" s="2"/>
      <c r="G133" s="52" t="str">
        <f t="shared" ref="G133" si="141">E133</f>
        <v>+62</v>
      </c>
      <c r="H133" s="53"/>
      <c r="I133" s="52"/>
      <c r="J133" s="53"/>
      <c r="K133" s="2" t="str">
        <f>E133</f>
        <v>+62</v>
      </c>
      <c r="L133" s="8">
        <f t="shared" ref="L133" si="142">K133*14400</f>
        <v>892800</v>
      </c>
      <c r="M133" s="13">
        <f>I133*14400</f>
        <v>0</v>
      </c>
    </row>
    <row r="134" spans="1:13" ht="15.75" thickBot="1" x14ac:dyDescent="0.3">
      <c r="A134" s="71"/>
      <c r="B134" s="14"/>
      <c r="C134" s="14"/>
      <c r="D134" s="14"/>
      <c r="E134" s="14"/>
      <c r="F134" s="15" t="s">
        <v>100</v>
      </c>
      <c r="G134" s="54" t="str">
        <f>F134</f>
        <v>+6</v>
      </c>
      <c r="H134" s="55"/>
      <c r="I134" s="54"/>
      <c r="J134" s="55"/>
      <c r="K134" s="14" t="str">
        <f>F134</f>
        <v>+6</v>
      </c>
      <c r="L134" s="16">
        <f>G134*15100</f>
        <v>90600</v>
      </c>
      <c r="M134" s="17">
        <f t="shared" ref="M134" si="143">I134*15100</f>
        <v>0</v>
      </c>
    </row>
    <row r="135" spans="1:13" x14ac:dyDescent="0.25">
      <c r="A135" s="69" t="s">
        <v>321</v>
      </c>
      <c r="B135" s="24" t="s">
        <v>59</v>
      </c>
      <c r="C135" s="10"/>
      <c r="D135" s="10"/>
      <c r="E135" s="10"/>
      <c r="F135" s="10"/>
      <c r="G135" s="56" t="str">
        <f>B135</f>
        <v>+21</v>
      </c>
      <c r="H135" s="57"/>
      <c r="I135" s="56"/>
      <c r="J135" s="57"/>
      <c r="K135" s="10" t="str">
        <f>B135</f>
        <v>+21</v>
      </c>
      <c r="L135" s="11">
        <f>G135*10000</f>
        <v>210000</v>
      </c>
      <c r="M135" s="12">
        <f>I135*10000</f>
        <v>0</v>
      </c>
    </row>
    <row r="136" spans="1:13" x14ac:dyDescent="0.25">
      <c r="A136" s="70"/>
      <c r="B136" s="2"/>
      <c r="C136" s="7">
        <v>-74</v>
      </c>
      <c r="D136" s="2"/>
      <c r="E136" s="2"/>
      <c r="F136" s="2"/>
      <c r="G136" s="52"/>
      <c r="H136" s="53"/>
      <c r="I136" s="52">
        <f>C136</f>
        <v>-74</v>
      </c>
      <c r="J136" s="53"/>
      <c r="K136" s="2">
        <f>C136</f>
        <v>-74</v>
      </c>
      <c r="L136" s="6">
        <f>G136*6800</f>
        <v>0</v>
      </c>
      <c r="M136" s="13">
        <f>I136*6800</f>
        <v>-503200</v>
      </c>
    </row>
    <row r="137" spans="1:13" x14ac:dyDescent="0.25">
      <c r="A137" s="70"/>
      <c r="B137" s="2"/>
      <c r="C137" s="2"/>
      <c r="D137" s="7" t="s">
        <v>340</v>
      </c>
      <c r="E137" s="2"/>
      <c r="F137" s="2"/>
      <c r="G137" s="52" t="str">
        <f>D137</f>
        <v>+153</v>
      </c>
      <c r="H137" s="53"/>
      <c r="I137" s="52"/>
      <c r="J137" s="53"/>
      <c r="K137" s="2" t="str">
        <f>D137</f>
        <v>+153</v>
      </c>
      <c r="L137" s="6">
        <f>G137*12950</f>
        <v>1981350</v>
      </c>
      <c r="M137" s="13">
        <f t="shared" ref="M137" si="144">I137*12950</f>
        <v>0</v>
      </c>
    </row>
    <row r="138" spans="1:13" x14ac:dyDescent="0.25">
      <c r="A138" s="70"/>
      <c r="B138" s="2"/>
      <c r="C138" s="2"/>
      <c r="D138" s="2"/>
      <c r="E138" s="7" t="s">
        <v>128</v>
      </c>
      <c r="F138" s="2"/>
      <c r="G138" s="52" t="str">
        <f t="shared" ref="G138" si="145">E138</f>
        <v>+98</v>
      </c>
      <c r="H138" s="53"/>
      <c r="I138" s="52"/>
      <c r="J138" s="53"/>
      <c r="K138" s="2" t="str">
        <f>E138</f>
        <v>+98</v>
      </c>
      <c r="L138" s="8">
        <f t="shared" ref="L138" si="146">K138*14400</f>
        <v>1411200</v>
      </c>
      <c r="M138" s="13">
        <f>I138*14400</f>
        <v>0</v>
      </c>
    </row>
    <row r="139" spans="1:13" ht="15.75" thickBot="1" x14ac:dyDescent="0.3">
      <c r="A139" s="71"/>
      <c r="B139" s="14"/>
      <c r="C139" s="14"/>
      <c r="D139" s="14"/>
      <c r="E139" s="14"/>
      <c r="F139" s="15">
        <v>-13</v>
      </c>
      <c r="G139" s="54"/>
      <c r="H139" s="55"/>
      <c r="I139" s="54">
        <f>F139</f>
        <v>-13</v>
      </c>
      <c r="J139" s="55"/>
      <c r="K139" s="14">
        <f>F139</f>
        <v>-13</v>
      </c>
      <c r="L139" s="16">
        <f>G139*15100</f>
        <v>0</v>
      </c>
      <c r="M139" s="17">
        <f>I139*15100</f>
        <v>-196300</v>
      </c>
    </row>
    <row r="140" spans="1:13" x14ac:dyDescent="0.25">
      <c r="A140" s="69" t="s">
        <v>322</v>
      </c>
      <c r="B140" s="24">
        <v>-44</v>
      </c>
      <c r="C140" s="10"/>
      <c r="D140" s="10"/>
      <c r="E140" s="10"/>
      <c r="F140" s="10"/>
      <c r="G140" s="56"/>
      <c r="H140" s="57"/>
      <c r="I140" s="56">
        <f t="shared" ref="I140" si="147">B140</f>
        <v>-44</v>
      </c>
      <c r="J140" s="57"/>
      <c r="K140" s="10">
        <f>B140</f>
        <v>-44</v>
      </c>
      <c r="L140" s="11">
        <f>G140*10000</f>
        <v>0</v>
      </c>
      <c r="M140" s="12">
        <f t="shared" ref="M140" si="148">K140*10000</f>
        <v>-440000</v>
      </c>
    </row>
    <row r="141" spans="1:13" x14ac:dyDescent="0.25">
      <c r="A141" s="70"/>
      <c r="B141" s="2"/>
      <c r="C141" s="7" t="s">
        <v>220</v>
      </c>
      <c r="D141" s="2"/>
      <c r="E141" s="2"/>
      <c r="F141" s="2"/>
      <c r="G141" s="52" t="str">
        <f>C141</f>
        <v>+208</v>
      </c>
      <c r="H141" s="53"/>
      <c r="I141" s="52"/>
      <c r="J141" s="53"/>
      <c r="K141" s="2" t="str">
        <f>C141</f>
        <v>+208</v>
      </c>
      <c r="L141" s="6">
        <f>G141*6800</f>
        <v>1414400</v>
      </c>
      <c r="M141" s="13">
        <f t="shared" ref="M141" si="149">I141*6800</f>
        <v>0</v>
      </c>
    </row>
    <row r="142" spans="1:13" x14ac:dyDescent="0.25">
      <c r="A142" s="70"/>
      <c r="B142" s="2"/>
      <c r="C142" s="2"/>
      <c r="D142" s="7">
        <v>-48</v>
      </c>
      <c r="E142" s="2"/>
      <c r="F142" s="2"/>
      <c r="G142" s="52"/>
      <c r="H142" s="53"/>
      <c r="I142" s="52">
        <f>D142</f>
        <v>-48</v>
      </c>
      <c r="J142" s="53"/>
      <c r="K142" s="2">
        <f>D142</f>
        <v>-48</v>
      </c>
      <c r="L142" s="6">
        <f>G142*12950</f>
        <v>0</v>
      </c>
      <c r="M142" s="13">
        <f>I142*12950</f>
        <v>-621600</v>
      </c>
    </row>
    <row r="143" spans="1:13" x14ac:dyDescent="0.25">
      <c r="A143" s="70"/>
      <c r="B143" s="2"/>
      <c r="C143" s="2"/>
      <c r="D143" s="2"/>
      <c r="E143" s="7" t="s">
        <v>223</v>
      </c>
      <c r="F143" s="2"/>
      <c r="G143" s="52" t="str">
        <f>E143</f>
        <v>+122</v>
      </c>
      <c r="H143" s="53"/>
      <c r="I143" s="52"/>
      <c r="J143" s="53"/>
      <c r="K143" s="2" t="str">
        <f>E143</f>
        <v>+122</v>
      </c>
      <c r="L143" s="8">
        <f>G143*14400</f>
        <v>1756800</v>
      </c>
      <c r="M143" s="13">
        <f>I143*14400</f>
        <v>0</v>
      </c>
    </row>
    <row r="144" spans="1:13" ht="15.75" thickBot="1" x14ac:dyDescent="0.3">
      <c r="A144" s="71"/>
      <c r="B144" s="14"/>
      <c r="C144" s="14"/>
      <c r="D144" s="14"/>
      <c r="E144" s="14"/>
      <c r="F144" s="15" t="s">
        <v>208</v>
      </c>
      <c r="G144" s="54" t="str">
        <f>F144</f>
        <v>+2</v>
      </c>
      <c r="H144" s="55"/>
      <c r="I144" s="54"/>
      <c r="J144" s="55"/>
      <c r="K144" s="14" t="str">
        <f>F144</f>
        <v>+2</v>
      </c>
      <c r="L144" s="16">
        <f>G144*15100</f>
        <v>30200</v>
      </c>
      <c r="M144" s="17">
        <f t="shared" ref="M144" si="150">I144*15100</f>
        <v>0</v>
      </c>
    </row>
    <row r="145" spans="1:13" x14ac:dyDescent="0.25">
      <c r="A145" s="69" t="s">
        <v>323</v>
      </c>
      <c r="B145" s="24" t="s">
        <v>221</v>
      </c>
      <c r="C145" s="10"/>
      <c r="D145" s="10"/>
      <c r="E145" s="10"/>
      <c r="F145" s="10"/>
      <c r="G145" s="56" t="str">
        <f t="shared" ref="G145" si="151">B145</f>
        <v>+93</v>
      </c>
      <c r="H145" s="57"/>
      <c r="I145" s="56"/>
      <c r="J145" s="57"/>
      <c r="K145" s="10" t="str">
        <f>B145</f>
        <v>+93</v>
      </c>
      <c r="L145" s="11">
        <f t="shared" ref="L145" si="152">K145*10000</f>
        <v>930000</v>
      </c>
      <c r="M145" s="12">
        <f>I145*10000</f>
        <v>0</v>
      </c>
    </row>
    <row r="146" spans="1:13" x14ac:dyDescent="0.25">
      <c r="A146" s="70"/>
      <c r="B146" s="2"/>
      <c r="C146" s="7" t="s">
        <v>156</v>
      </c>
      <c r="D146" s="2"/>
      <c r="E146" s="2"/>
      <c r="F146" s="2"/>
      <c r="G146" s="52" t="str">
        <f t="shared" ref="G146" si="153">C146</f>
        <v>+25</v>
      </c>
      <c r="H146" s="53"/>
      <c r="I146" s="52"/>
      <c r="J146" s="53"/>
      <c r="K146" s="2" t="str">
        <f>C146</f>
        <v>+25</v>
      </c>
      <c r="L146" s="6">
        <f t="shared" ref="L146" si="154">K146*6800</f>
        <v>170000</v>
      </c>
      <c r="M146" s="13">
        <f>I146*6800</f>
        <v>0</v>
      </c>
    </row>
    <row r="147" spans="1:13" x14ac:dyDescent="0.25">
      <c r="A147" s="70"/>
      <c r="B147" s="2"/>
      <c r="C147" s="2"/>
      <c r="D147" s="7" t="s">
        <v>341</v>
      </c>
      <c r="E147" s="2"/>
      <c r="F147" s="2"/>
      <c r="G147" s="52" t="str">
        <f>D147</f>
        <v>+63</v>
      </c>
      <c r="H147" s="53"/>
      <c r="I147" s="52"/>
      <c r="J147" s="53"/>
      <c r="K147" s="2" t="str">
        <f>D147</f>
        <v>+63</v>
      </c>
      <c r="L147" s="6">
        <f>G147*12950</f>
        <v>815850</v>
      </c>
      <c r="M147" s="13">
        <f t="shared" ref="M147" si="155">I147*12950</f>
        <v>0</v>
      </c>
    </row>
    <row r="148" spans="1:13" x14ac:dyDescent="0.25">
      <c r="A148" s="70"/>
      <c r="B148" s="2"/>
      <c r="C148" s="2"/>
      <c r="D148" s="2"/>
      <c r="E148" s="7" t="s">
        <v>119</v>
      </c>
      <c r="F148" s="2"/>
      <c r="G148" s="52" t="str">
        <f t="shared" ref="G148" si="156">E148</f>
        <v>+39</v>
      </c>
      <c r="H148" s="53"/>
      <c r="I148" s="52"/>
      <c r="J148" s="53"/>
      <c r="K148" s="2" t="str">
        <f>E148</f>
        <v>+39</v>
      </c>
      <c r="L148" s="8">
        <f t="shared" ref="L148" si="157">K148*14400</f>
        <v>561600</v>
      </c>
      <c r="M148" s="13">
        <f>I148*14400</f>
        <v>0</v>
      </c>
    </row>
    <row r="149" spans="1:13" ht="15.75" thickBot="1" x14ac:dyDescent="0.3">
      <c r="A149" s="71"/>
      <c r="B149" s="14"/>
      <c r="C149" s="14"/>
      <c r="D149" s="14"/>
      <c r="E149" s="14"/>
      <c r="F149" s="15">
        <v>0</v>
      </c>
      <c r="G149" s="54">
        <f>F149</f>
        <v>0</v>
      </c>
      <c r="H149" s="55"/>
      <c r="I149" s="54">
        <f>F149</f>
        <v>0</v>
      </c>
      <c r="J149" s="55"/>
      <c r="K149" s="14">
        <f>F149</f>
        <v>0</v>
      </c>
      <c r="L149" s="16">
        <f>G149*15100</f>
        <v>0</v>
      </c>
      <c r="M149" s="17">
        <f t="shared" ref="M149" si="158">I149*15100</f>
        <v>0</v>
      </c>
    </row>
    <row r="150" spans="1:13" x14ac:dyDescent="0.25">
      <c r="A150" s="69" t="s">
        <v>324</v>
      </c>
      <c r="B150" s="24">
        <v>-116</v>
      </c>
      <c r="C150" s="10"/>
      <c r="D150" s="10"/>
      <c r="E150" s="10"/>
      <c r="F150" s="10"/>
      <c r="G150" s="56"/>
      <c r="H150" s="57"/>
      <c r="I150" s="56">
        <f>B150</f>
        <v>-116</v>
      </c>
      <c r="J150" s="57"/>
      <c r="K150" s="10">
        <f>B150</f>
        <v>-116</v>
      </c>
      <c r="L150" s="11">
        <f>G150*10000</f>
        <v>0</v>
      </c>
      <c r="M150" s="12">
        <f>I150*10000</f>
        <v>-1160000</v>
      </c>
    </row>
    <row r="151" spans="1:13" x14ac:dyDescent="0.25">
      <c r="A151" s="70"/>
      <c r="B151" s="2"/>
      <c r="C151" s="7">
        <v>-170</v>
      </c>
      <c r="D151" s="2"/>
      <c r="E151" s="2"/>
      <c r="F151" s="2"/>
      <c r="G151" s="52"/>
      <c r="H151" s="53"/>
      <c r="I151" s="52">
        <f>C151</f>
        <v>-170</v>
      </c>
      <c r="J151" s="53"/>
      <c r="K151" s="2">
        <f>C151</f>
        <v>-170</v>
      </c>
      <c r="L151" s="6">
        <f>G151*6800</f>
        <v>0</v>
      </c>
      <c r="M151" s="13">
        <f>I151*6800</f>
        <v>-1156000</v>
      </c>
    </row>
    <row r="152" spans="1:13" x14ac:dyDescent="0.25">
      <c r="A152" s="70"/>
      <c r="B152" s="2"/>
      <c r="C152" s="2"/>
      <c r="D152" s="7">
        <v>-61</v>
      </c>
      <c r="E152" s="2"/>
      <c r="F152" s="2"/>
      <c r="G152" s="52"/>
      <c r="H152" s="53"/>
      <c r="I152" s="52">
        <f>D152</f>
        <v>-61</v>
      </c>
      <c r="J152" s="53"/>
      <c r="K152" s="2">
        <f>D152</f>
        <v>-61</v>
      </c>
      <c r="L152" s="6">
        <f>G152*12950</f>
        <v>0</v>
      </c>
      <c r="M152" s="13">
        <f>I152*12950</f>
        <v>-789950</v>
      </c>
    </row>
    <row r="153" spans="1:13" x14ac:dyDescent="0.25">
      <c r="A153" s="70"/>
      <c r="B153" s="2"/>
      <c r="C153" s="2"/>
      <c r="D153" s="2"/>
      <c r="E153" s="7">
        <v>-17</v>
      </c>
      <c r="F153" s="2"/>
      <c r="G153" s="52"/>
      <c r="H153" s="53"/>
      <c r="I153" s="52">
        <f>E153</f>
        <v>-17</v>
      </c>
      <c r="J153" s="53"/>
      <c r="K153" s="2">
        <f>E153</f>
        <v>-17</v>
      </c>
      <c r="L153" s="8">
        <f>G153*14400</f>
        <v>0</v>
      </c>
      <c r="M153" s="13">
        <f>I153*14400</f>
        <v>-244800</v>
      </c>
    </row>
    <row r="154" spans="1:13" ht="15.75" thickBot="1" x14ac:dyDescent="0.3">
      <c r="A154" s="71"/>
      <c r="B154" s="14"/>
      <c r="C154" s="14"/>
      <c r="D154" s="14"/>
      <c r="E154" s="14"/>
      <c r="F154" s="15" t="s">
        <v>222</v>
      </c>
      <c r="G154" s="54" t="str">
        <f t="shared" ref="G154" si="159">F154</f>
        <v>+15</v>
      </c>
      <c r="H154" s="55"/>
      <c r="I154" s="54"/>
      <c r="J154" s="55"/>
      <c r="K154" s="14" t="str">
        <f>F154</f>
        <v>+15</v>
      </c>
      <c r="L154" s="16">
        <f t="shared" ref="L154" si="160">K154*15100</f>
        <v>226500</v>
      </c>
      <c r="M154" s="17">
        <f>I154*15100</f>
        <v>0</v>
      </c>
    </row>
    <row r="155" spans="1:13" x14ac:dyDescent="0.25">
      <c r="A155" s="72" t="s">
        <v>325</v>
      </c>
      <c r="B155" s="24"/>
      <c r="C155" s="10"/>
      <c r="D155" s="10"/>
      <c r="E155" s="10"/>
      <c r="F155" s="10"/>
      <c r="G155" s="56">
        <f>B155</f>
        <v>0</v>
      </c>
      <c r="H155" s="57"/>
      <c r="I155" s="56">
        <f t="shared" ref="I155" si="161">B155</f>
        <v>0</v>
      </c>
      <c r="J155" s="57"/>
      <c r="K155" s="10">
        <f>B155</f>
        <v>0</v>
      </c>
      <c r="L155" s="11">
        <f>G155*10000</f>
        <v>0</v>
      </c>
      <c r="M155" s="12">
        <f t="shared" ref="M155" si="162">K155*10000</f>
        <v>0</v>
      </c>
    </row>
    <row r="156" spans="1:13" x14ac:dyDescent="0.25">
      <c r="A156" s="73"/>
      <c r="B156" s="2"/>
      <c r="C156" s="7"/>
      <c r="D156" s="2"/>
      <c r="E156" s="2"/>
      <c r="F156" s="2"/>
      <c r="G156" s="52">
        <f>C156</f>
        <v>0</v>
      </c>
      <c r="H156" s="53"/>
      <c r="I156" s="52">
        <f t="shared" ref="I156" si="163">C156</f>
        <v>0</v>
      </c>
      <c r="J156" s="53"/>
      <c r="K156" s="2">
        <f>C156</f>
        <v>0</v>
      </c>
      <c r="L156" s="6">
        <f>G156*6800</f>
        <v>0</v>
      </c>
      <c r="M156" s="13">
        <f t="shared" ref="M156" si="164">I156*6800</f>
        <v>0</v>
      </c>
    </row>
    <row r="157" spans="1:13" x14ac:dyDescent="0.25">
      <c r="A157" s="73"/>
      <c r="B157" s="2"/>
      <c r="C157" s="2"/>
      <c r="D157" s="7"/>
      <c r="E157" s="2"/>
      <c r="F157" s="2"/>
      <c r="G157" s="52">
        <f t="shared" ref="G157" si="165">D157</f>
        <v>0</v>
      </c>
      <c r="H157" s="53"/>
      <c r="I157" s="52">
        <f>D157</f>
        <v>0</v>
      </c>
      <c r="J157" s="53"/>
      <c r="K157" s="2">
        <f>D157</f>
        <v>0</v>
      </c>
      <c r="L157" s="6">
        <f t="shared" ref="L157" si="166">K157*12950</f>
        <v>0</v>
      </c>
      <c r="M157" s="13">
        <f>I157*12950</f>
        <v>0</v>
      </c>
    </row>
    <row r="158" spans="1:13" x14ac:dyDescent="0.25">
      <c r="A158" s="73"/>
      <c r="B158" s="2"/>
      <c r="C158" s="2"/>
      <c r="D158" s="2"/>
      <c r="E158" s="7"/>
      <c r="F158" s="2"/>
      <c r="G158" s="52">
        <f t="shared" ref="G158" si="167">E158</f>
        <v>0</v>
      </c>
      <c r="H158" s="53"/>
      <c r="I158" s="52">
        <f>E158</f>
        <v>0</v>
      </c>
      <c r="J158" s="53"/>
      <c r="K158" s="2">
        <f>E158</f>
        <v>0</v>
      </c>
      <c r="L158" s="8">
        <f t="shared" ref="L158" si="168">K158*14400</f>
        <v>0</v>
      </c>
      <c r="M158" s="13">
        <f>I158*14400</f>
        <v>0</v>
      </c>
    </row>
    <row r="159" spans="1:13" ht="15.75" thickBot="1" x14ac:dyDescent="0.3">
      <c r="A159" s="74"/>
      <c r="B159" s="14"/>
      <c r="C159" s="14"/>
      <c r="D159" s="14"/>
      <c r="E159" s="14"/>
      <c r="F159" s="15"/>
      <c r="G159" s="54">
        <f t="shared" ref="G159" si="169">F159</f>
        <v>0</v>
      </c>
      <c r="H159" s="55"/>
      <c r="I159" s="54">
        <f>F159</f>
        <v>0</v>
      </c>
      <c r="J159" s="55"/>
      <c r="K159" s="14">
        <f>F159</f>
        <v>0</v>
      </c>
      <c r="L159" s="16">
        <f t="shared" ref="L159" si="170">K159*15100</f>
        <v>0</v>
      </c>
      <c r="M159" s="17">
        <f>I159*15100</f>
        <v>0</v>
      </c>
    </row>
    <row r="160" spans="1:13" x14ac:dyDescent="0.25">
      <c r="L160" s="23"/>
      <c r="M160" s="23"/>
    </row>
    <row r="161" spans="1:13" x14ac:dyDescent="0.25">
      <c r="L161" s="23"/>
      <c r="M161" s="23"/>
    </row>
    <row r="162" spans="1:13" x14ac:dyDescent="0.25">
      <c r="A162" s="43" t="s">
        <v>108</v>
      </c>
      <c r="B162" s="43" t="s">
        <v>109</v>
      </c>
      <c r="C162" s="42" t="s">
        <v>110</v>
      </c>
      <c r="D162" s="42"/>
      <c r="E162" s="43" t="s">
        <v>111</v>
      </c>
      <c r="F162" s="43" t="s">
        <v>112</v>
      </c>
      <c r="G162" s="45" t="s">
        <v>113</v>
      </c>
      <c r="H162" s="46"/>
      <c r="I162" s="49"/>
      <c r="J162" s="49"/>
      <c r="L162" s="23"/>
      <c r="M162" s="23"/>
    </row>
    <row r="163" spans="1:13" x14ac:dyDescent="0.25">
      <c r="A163" s="44"/>
      <c r="B163" s="44"/>
      <c r="C163" s="26" t="s">
        <v>6</v>
      </c>
      <c r="D163" s="27" t="s">
        <v>5</v>
      </c>
      <c r="E163" s="44"/>
      <c r="F163" s="44"/>
      <c r="G163" s="47"/>
      <c r="H163" s="48"/>
      <c r="I163" s="49"/>
      <c r="J163" s="49"/>
      <c r="L163" s="23"/>
      <c r="M163" s="23"/>
    </row>
    <row r="164" spans="1:13" x14ac:dyDescent="0.25">
      <c r="A164" s="29">
        <v>1</v>
      </c>
      <c r="B164" s="2" t="s">
        <v>11</v>
      </c>
      <c r="C164" s="2">
        <f>SUM(B5,B10,B15,B20,B25,B30,B35,B40,B45,B50,B55,B60,B65,B90,B100,B125,B130,B140,B150)</f>
        <v>-2901</v>
      </c>
      <c r="D164" s="28">
        <f>B70+B75+B80+B85+B95+B120+B135+B145</f>
        <v>1045</v>
      </c>
      <c r="E164" s="2">
        <f>SUM(C164:D164)</f>
        <v>-1856</v>
      </c>
      <c r="F164" s="6">
        <f>E164*10000</f>
        <v>-18560000</v>
      </c>
      <c r="G164" s="42"/>
      <c r="H164" s="42"/>
      <c r="I164" s="49"/>
      <c r="J164" s="49"/>
      <c r="L164" s="23"/>
      <c r="M164" s="23"/>
    </row>
    <row r="165" spans="1:13" x14ac:dyDescent="0.25">
      <c r="A165" s="29">
        <v>2</v>
      </c>
      <c r="B165" s="2" t="s">
        <v>12</v>
      </c>
      <c r="C165" s="2">
        <f>SUM(C56,C71,C76,C96,C121,C136,C151)</f>
        <v>-533</v>
      </c>
      <c r="D165" s="28">
        <f>C6+C11+C16+C21+C26+C31+C36+C41+C46+C51+C61+C66+C81+C86+C91+C101+C126+C131+C141+C146</f>
        <v>1689</v>
      </c>
      <c r="E165" s="2">
        <f>SUM(C165:D165)</f>
        <v>1156</v>
      </c>
      <c r="F165" s="6">
        <f>E165*6800</f>
        <v>7860800</v>
      </c>
      <c r="G165" s="42"/>
      <c r="H165" s="42"/>
      <c r="I165" s="49"/>
      <c r="J165" s="49"/>
      <c r="L165" s="23"/>
      <c r="M165" s="23"/>
    </row>
    <row r="166" spans="1:13" x14ac:dyDescent="0.25">
      <c r="A166" s="1">
        <v>3</v>
      </c>
      <c r="B166" s="2" t="s">
        <v>13</v>
      </c>
      <c r="C166" s="2">
        <f>SUM(D7,D12,D22,D27,D32,D37,D42,D47,D52,D57,D67,D82,D97,D102,D122,D132,D142,D152)</f>
        <v>-849</v>
      </c>
      <c r="D166" s="28">
        <f>D17+D62+D72+D77+D87+D92+D127+D137+D147</f>
        <v>520</v>
      </c>
      <c r="E166" s="2">
        <f>SUM(C166:D166)</f>
        <v>-329</v>
      </c>
      <c r="F166" s="6">
        <f>E166*12950</f>
        <v>-4260550</v>
      </c>
      <c r="G166" s="42"/>
      <c r="H166" s="42"/>
      <c r="I166" s="49"/>
      <c r="J166" s="49"/>
      <c r="L166" s="23"/>
      <c r="M166" s="23"/>
    </row>
    <row r="167" spans="1:13" x14ac:dyDescent="0.25">
      <c r="A167" s="1">
        <v>4</v>
      </c>
      <c r="B167" s="2" t="s">
        <v>17</v>
      </c>
      <c r="C167" s="2">
        <f>SUM(E8,E38,E43,E68,E103,E153)</f>
        <v>-405</v>
      </c>
      <c r="D167" s="28">
        <f>E18+E23+E28+E33+E53+E58+E63+E73+E78+E83+E123+E128+E133+E138+E143+E148</f>
        <v>1176</v>
      </c>
      <c r="E167" s="2">
        <f>SUM(C167:D167)</f>
        <v>771</v>
      </c>
      <c r="F167" s="6">
        <f>E167*14400</f>
        <v>11102400</v>
      </c>
      <c r="G167" s="42"/>
      <c r="H167" s="42"/>
      <c r="I167" s="49"/>
      <c r="J167" s="49"/>
      <c r="L167" s="23"/>
      <c r="M167" s="23"/>
    </row>
    <row r="168" spans="1:13" x14ac:dyDescent="0.25">
      <c r="A168" s="1">
        <v>5</v>
      </c>
      <c r="B168" s="2" t="s">
        <v>114</v>
      </c>
      <c r="C168" s="2">
        <f>SUM(F9,F14,F39,F44,F49,F74,F84,F89,F124,F139)</f>
        <v>-124</v>
      </c>
      <c r="D168" s="28">
        <f>F19+F69+F94+F99+F129+F134+F144+F154</f>
        <v>97</v>
      </c>
      <c r="E168" s="2">
        <f>SUM(C168:D168)</f>
        <v>-27</v>
      </c>
      <c r="F168" s="6">
        <f>E168*15100</f>
        <v>-407700</v>
      </c>
      <c r="G168" s="42"/>
      <c r="H168" s="42"/>
      <c r="I168" s="49"/>
      <c r="J168" s="49"/>
      <c r="L168" s="23"/>
      <c r="M168" s="23"/>
    </row>
    <row r="169" spans="1:13" x14ac:dyDescent="0.25">
      <c r="A169" s="62" t="s">
        <v>115</v>
      </c>
      <c r="B169" s="63"/>
      <c r="C169" s="63"/>
      <c r="D169" s="63"/>
      <c r="E169" s="64"/>
      <c r="F169" s="30">
        <f>SUM(F164:F168)</f>
        <v>-4265050</v>
      </c>
      <c r="G169" s="42"/>
      <c r="H169" s="42"/>
      <c r="I169" s="49"/>
      <c r="J169" s="49"/>
      <c r="L169" s="23"/>
      <c r="M169" s="23"/>
    </row>
  </sheetData>
  <mergeCells count="372">
    <mergeCell ref="A1:M1"/>
    <mergeCell ref="A2:M2"/>
    <mergeCell ref="A3:A4"/>
    <mergeCell ref="B3:F3"/>
    <mergeCell ref="G3:J3"/>
    <mergeCell ref="K3:K4"/>
    <mergeCell ref="L3:L4"/>
    <mergeCell ref="M3:M4"/>
    <mergeCell ref="G4:H4"/>
    <mergeCell ref="I4:J4"/>
    <mergeCell ref="I9:J9"/>
    <mergeCell ref="A10:A14"/>
    <mergeCell ref="G10:H10"/>
    <mergeCell ref="I10:J10"/>
    <mergeCell ref="G11:H11"/>
    <mergeCell ref="I11:J11"/>
    <mergeCell ref="G12:H12"/>
    <mergeCell ref="I12:J12"/>
    <mergeCell ref="G13:H13"/>
    <mergeCell ref="I13:J13"/>
    <mergeCell ref="A5:A9"/>
    <mergeCell ref="G5:H5"/>
    <mergeCell ref="I5:J5"/>
    <mergeCell ref="G6:H6"/>
    <mergeCell ref="I6:J6"/>
    <mergeCell ref="G7:H7"/>
    <mergeCell ref="I7:J7"/>
    <mergeCell ref="G8:H8"/>
    <mergeCell ref="I8:J8"/>
    <mergeCell ref="G9:H9"/>
    <mergeCell ref="G14:H14"/>
    <mergeCell ref="I14:J14"/>
    <mergeCell ref="A15:A19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A20:A24"/>
    <mergeCell ref="G20:H20"/>
    <mergeCell ref="I20:J20"/>
    <mergeCell ref="G21:H21"/>
    <mergeCell ref="I21:J21"/>
    <mergeCell ref="G22:H22"/>
    <mergeCell ref="I22:J22"/>
    <mergeCell ref="A30:A34"/>
    <mergeCell ref="G30:H30"/>
    <mergeCell ref="I30:J30"/>
    <mergeCell ref="G31:H31"/>
    <mergeCell ref="I31:J31"/>
    <mergeCell ref="G23:H23"/>
    <mergeCell ref="I23:J23"/>
    <mergeCell ref="G24:H24"/>
    <mergeCell ref="I24:J24"/>
    <mergeCell ref="A25:A29"/>
    <mergeCell ref="G25:H25"/>
    <mergeCell ref="I25:J25"/>
    <mergeCell ref="G26:H26"/>
    <mergeCell ref="I26:J26"/>
    <mergeCell ref="G27:H27"/>
    <mergeCell ref="G32:H32"/>
    <mergeCell ref="I32:J32"/>
    <mergeCell ref="G33:H33"/>
    <mergeCell ref="I33:J33"/>
    <mergeCell ref="G34:H34"/>
    <mergeCell ref="I34:J34"/>
    <mergeCell ref="I27:J27"/>
    <mergeCell ref="G28:H28"/>
    <mergeCell ref="I28:J28"/>
    <mergeCell ref="G29:H29"/>
    <mergeCell ref="I29:J29"/>
    <mergeCell ref="I39:J39"/>
    <mergeCell ref="A40:A44"/>
    <mergeCell ref="G40:H40"/>
    <mergeCell ref="I40:J40"/>
    <mergeCell ref="G41:H41"/>
    <mergeCell ref="I41:J41"/>
    <mergeCell ref="G42:H42"/>
    <mergeCell ref="I42:J42"/>
    <mergeCell ref="G43:H43"/>
    <mergeCell ref="I43:J43"/>
    <mergeCell ref="A35:A39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G44:H44"/>
    <mergeCell ref="I44:J44"/>
    <mergeCell ref="A45:A49"/>
    <mergeCell ref="G45:H45"/>
    <mergeCell ref="I45:J45"/>
    <mergeCell ref="G46:H46"/>
    <mergeCell ref="I46:J46"/>
    <mergeCell ref="G47:H47"/>
    <mergeCell ref="I47:J47"/>
    <mergeCell ref="G48:H48"/>
    <mergeCell ref="I48:J48"/>
    <mergeCell ref="G49:H49"/>
    <mergeCell ref="I49:J49"/>
    <mergeCell ref="A50:A54"/>
    <mergeCell ref="G50:H50"/>
    <mergeCell ref="I50:J50"/>
    <mergeCell ref="G51:H51"/>
    <mergeCell ref="I51:J51"/>
    <mergeCell ref="G52:H52"/>
    <mergeCell ref="I52:J52"/>
    <mergeCell ref="A60:A64"/>
    <mergeCell ref="G60:H60"/>
    <mergeCell ref="I60:J60"/>
    <mergeCell ref="G61:H61"/>
    <mergeCell ref="I61:J61"/>
    <mergeCell ref="G53:H53"/>
    <mergeCell ref="I53:J53"/>
    <mergeCell ref="G54:H54"/>
    <mergeCell ref="I54:J54"/>
    <mergeCell ref="A55:A59"/>
    <mergeCell ref="G55:H55"/>
    <mergeCell ref="I55:J55"/>
    <mergeCell ref="G56:H56"/>
    <mergeCell ref="I56:J56"/>
    <mergeCell ref="G57:H57"/>
    <mergeCell ref="G62:H62"/>
    <mergeCell ref="I62:J62"/>
    <mergeCell ref="G63:H63"/>
    <mergeCell ref="I63:J63"/>
    <mergeCell ref="G64:H64"/>
    <mergeCell ref="I64:J64"/>
    <mergeCell ref="I57:J57"/>
    <mergeCell ref="G58:H58"/>
    <mergeCell ref="I58:J58"/>
    <mergeCell ref="G59:H59"/>
    <mergeCell ref="I59:J59"/>
    <mergeCell ref="I69:J69"/>
    <mergeCell ref="A70:A74"/>
    <mergeCell ref="G70:H70"/>
    <mergeCell ref="I70:J70"/>
    <mergeCell ref="G71:H71"/>
    <mergeCell ref="I71:J71"/>
    <mergeCell ref="G72:H72"/>
    <mergeCell ref="I72:J72"/>
    <mergeCell ref="G73:H73"/>
    <mergeCell ref="I73:J73"/>
    <mergeCell ref="A65:A69"/>
    <mergeCell ref="G65:H65"/>
    <mergeCell ref="I65:J65"/>
    <mergeCell ref="G66:H66"/>
    <mergeCell ref="I66:J66"/>
    <mergeCell ref="G67:H67"/>
    <mergeCell ref="I67:J67"/>
    <mergeCell ref="G68:H68"/>
    <mergeCell ref="I68:J68"/>
    <mergeCell ref="G69:H69"/>
    <mergeCell ref="G74:H74"/>
    <mergeCell ref="I74:J74"/>
    <mergeCell ref="A75:A79"/>
    <mergeCell ref="G75:H75"/>
    <mergeCell ref="I75:J75"/>
    <mergeCell ref="G76:H76"/>
    <mergeCell ref="I76:J76"/>
    <mergeCell ref="G77:H77"/>
    <mergeCell ref="I77:J77"/>
    <mergeCell ref="G78:H78"/>
    <mergeCell ref="I78:J78"/>
    <mergeCell ref="G79:H79"/>
    <mergeCell ref="I79:J79"/>
    <mergeCell ref="A80:A84"/>
    <mergeCell ref="G80:H80"/>
    <mergeCell ref="I80:J80"/>
    <mergeCell ref="G81:H81"/>
    <mergeCell ref="I81:J81"/>
    <mergeCell ref="G82:H82"/>
    <mergeCell ref="I82:J82"/>
    <mergeCell ref="A90:A94"/>
    <mergeCell ref="G90:H90"/>
    <mergeCell ref="I90:J90"/>
    <mergeCell ref="G91:H91"/>
    <mergeCell ref="I91:J91"/>
    <mergeCell ref="G83:H83"/>
    <mergeCell ref="I83:J83"/>
    <mergeCell ref="G84:H84"/>
    <mergeCell ref="I84:J84"/>
    <mergeCell ref="A85:A89"/>
    <mergeCell ref="G85:H85"/>
    <mergeCell ref="I85:J85"/>
    <mergeCell ref="G86:H86"/>
    <mergeCell ref="I86:J86"/>
    <mergeCell ref="G87:H87"/>
    <mergeCell ref="G92:H92"/>
    <mergeCell ref="I92:J92"/>
    <mergeCell ref="G93:H93"/>
    <mergeCell ref="I93:J93"/>
    <mergeCell ref="G94:H94"/>
    <mergeCell ref="I94:J94"/>
    <mergeCell ref="I87:J87"/>
    <mergeCell ref="G88:H88"/>
    <mergeCell ref="I88:J88"/>
    <mergeCell ref="G89:H89"/>
    <mergeCell ref="I89:J89"/>
    <mergeCell ref="I99:J99"/>
    <mergeCell ref="A100:A104"/>
    <mergeCell ref="G100:H100"/>
    <mergeCell ref="I100:J100"/>
    <mergeCell ref="G101:H101"/>
    <mergeCell ref="I101:J101"/>
    <mergeCell ref="G102:H102"/>
    <mergeCell ref="I102:J102"/>
    <mergeCell ref="G103:H103"/>
    <mergeCell ref="I103:J103"/>
    <mergeCell ref="A95:A99"/>
    <mergeCell ref="G95:H95"/>
    <mergeCell ref="I95:J95"/>
    <mergeCell ref="G96:H96"/>
    <mergeCell ref="I96:J96"/>
    <mergeCell ref="G97:H97"/>
    <mergeCell ref="I97:J97"/>
    <mergeCell ref="G98:H98"/>
    <mergeCell ref="I98:J98"/>
    <mergeCell ref="G99:H99"/>
    <mergeCell ref="G104:H104"/>
    <mergeCell ref="I104:J104"/>
    <mergeCell ref="A105:A109"/>
    <mergeCell ref="G105:H105"/>
    <mergeCell ref="I105:J105"/>
    <mergeCell ref="G106:H106"/>
    <mergeCell ref="I106:J106"/>
    <mergeCell ref="G107:H107"/>
    <mergeCell ref="I107:J107"/>
    <mergeCell ref="G108:H108"/>
    <mergeCell ref="I108:J108"/>
    <mergeCell ref="G109:H109"/>
    <mergeCell ref="I109:J109"/>
    <mergeCell ref="A110:A114"/>
    <mergeCell ref="G110:H110"/>
    <mergeCell ref="I110:J110"/>
    <mergeCell ref="G111:H111"/>
    <mergeCell ref="I111:J111"/>
    <mergeCell ref="G112:H112"/>
    <mergeCell ref="I112:J112"/>
    <mergeCell ref="A120:A124"/>
    <mergeCell ref="G120:H120"/>
    <mergeCell ref="I120:J120"/>
    <mergeCell ref="G121:H121"/>
    <mergeCell ref="I121:J121"/>
    <mergeCell ref="G113:H113"/>
    <mergeCell ref="I113:J113"/>
    <mergeCell ref="G114:H114"/>
    <mergeCell ref="I114:J114"/>
    <mergeCell ref="A115:A119"/>
    <mergeCell ref="G115:H115"/>
    <mergeCell ref="I115:J115"/>
    <mergeCell ref="G116:H116"/>
    <mergeCell ref="I116:J116"/>
    <mergeCell ref="G117:H117"/>
    <mergeCell ref="G122:H122"/>
    <mergeCell ref="I122:J122"/>
    <mergeCell ref="G123:H123"/>
    <mergeCell ref="I123:J123"/>
    <mergeCell ref="G124:H124"/>
    <mergeCell ref="I124:J124"/>
    <mergeCell ref="I117:J117"/>
    <mergeCell ref="G118:H118"/>
    <mergeCell ref="I118:J118"/>
    <mergeCell ref="G119:H119"/>
    <mergeCell ref="I119:J119"/>
    <mergeCell ref="I129:J129"/>
    <mergeCell ref="A130:A134"/>
    <mergeCell ref="G130:H130"/>
    <mergeCell ref="I130:J130"/>
    <mergeCell ref="G131:H131"/>
    <mergeCell ref="I131:J131"/>
    <mergeCell ref="G132:H132"/>
    <mergeCell ref="I132:J132"/>
    <mergeCell ref="G133:H133"/>
    <mergeCell ref="I133:J133"/>
    <mergeCell ref="A125:A129"/>
    <mergeCell ref="G125:H125"/>
    <mergeCell ref="I125:J125"/>
    <mergeCell ref="G126:H126"/>
    <mergeCell ref="I126:J126"/>
    <mergeCell ref="G127:H127"/>
    <mergeCell ref="I127:J127"/>
    <mergeCell ref="G128:H128"/>
    <mergeCell ref="I128:J128"/>
    <mergeCell ref="G129:H129"/>
    <mergeCell ref="G134:H134"/>
    <mergeCell ref="I134:J134"/>
    <mergeCell ref="A135:A139"/>
    <mergeCell ref="G135:H135"/>
    <mergeCell ref="I135:J135"/>
    <mergeCell ref="G136:H136"/>
    <mergeCell ref="I136:J136"/>
    <mergeCell ref="G137:H137"/>
    <mergeCell ref="I137:J137"/>
    <mergeCell ref="G138:H138"/>
    <mergeCell ref="I138:J138"/>
    <mergeCell ref="G139:H139"/>
    <mergeCell ref="I139:J139"/>
    <mergeCell ref="A140:A144"/>
    <mergeCell ref="G140:H140"/>
    <mergeCell ref="I140:J140"/>
    <mergeCell ref="G141:H141"/>
    <mergeCell ref="I141:J141"/>
    <mergeCell ref="G142:H142"/>
    <mergeCell ref="I142:J142"/>
    <mergeCell ref="A150:A154"/>
    <mergeCell ref="G150:H150"/>
    <mergeCell ref="I150:J150"/>
    <mergeCell ref="G151:H151"/>
    <mergeCell ref="I151:J151"/>
    <mergeCell ref="G143:H143"/>
    <mergeCell ref="I143:J143"/>
    <mergeCell ref="G144:H144"/>
    <mergeCell ref="I144:J144"/>
    <mergeCell ref="A145:A149"/>
    <mergeCell ref="G145:H145"/>
    <mergeCell ref="I145:J145"/>
    <mergeCell ref="G146:H146"/>
    <mergeCell ref="I146:J146"/>
    <mergeCell ref="G147:H147"/>
    <mergeCell ref="G152:H152"/>
    <mergeCell ref="I152:J152"/>
    <mergeCell ref="G153:H153"/>
    <mergeCell ref="I153:J153"/>
    <mergeCell ref="G154:H154"/>
    <mergeCell ref="I154:J154"/>
    <mergeCell ref="I147:J147"/>
    <mergeCell ref="G148:H148"/>
    <mergeCell ref="I148:J148"/>
    <mergeCell ref="G149:H149"/>
    <mergeCell ref="I149:J149"/>
    <mergeCell ref="I159:J159"/>
    <mergeCell ref="A162:A163"/>
    <mergeCell ref="B162:B163"/>
    <mergeCell ref="C162:D162"/>
    <mergeCell ref="E162:E163"/>
    <mergeCell ref="F162:F163"/>
    <mergeCell ref="G162:H163"/>
    <mergeCell ref="I162:J162"/>
    <mergeCell ref="I163:J163"/>
    <mergeCell ref="A155:A159"/>
    <mergeCell ref="G155:H155"/>
    <mergeCell ref="I155:J155"/>
    <mergeCell ref="G156:H156"/>
    <mergeCell ref="I156:J156"/>
    <mergeCell ref="G157:H157"/>
    <mergeCell ref="I157:J157"/>
    <mergeCell ref="G158:H158"/>
    <mergeCell ref="I158:J158"/>
    <mergeCell ref="G159:H159"/>
    <mergeCell ref="G167:H167"/>
    <mergeCell ref="I167:J167"/>
    <mergeCell ref="G168:H168"/>
    <mergeCell ref="I168:J168"/>
    <mergeCell ref="A169:E169"/>
    <mergeCell ref="G169:H169"/>
    <mergeCell ref="I169:J169"/>
    <mergeCell ref="G164:H164"/>
    <mergeCell ref="I164:J164"/>
    <mergeCell ref="G165:H165"/>
    <mergeCell ref="I165:J165"/>
    <mergeCell ref="G166:H166"/>
    <mergeCell ref="I166:J1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3F3C-C463-4E6F-A998-BE7C704549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JANUARI</vt:lpstr>
      <vt:lpstr>FEBRUARI</vt:lpstr>
      <vt:lpstr>MARET</vt:lpstr>
      <vt:lpstr>APRIL</vt:lpstr>
      <vt:lpstr>MEI</vt:lpstr>
      <vt:lpstr>JUNI</vt:lpstr>
      <vt:lpstr>JULI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gentasutap@gmail.com</dc:creator>
  <cp:lastModifiedBy>user</cp:lastModifiedBy>
  <dcterms:created xsi:type="dcterms:W3CDTF">2024-07-14T00:54:36Z</dcterms:created>
  <dcterms:modified xsi:type="dcterms:W3CDTF">2024-07-18T05:32:11Z</dcterms:modified>
</cp:coreProperties>
</file>