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le" sheetId="1" r:id="rId1"/>
    <sheet name="index" sheetId="2" r:id="rId2"/>
    <sheet name="tambah" sheetId="3" r:id="rId3"/>
    <sheet name="edit" sheetId="4" r:id="rId4"/>
  </sheets>
  <calcPr calcId="162913"/>
  <fileRecoveryPr repairLoad="1"/>
</workbook>
</file>

<file path=xl/calcChain.xml><?xml version="1.0" encoding="utf-8"?>
<calcChain xmlns="http://schemas.openxmlformats.org/spreadsheetml/2006/main">
  <c r="F1" i="2" l="1"/>
  <c r="G1" i="2"/>
  <c r="G1" i="3"/>
  <c r="F1" i="3"/>
  <c r="G1" i="4"/>
  <c r="F1" i="4"/>
  <c r="E21" i="4"/>
  <c r="E22" i="4"/>
  <c r="E23" i="4"/>
  <c r="E24" i="4"/>
  <c r="E25" i="4"/>
  <c r="E26" i="4"/>
  <c r="F26" i="4" s="1"/>
  <c r="C21" i="4"/>
  <c r="C22" i="4"/>
  <c r="C23" i="4"/>
  <c r="C24" i="4"/>
  <c r="C25" i="4"/>
  <c r="F25" i="4" s="1"/>
  <c r="F21" i="4"/>
  <c r="F22" i="4"/>
  <c r="F23" i="4"/>
  <c r="F24" i="4"/>
  <c r="F41" i="4"/>
  <c r="C5" i="4"/>
  <c r="C2" i="4"/>
  <c r="E15" i="4"/>
  <c r="D24" i="4"/>
  <c r="D26" i="4"/>
  <c r="D27" i="4"/>
  <c r="D28" i="4"/>
  <c r="D29" i="4"/>
  <c r="D30" i="4"/>
  <c r="D31" i="4"/>
  <c r="D32" i="4"/>
  <c r="D33" i="4"/>
  <c r="D34" i="4"/>
  <c r="D13" i="4"/>
  <c r="D21" i="4" s="1"/>
  <c r="D21" i="3"/>
  <c r="C25" i="3"/>
  <c r="F10" i="1"/>
  <c r="E26" i="3"/>
  <c r="C24" i="3"/>
  <c r="C21" i="3"/>
  <c r="C22" i="3"/>
  <c r="C23" i="3"/>
  <c r="E25" i="3"/>
  <c r="F5" i="1"/>
  <c r="F6" i="1"/>
  <c r="F7" i="1"/>
  <c r="F8" i="1"/>
  <c r="F9" i="1"/>
  <c r="D23" i="4" l="1"/>
  <c r="D22" i="4"/>
  <c r="D25" i="4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1" i="3"/>
  <c r="F40" i="4"/>
  <c r="D37" i="4"/>
  <c r="D36" i="4"/>
  <c r="D35" i="4"/>
  <c r="B25" i="4"/>
  <c r="B24" i="4"/>
  <c r="B23" i="4"/>
  <c r="B22" i="4"/>
  <c r="B21" i="4"/>
  <c r="E16" i="4"/>
  <c r="E14" i="4"/>
  <c r="C14" i="4"/>
  <c r="F40" i="3"/>
  <c r="F41" i="3"/>
  <c r="F26" i="3" l="1"/>
  <c r="E21" i="3"/>
  <c r="E22" i="3"/>
  <c r="E23" i="3"/>
  <c r="E24" i="3"/>
  <c r="E14" i="3"/>
  <c r="E16" i="3"/>
  <c r="D26" i="3"/>
  <c r="D27" i="3"/>
  <c r="D28" i="3"/>
  <c r="D29" i="3"/>
  <c r="D30" i="3"/>
  <c r="D31" i="3"/>
  <c r="D32" i="3"/>
  <c r="D33" i="3"/>
  <c r="D34" i="3"/>
  <c r="D35" i="3"/>
  <c r="D36" i="3"/>
  <c r="D37" i="3"/>
  <c r="D22" i="3"/>
  <c r="D23" i="3"/>
  <c r="D24" i="3"/>
  <c r="D25" i="3"/>
  <c r="F21" i="3" l="1"/>
  <c r="F25" i="3"/>
  <c r="C5" i="3"/>
  <c r="C2" i="2"/>
  <c r="B44" i="2"/>
  <c r="C45" i="2" s="1"/>
  <c r="B23" i="2"/>
  <c r="B40" i="2"/>
  <c r="C42" i="2" s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F24" i="3" l="1"/>
  <c r="F22" i="3"/>
  <c r="F23" i="3"/>
  <c r="C40" i="2"/>
  <c r="C21" i="2"/>
</calcChain>
</file>

<file path=xl/sharedStrings.xml><?xml version="1.0" encoding="utf-8"?>
<sst xmlns="http://schemas.openxmlformats.org/spreadsheetml/2006/main" count="145" uniqueCount="83">
  <si>
    <t>field</t>
  </si>
  <si>
    <t>type data</t>
  </si>
  <si>
    <t>length</t>
  </si>
  <si>
    <t>id_user</t>
  </si>
  <si>
    <t>username</t>
  </si>
  <si>
    <t>password</t>
  </si>
  <si>
    <t>nm_pengguna</t>
  </si>
  <si>
    <t>level</t>
  </si>
  <si>
    <t>enum</t>
  </si>
  <si>
    <t>varchar</t>
  </si>
  <si>
    <t>int</t>
  </si>
  <si>
    <t>input</t>
  </si>
  <si>
    <t>data_type</t>
  </si>
  <si>
    <t>number</t>
  </si>
  <si>
    <t>char</t>
  </si>
  <si>
    <t>text</t>
  </si>
  <si>
    <t>textarea</t>
  </si>
  <si>
    <t>select</t>
  </si>
  <si>
    <t>date</t>
  </si>
  <si>
    <t>timestamp</t>
  </si>
  <si>
    <t>form</t>
  </si>
  <si>
    <t>datetime</t>
  </si>
  <si>
    <t>time</t>
  </si>
  <si>
    <t>relasi</t>
  </si>
  <si>
    <t>user</t>
  </si>
  <si>
    <t>TABLE</t>
  </si>
  <si>
    <t>page</t>
  </si>
  <si>
    <t>add</t>
  </si>
  <si>
    <t>&lt;?php include_once '../template/header.php'; ?&gt;
&lt;?php include_once '../template/sidebar.php'; ?&gt;
&lt;?php include_once '../template/navbar.php'; ?&gt;
&lt;!-- Begin Page Content --&gt;
&lt;div class='container-fluid'&gt;
    &lt;!-- Page Heading --&gt;
    &lt;h1 class='h3 mb-4 text-gray-800'&gt;</t>
  </si>
  <si>
    <t xml:space="preserve"> page&lt;/h1&gt;
    &lt;?php
    if (isset($_SESSION['message'])) {
    ?&gt;
        &lt;div class='alert alert-warning alert-dismissible fade show' role='alert'&gt;
            &lt;strong&gt;Success !&lt;/strong&gt; &lt;?= $_SESSION['message'] ?&gt;
            &lt;button type='button' class='close' data-dismiss='alert' aria-label='Close'&gt;
                &lt;span aria-hidden='true'&gt;&amp;times;&lt;/span&gt;
            &lt;/button&gt;
        &lt;/div&gt;
    &lt;?php
        unset($_SESSION['message']);
    }
    ?&gt;
    &lt;div class='d-sm-flex align-items-center justify-content-between mb-4'&gt;
        &lt;a href='&lt;?= $url ?&gt;/app/</t>
  </si>
  <si>
    <t xml:space="preserve">/tambah.php' class='d-none d-sm-inline-block btn btn-sm btn-primary shadow-sm'&gt;&lt;i class='fas fa-plus fa-sm text-white-50'&gt;&lt;/i&gt; Tambah data user&lt;/a&gt;
    &lt;/div&gt;
    &lt;div class='card shadow mb-4'&gt;
        &lt;div class='card-header py-3'&gt;
            &lt;h5 class='m-0 font-weight-bold text-primary text-center'&gt;
Data </t>
  </si>
  <si>
    <t xml:space="preserve">                
            &lt;/h5&gt;
        &lt;/div&gt;</t>
  </si>
  <si>
    <t xml:space="preserve">        &lt;div class='card-body'&gt;
            &lt;table id='example' class='table table-bordered dataTable' id='dataTable' width='100%' cellspacing='0' role='grid' aria-describedby='dataTable_info' style='width: 100%;'&gt;
                &lt;thead&gt;
                    &lt;tr class='text-center'&gt;</t>
  </si>
  <si>
    <t>&lt;/tr&gt;
                &lt;/thead&gt;
                &lt;tbody&gt;
                    &lt;?php
                    foreach (QueryManyData('SELECT * FROM user') as $row) {
                    ?&gt;
                        &lt;tr&gt;</t>
  </si>
  <si>
    <t>&lt;th&gt;AKSI&lt;/th&gt;</t>
  </si>
  <si>
    <t>RESULT</t>
  </si>
  <si>
    <t xml:space="preserve">    &lt;script&gt;
        function ConfirmDelete(id) {
            let text = 'Apakah Anda Yakin Ingin Menghapus data!\n OK or Cancel.';
            if (confirm(text) == true) {
                text = 'You pressed OK!';
                window.location.href = '&lt;?= $url ?&gt;/aksi/</t>
  </si>
  <si>
    <t xml:space="preserve">           
 } 
        }
    &lt;/script&gt;
&lt;/div&gt;
&lt;!-- /.container-fluid --&gt;
&lt;?php include_once '../template/footer.php'; ?&gt;</t>
  </si>
  <si>
    <t xml:space="preserve"> class='btn btn-success btn-icon-split btn-sm'&gt;
                                    &lt;span class='icon text-white-50'&gt;
                                        &lt;i class='fas fa-edit'&gt;&lt;/i&gt;
                                    &lt;/span&gt;
                                    &lt;span class='text'&gt;edit&lt;/span&gt;
                                &lt;/a&gt;
&lt;button onclick="ConfirmDelete(&lt;?= $row['id_</t>
  </si>
  <si>
    <t>] ?&gt;)" class='btn btn-danger btn-icon-split btn-sm'&gt;
                                    &lt;span class='icon text-white-50'&gt;
                                        &lt;i class='fas fa-trash'&gt;&lt;/i&gt;
                                    &lt;/span&gt;
                                    &lt;span class='text'&gt;hapus&lt;/span&gt;
                                &lt;/button&gt;
                            &lt;/td&gt;
                        &lt;/tr&gt;
                    &lt;?php
                    }
                    ?&gt;
                &lt;/tbody&gt;
            &lt;/table&gt;
        &lt;/div&gt;
    &lt;/div&gt;</t>
  </si>
  <si>
    <t>.php' method='post' enctype='multipart/form-data'&gt;</t>
  </si>
  <si>
    <t>&lt;?php include_once '../template/header.php'; ?&gt;
&lt;?php include_once '../template/sidebar.php'; ?&gt;
&lt;?php include_once '../template/navbar.php'; ?&gt;
&lt;!-- Begin Page Content --&gt;
&lt;div class='container-fluid'&gt;
    &lt;!-- Page Heading --&gt;
    &lt;h1 class='h3 mb-4 text-gray-800'&gt;</t>
  </si>
  <si>
    <t xml:space="preserve"> page&lt;/h1&gt;
    &lt;div class='card shadow mb-4'&gt;
        &lt;div class='card-header py-3'&gt;
            &lt;h5 class='m-0 font-weight-bold text-primary text-center'&gt;                
                Form Tambah Data </t>
  </si>
  <si>
    <t xml:space="preserve">
            &lt;/h5&gt;
        &lt;/div&gt;
        &lt;div class='card-body'&gt;
            &lt;form action='&lt;?= $url ?&gt;/app/aksi/</t>
  </si>
  <si>
    <t xml:space="preserve">                &lt;div class='mb-3 row'&gt;
                    &lt;label for='input</t>
  </si>
  <si>
    <t>&lt;/label&gt;
                    &lt;div class='col-sm-10'&gt;
                        &lt;input type='</t>
  </si>
  <si>
    <t>row form input</t>
  </si>
  <si>
    <t>' class='form-control' id='input</t>
  </si>
  <si>
    <t>' required&gt;
                    &lt;/div&gt;
                &lt;/div&gt;</t>
  </si>
  <si>
    <t>' class='col-sm-2 col-form-label'&gt;</t>
  </si>
  <si>
    <t>' name='</t>
  </si>
  <si>
    <t>INPUT</t>
  </si>
  <si>
    <t>SELECT</t>
  </si>
  <si>
    <t xml:space="preserve">                &lt;div class="mb-3 row"&gt;
                    &lt;label for="input</t>
  </si>
  <si>
    <t>" class="col-sm-2 col-form-label"&gt;</t>
  </si>
  <si>
    <t>" id="input</t>
  </si>
  <si>
    <t xml:space="preserve"> as  $val) {
                            ?&gt;
                                &lt;option value="&lt;?= $val ?&gt;"&gt;&lt;?= $val ?&gt;&lt;/option&gt;
                            &lt;?php
                            }
                            ?&gt;
                        &lt;/select&gt;                        
                    &lt;/div&gt;
                &lt;/div&gt;</t>
  </si>
  <si>
    <t>pelanggan', 'petugas bumdes', 'petugas lapangan', 'ketua unit air', 'ketua bumdes'</t>
  </si>
  <si>
    <t xml:space="preserve">"&gt;
                            &lt;?php
                           </t>
  </si>
  <si>
    <t>TEXTAREA</t>
  </si>
  <si>
    <t>class='form-control' id='input</t>
  </si>
  <si>
    <t xml:space="preserve">&lt;/label&gt;
                    &lt;div class='col-sm-10'&gt;
                        &lt;textarea  </t>
  </si>
  <si>
    <t>SELECT RELASI</t>
  </si>
  <si>
    <t xml:space="preserve"> as  $row) {
                            ?&gt;
                                </t>
  </si>
  <si>
    <t>&lt;?php
                            }
                            ?&gt;
                        &lt;/select&gt;                        
                    &lt;/div&gt;
                &lt;/div&gt;</t>
  </si>
  <si>
    <t xml:space="preserve">
&lt;/label&gt;
                    &lt;div class='col-sm-10'&gt;
                        &lt;?php </t>
  </si>
  <si>
    <t>?&gt;
                        &lt;select class='form-control' name='</t>
  </si>
  <si>
    <t>' id='input</t>
  </si>
  <si>
    <t xml:space="preserve">'&gt;
                            &lt;?php
                           </t>
  </si>
  <si>
    <t xml:space="preserve">            &lt;/form&gt;
        &lt;/div&gt;
    &lt;/div&gt;
&lt;/div&gt;
&lt;!-- /.container-fluid --&gt;
&lt;?php include_once '../template/footer.php'; ?&gt;</t>
  </si>
  <si>
    <t xml:space="preserve">
&lt;/label&gt;
                    &lt;div class="col-sm-10"&gt;
                        </t>
  </si>
  <si>
    <t xml:space="preserve">
                        &lt;select class="form-control" name="</t>
  </si>
  <si>
    <t xml:space="preserve"> page&lt;/h1&gt;
    &lt;div class='card shadow mb-4'&gt;
        &lt;div class='card-header py-3'&gt;
            &lt;h5 class='m-0 font-weight-bold text-primary text-center'&gt;                
                Form Edit Data </t>
  </si>
  <si>
    <t xml:space="preserve">  value='&lt;?= $user['</t>
  </si>
  <si>
    <t>'] ?&gt;'  required&gt;
                    &lt;/div&gt;
                &lt;/div&gt;</t>
  </si>
  <si>
    <t>' required&gt;</t>
  </si>
  <si>
    <t>&lt;/textarea&gt;
                    &lt;/div&gt;
                &lt;/div&gt;</t>
  </si>
  <si>
    <t xml:space="preserve"> as  $val) {
                            ?&gt;
                                </t>
  </si>
  <si>
    <t>&lt;option value="&lt;?= $val ?&gt;"&gt;&lt;?= $val ?&gt;&lt;/option&gt;
                            &lt;?php
                            }}
                            ?&gt;
                        &lt;/select&gt;                        
                    &lt;/div&gt;
                &lt;/div&gt;</t>
  </si>
  <si>
    <t>] ?&gt;&lt;/textarea&gt;
                    &lt;/div&gt;
                &lt;/div&gt;</t>
  </si>
  <si>
    <t>&lt;?php
                            }}
                            ?&gt;
                        &lt;/select&gt;                        
                    &lt;/div&gt;
                &lt;/div&gt;</t>
  </si>
  <si>
    <t xml:space="preserve">&lt;?php include_once '../template/header.php'; ?&gt;
&lt;?php include_once '../template/sidebar.php'; ?&gt;
&lt;?php include_once '../template/navbar.php'; ?&gt;
&lt;?php
</t>
  </si>
  <si>
    <t>?&gt;
&lt;!-- Begin Page Content --&gt;
&lt;div class='container-fluid'&gt;
    &lt;!-- Page Heading --&gt;
    &lt;h1 class='h3 mb-4 text-gray-800'&gt;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</si>
</sst>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1"/>
      <color theme="0" tint="-4.9989318521683403E-2"/>
      <name val="Calibri"/>
      <family val="2"/>
      <scheme val="minor"/>
    </font>
    <font>
      <sz val="72"/>
      <color theme="0" tint="-4.9989318521683403E-2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theme="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1" fillId="3" borderId="0" xfId="0" applyFont="1" applyFill="1"/>
    <xf numFmtId="0" fontId="0" fillId="0" borderId="0" xfId="0" applyAlignment="1">
      <alignment wrapText="1"/>
    </xf>
    <xf numFmtId="0" fontId="0" fillId="5" borderId="0" xfId="0" applyFill="1" applyAlignment="1"/>
    <xf numFmtId="0" fontId="0" fillId="5" borderId="0" xfId="0" applyFill="1"/>
    <xf numFmtId="0" fontId="1" fillId="0" borderId="0" xfId="0" applyFont="1" applyFill="1"/>
    <xf numFmtId="0" fontId="0" fillId="0" borderId="0" xfId="0" quotePrefix="1" applyFill="1" applyAlignment="1">
      <alignment wrapText="1"/>
    </xf>
    <xf numFmtId="0" fontId="0" fillId="0" borderId="0" xfId="0" applyFill="1"/>
    <xf numFmtId="0" fontId="0" fillId="6" borderId="0" xfId="0" applyFill="1"/>
    <xf numFmtId="0" fontId="0" fillId="4" borderId="0" xfId="0" applyFill="1"/>
    <xf numFmtId="0" fontId="1" fillId="3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3" xfId="0" quotePrefix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3" xfId="0" quotePrefix="1" applyBorder="1"/>
    <xf numFmtId="0" fontId="0" fillId="0" borderId="4" xfId="0" quotePrefix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quotePrefix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0" borderId="1" xfId="0" applyFill="1" applyBorder="1"/>
    <xf numFmtId="0" fontId="1" fillId="6" borderId="5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/>
    </xf>
    <xf numFmtId="0" fontId="0" fillId="0" borderId="0" xfId="0" applyFill="1" applyAlignment="1"/>
    <xf numFmtId="0" fontId="3" fillId="7" borderId="0" xfId="0" applyFont="1" applyFill="1" applyAlignment="1">
      <alignment horizontal="left"/>
    </xf>
    <xf numFmtId="0" fontId="4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7" borderId="0" xfId="0" applyFont="1" applyFill="1"/>
    <xf numFmtId="0" fontId="0" fillId="0" borderId="5" xfId="0" applyBorder="1"/>
    <xf numFmtId="0" fontId="0" fillId="0" borderId="5" xfId="0" quotePrefix="1" applyBorder="1"/>
    <xf numFmtId="0" fontId="1" fillId="2" borderId="5" xfId="0" applyFont="1" applyFill="1" applyBorder="1"/>
    <xf numFmtId="0" fontId="1" fillId="3" borderId="5" xfId="0" applyFont="1" applyFill="1" applyBorder="1"/>
    <xf numFmtId="0" fontId="6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P11" sqref="P11"/>
    </sheetView>
  </sheetViews>
  <sheetFormatPr defaultRowHeight="15" x14ac:dyDescent="0.25"/>
  <cols>
    <col min="1" max="1" width="13.7109375" bestFit="1" customWidth="1"/>
    <col min="2" max="2" width="9.28515625" bestFit="1" customWidth="1"/>
    <col min="3" max="3" width="10.28515625" customWidth="1"/>
    <col min="15" max="15" width="10.5703125" bestFit="1" customWidth="1"/>
  </cols>
  <sheetData>
    <row r="1" spans="1:16" x14ac:dyDescent="0.25">
      <c r="A1" s="44" t="s">
        <v>25</v>
      </c>
      <c r="B1" s="45" t="s">
        <v>24</v>
      </c>
      <c r="O1" s="41" t="s">
        <v>12</v>
      </c>
      <c r="P1" s="41" t="s">
        <v>20</v>
      </c>
    </row>
    <row r="2" spans="1:16" x14ac:dyDescent="0.25">
      <c r="O2" s="41" t="s">
        <v>10</v>
      </c>
      <c r="P2" s="41" t="s">
        <v>13</v>
      </c>
    </row>
    <row r="3" spans="1:16" x14ac:dyDescent="0.25">
      <c r="O3" s="41" t="s">
        <v>14</v>
      </c>
      <c r="P3" s="41" t="s">
        <v>15</v>
      </c>
    </row>
    <row r="4" spans="1:16" x14ac:dyDescent="0.25">
      <c r="A4" s="43" t="s">
        <v>0</v>
      </c>
      <c r="B4" s="43" t="s">
        <v>1</v>
      </c>
      <c r="C4" s="43" t="s">
        <v>2</v>
      </c>
      <c r="D4" s="43" t="s">
        <v>23</v>
      </c>
      <c r="E4" s="43" t="s">
        <v>23</v>
      </c>
      <c r="F4" s="43" t="s">
        <v>11</v>
      </c>
      <c r="O4" s="41" t="s">
        <v>9</v>
      </c>
      <c r="P4" s="41" t="s">
        <v>15</v>
      </c>
    </row>
    <row r="5" spans="1:16" x14ac:dyDescent="0.25">
      <c r="A5" s="41" t="s">
        <v>3</v>
      </c>
      <c r="B5" s="41" t="s">
        <v>10</v>
      </c>
      <c r="C5" s="41">
        <v>11</v>
      </c>
      <c r="D5" s="41"/>
      <c r="E5" s="41"/>
      <c r="F5" s="41" t="str">
        <f t="shared" ref="F5:F10" si="0">IF(D5&lt;&gt;"","select",VLOOKUP(B5,$O$2:$P$9,2,0))</f>
        <v>number</v>
      </c>
      <c r="O5" s="41" t="s">
        <v>15</v>
      </c>
      <c r="P5" s="41" t="s">
        <v>16</v>
      </c>
    </row>
    <row r="6" spans="1:16" x14ac:dyDescent="0.25">
      <c r="A6" s="41" t="s">
        <v>4</v>
      </c>
      <c r="B6" s="41" t="s">
        <v>9</v>
      </c>
      <c r="C6" s="41">
        <v>50</v>
      </c>
      <c r="D6" s="41"/>
      <c r="E6" s="41"/>
      <c r="F6" s="41" t="str">
        <f t="shared" si="0"/>
        <v>text</v>
      </c>
      <c r="O6" s="41" t="s">
        <v>8</v>
      </c>
      <c r="P6" s="41" t="s">
        <v>17</v>
      </c>
    </row>
    <row r="7" spans="1:16" x14ac:dyDescent="0.25">
      <c r="A7" s="41" t="s">
        <v>5</v>
      </c>
      <c r="B7" s="41" t="s">
        <v>9</v>
      </c>
      <c r="C7" s="41">
        <v>50</v>
      </c>
      <c r="D7" s="41"/>
      <c r="E7" s="41"/>
      <c r="F7" s="41" t="str">
        <f t="shared" si="0"/>
        <v>text</v>
      </c>
      <c r="O7" s="41" t="s">
        <v>18</v>
      </c>
      <c r="P7" s="41" t="s">
        <v>18</v>
      </c>
    </row>
    <row r="8" spans="1:16" x14ac:dyDescent="0.25">
      <c r="A8" s="41" t="s">
        <v>6</v>
      </c>
      <c r="B8" s="41" t="s">
        <v>9</v>
      </c>
      <c r="C8" s="41">
        <v>100</v>
      </c>
      <c r="D8" s="41"/>
      <c r="E8" s="41"/>
      <c r="F8" s="41" t="str">
        <f t="shared" si="0"/>
        <v>text</v>
      </c>
      <c r="O8" s="41" t="s">
        <v>19</v>
      </c>
      <c r="P8" s="41" t="s">
        <v>21</v>
      </c>
    </row>
    <row r="9" spans="1:16" x14ac:dyDescent="0.25">
      <c r="A9" s="41" t="s">
        <v>7</v>
      </c>
      <c r="B9" s="41" t="s">
        <v>8</v>
      </c>
      <c r="C9" s="42" t="s">
        <v>57</v>
      </c>
      <c r="D9" s="41"/>
      <c r="E9" s="41"/>
      <c r="F9" s="41" t="str">
        <f t="shared" si="0"/>
        <v>select</v>
      </c>
      <c r="O9" s="41" t="s">
        <v>22</v>
      </c>
      <c r="P9" s="41" t="s">
        <v>22</v>
      </c>
    </row>
    <row r="10" spans="1:16" x14ac:dyDescent="0.25">
      <c r="A10" s="41" t="s">
        <v>3</v>
      </c>
      <c r="B10" s="41" t="s">
        <v>10</v>
      </c>
      <c r="C10" s="41"/>
      <c r="D10" s="41" t="s">
        <v>24</v>
      </c>
      <c r="E10" s="41"/>
      <c r="F10" s="41" t="str">
        <f t="shared" si="0"/>
        <v>select</v>
      </c>
    </row>
    <row r="11" spans="1:16" x14ac:dyDescent="0.25">
      <c r="A11" s="41"/>
      <c r="B11" s="41"/>
      <c r="C11" s="41"/>
      <c r="D11" s="41"/>
      <c r="E11" s="41"/>
      <c r="F11" s="41"/>
    </row>
    <row r="12" spans="1:16" x14ac:dyDescent="0.25">
      <c r="A12" s="41"/>
      <c r="B12" s="41"/>
      <c r="C12" s="41"/>
      <c r="D12" s="41"/>
      <c r="E12" s="41"/>
      <c r="F12" s="41"/>
    </row>
    <row r="13" spans="1:16" x14ac:dyDescent="0.25">
      <c r="A13" s="41"/>
      <c r="B13" s="41"/>
      <c r="C13" s="41"/>
      <c r="D13" s="41"/>
      <c r="E13" s="41"/>
      <c r="F13" s="41"/>
    </row>
    <row r="14" spans="1:16" x14ac:dyDescent="0.25">
      <c r="A14" s="41"/>
      <c r="B14" s="41"/>
      <c r="C14" s="41"/>
      <c r="D14" s="41"/>
      <c r="E14" s="41"/>
      <c r="F14" s="41"/>
    </row>
    <row r="15" spans="1:16" x14ac:dyDescent="0.25">
      <c r="A15" s="41"/>
      <c r="B15" s="41"/>
      <c r="C15" s="41"/>
      <c r="D15" s="41"/>
      <c r="E15" s="41"/>
      <c r="F15" s="41"/>
    </row>
    <row r="16" spans="1:16" x14ac:dyDescent="0.25">
      <c r="A16" s="41"/>
      <c r="B16" s="41"/>
      <c r="C16" s="41"/>
      <c r="D16" s="41"/>
      <c r="E16" s="41"/>
      <c r="F16" s="41"/>
    </row>
    <row r="17" spans="1:6" x14ac:dyDescent="0.25">
      <c r="A17" s="41"/>
      <c r="B17" s="41"/>
      <c r="C17" s="41"/>
      <c r="D17" s="41"/>
      <c r="E17" s="41"/>
      <c r="F17" s="41"/>
    </row>
    <row r="18" spans="1:6" x14ac:dyDescent="0.25">
      <c r="A18" s="41"/>
      <c r="B18" s="41"/>
      <c r="C18" s="41"/>
      <c r="D18" s="41"/>
      <c r="E18" s="41"/>
      <c r="F18" s="41"/>
    </row>
    <row r="19" spans="1:6" x14ac:dyDescent="0.25">
      <c r="A19" s="41"/>
      <c r="B19" s="41"/>
      <c r="C19" s="41"/>
      <c r="D19" s="41"/>
      <c r="E19" s="41"/>
      <c r="F19" s="41"/>
    </row>
    <row r="20" spans="1:6" x14ac:dyDescent="0.25">
      <c r="A20" s="41"/>
      <c r="B20" s="41"/>
      <c r="C20" s="41"/>
      <c r="D20" s="41"/>
      <c r="E20" s="41"/>
      <c r="F20" s="41"/>
    </row>
    <row r="21" spans="1:6" x14ac:dyDescent="0.25">
      <c r="A21" s="41"/>
      <c r="B21" s="41"/>
      <c r="C21" s="41"/>
      <c r="D21" s="41"/>
      <c r="E21" s="41"/>
      <c r="F21" s="41"/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85" zoomScaleNormal="85" workbookViewId="0">
      <selection activeCell="B1" sqref="B1"/>
    </sheetView>
  </sheetViews>
  <sheetFormatPr defaultRowHeight="15" x14ac:dyDescent="0.25"/>
  <cols>
    <col min="1" max="1" width="9.140625" style="2"/>
    <col min="2" max="2" width="42.140625" customWidth="1"/>
    <col min="3" max="3" width="56.7109375" customWidth="1"/>
    <col min="5" max="5" width="18" customWidth="1"/>
    <col min="6" max="6" width="21.42578125" customWidth="1"/>
    <col min="7" max="7" width="23.42578125" customWidth="1"/>
  </cols>
  <sheetData>
    <row r="1" spans="1:7" ht="66.75" customHeight="1" x14ac:dyDescent="0.25">
      <c r="B1" s="2" t="s">
        <v>25</v>
      </c>
      <c r="C1" s="1" t="s">
        <v>24</v>
      </c>
      <c r="E1" s="31" t="s">
        <v>35</v>
      </c>
      <c r="F1" s="40" t="str">
        <f>CONCATENATE(C2,C21,C40,C42,C43,C44,C45)</f>
        <v>&lt;?php include_once '../template/header.php'; ?&gt;
&lt;?php include_once '../template/sidebar.php'; ?&gt;
&lt;?php include_once '../template/navbar.php'; ?&gt;
&lt;!-- Begin Page Content --&gt;
&lt;div class='container-fluid'&gt;
    &lt;!-- Page Heading --&gt;
    &lt;h1 class='h3 mb-4 text-gray-800'&gt;User page&lt;/h1&gt;
    &lt;?php
    if (isset($_SESSION['message'])) {
    ?&gt;
        &lt;div class='alert alert-warning alert-dismissible fade show' role='alert'&gt;
            &lt;strong&gt;Success !&lt;/strong&gt; &lt;?= $_SESSION['message'] ?&gt;
            &lt;button type='button' class='close' data-dismiss='alert' aria-label='Close'&gt;
                &lt;span aria-hidden='true'&gt;&amp;times;&lt;/span&gt;
            &lt;/button&gt;
        &lt;/div&gt;
    &lt;?php
        unset($_SESSION['message']);
    }
    ?&gt;
    &lt;div class='d-sm-flex align-items-center justify-content-between mb-4'&gt;
        &lt;a href='&lt;?= $url ?&gt;/app/user/tambah.php' class='d-none d-sm-inline-block btn btn-sm btn-primary shadow-sm'&gt;&lt;i class='fas fa-plus fa-sm text-white-50'&gt;&lt;/i&gt; Tambah data user&lt;/a&gt;
    &lt;/div&gt;
    &lt;div class='card shadow mb-4'&gt;
        &lt;div class='card-header py-3'&gt;
            &lt;h5 class='m-0 font-weight-bold text-primary text-center'&gt;
Data User                
            &lt;/h5&gt;
        &lt;/div&gt;        &lt;div class='card-body'&gt;
            &lt;table id='example' class='table table-bordered dataTable' id='dataTable' width='100%' cellspacing='0' role='grid' aria-describedby='dataTable_info' style='width: 100%;'&gt;
                &lt;thead&gt;
                    &lt;tr class='text-center'&gt;&lt;th&gt;ID_USER&lt;/th&gt;&lt;th&gt;USERNAME&lt;/th&gt;&lt;th&gt;PASSWORD&lt;/th&gt;&lt;th&gt;NM_PENGGUNA&lt;/th&gt;&lt;th&gt;LEVEL&lt;/th&gt;&lt;th&gt;ID_USER&lt;/th&gt;&lt;th&gt;AKSI&lt;/th&gt;&lt;/tr&gt;
                &lt;/thead&gt;
                &lt;tbody&gt;
                    &lt;?php
                    foreach (QueryManyData('SELECT * FROM user') as $row) {
                    ?&gt;
                        &lt;tr&gt;&lt;td&gt;&lt;?= $row['id_user'] ?&gt;&lt;/td&gt;&lt;td&gt;&lt;?= $row['username'] ?&gt;&lt;/td&gt;&lt;td&gt;&lt;?= $row['password'] ?&gt;&lt;/td&gt;&lt;td&gt;&lt;?= $row['nm_pengguna'] ?&gt;&lt;/td&gt;&lt;td&gt;&lt;?= $row['level'] ?&gt;&lt;/td&gt;&lt;td&gt;&lt;?= $row['id_user'] ?&gt;&lt;/td&gt;&lt;td&gt;&lt;a href='&lt;?= $url ?&gt;/app/user/edit.php?id_user=&lt;?= $row['id_user'] ?&gt;'user class='btn btn-success btn-icon-split btn-sm'&gt;
                                    &lt;span class='icon text-white-50'&gt;
                                        &lt;i class='fas fa-edit'&gt;&lt;/i&gt;
                                    &lt;/span&gt;
                                    &lt;span class='text'&gt;edit&lt;/span&gt;
                                &lt;/a&gt;
&lt;button onclick="ConfirmDelete(&lt;?= $row['id_user'] ?&gt;)" class='btn btn-danger btn-icon-split btn-sm'&gt;
                                    &lt;span class='icon text-white-50'&gt;
                                        &lt;i class='fas fa-trash'&gt;&lt;/i&gt;
                                    &lt;/span&gt;
                                    &lt;span class='text'&gt;hapus&lt;/span&gt;
                                &lt;/button&gt;
                            &lt;/td&gt;
                        &lt;/tr&gt;
                    &lt;?php
                    }
                    ?&gt;
                &lt;/tbody&gt;
            &lt;/table&gt;
        &lt;/div&gt;
    &lt;/div&gt;    &lt;script&gt;
        function ConfirmDelete(id) {
            let text = 'Apakah Anda Yakin Ingin Menghapus data!\n OK or Cancel.';
            if (confirm(text) == true) {
                text = 'You pressed OK!';
                window.location.href = '&lt;?= $url ?&gt;/aksi/user.php?id_user='+id+'&amp;action=delete'           
 } 
        }
    &lt;/script&gt;
&lt;/div&gt;
&lt;!-- /.container-fluid --&gt;
&lt;?php include_once '../template/footer.php'; ?&gt;</v>
      </c>
      <c r="G1" s="40" t="str">
        <f>CONCATENATE(C2,C21,C40,C42,C43,C44,C45)</f>
        <v>&lt;?php include_once '../template/header.php'; ?&gt;
&lt;?php include_once '../template/sidebar.php'; ?&gt;
&lt;?php include_once '../template/navbar.php'; ?&gt;
&lt;!-- Begin Page Content --&gt;
&lt;div class='container-fluid'&gt;
    &lt;!-- Page Heading --&gt;
    &lt;h1 class='h3 mb-4 text-gray-800'&gt;User page&lt;/h1&gt;
    &lt;?php
    if (isset($_SESSION['message'])) {
    ?&gt;
        &lt;div class='alert alert-warning alert-dismissible fade show' role='alert'&gt;
            &lt;strong&gt;Success !&lt;/strong&gt; &lt;?= $_SESSION['message'] ?&gt;
            &lt;button type='button' class='close' data-dismiss='alert' aria-label='Close'&gt;
                &lt;span aria-hidden='true'&gt;&amp;times;&lt;/span&gt;
            &lt;/button&gt;
        &lt;/div&gt;
    &lt;?php
        unset($_SESSION['message']);
    }
    ?&gt;
    &lt;div class='d-sm-flex align-items-center justify-content-between mb-4'&gt;
        &lt;a href='&lt;?= $url ?&gt;/app/user/tambah.php' class='d-none d-sm-inline-block btn btn-sm btn-primary shadow-sm'&gt;&lt;i class='fas fa-plus fa-sm text-white-50'&gt;&lt;/i&gt; Tambah data user&lt;/a&gt;
    &lt;/div&gt;
    &lt;div class='card shadow mb-4'&gt;
        &lt;div class='card-header py-3'&gt;
            &lt;h5 class='m-0 font-weight-bold text-primary text-center'&gt;
Data User                
            &lt;/h5&gt;
        &lt;/div&gt;        &lt;div class='card-body'&gt;
            &lt;table id='example' class='table table-bordered dataTable' id='dataTable' width='100%' cellspacing='0' role='grid' aria-describedby='dataTable_info' style='width: 100%;'&gt;
                &lt;thead&gt;
                    &lt;tr class='text-center'&gt;&lt;th&gt;ID_USER&lt;/th&gt;&lt;th&gt;USERNAME&lt;/th&gt;&lt;th&gt;PASSWORD&lt;/th&gt;&lt;th&gt;NM_PENGGUNA&lt;/th&gt;&lt;th&gt;LEVEL&lt;/th&gt;&lt;th&gt;ID_USER&lt;/th&gt;&lt;th&gt;AKSI&lt;/th&gt;&lt;/tr&gt;
                &lt;/thead&gt;
                &lt;tbody&gt;
                    &lt;?php
                    foreach (QueryManyData('SELECT * FROM user') as $row) {
                    ?&gt;
                        &lt;tr&gt;&lt;td&gt;&lt;?= $row['id_user'] ?&gt;&lt;/td&gt;&lt;td&gt;&lt;?= $row['username'] ?&gt;&lt;/td&gt;&lt;td&gt;&lt;?= $row['password'] ?&gt;&lt;/td&gt;&lt;td&gt;&lt;?= $row['nm_pengguna'] ?&gt;&lt;/td&gt;&lt;td&gt;&lt;?= $row['level'] ?&gt;&lt;/td&gt;&lt;td&gt;&lt;?= $row['id_user'] ?&gt;&lt;/td&gt;&lt;td&gt;&lt;a href='&lt;?= $url ?&gt;/app/user/edit.php?id_user=&lt;?= $row['id_user'] ?&gt;'user class='btn btn-success btn-icon-split btn-sm'&gt;
                                    &lt;span class='icon text-white-50'&gt;
                                        &lt;i class='fas fa-edit'&gt;&lt;/i&gt;
                                    &lt;/span&gt;
                                    &lt;span class='text'&gt;edit&lt;/span&gt;
                                &lt;/a&gt;
&lt;button onclick="ConfirmDelete(&lt;?= $row['id_user'] ?&gt;)" class='btn btn-danger btn-icon-split btn-sm'&gt;
                                    &lt;span class='icon text-white-50'&gt;
                                        &lt;i class='fas fa-trash'&gt;&lt;/i&gt;
                                    &lt;/span&gt;
                                    &lt;span class='text'&gt;hapus&lt;/span&gt;
                                &lt;/button&gt;
                            &lt;/td&gt;
                        &lt;/tr&gt;
                    &lt;?php
                    }
                    ?&gt;
                &lt;/tbody&gt;
            &lt;/table&gt;
        &lt;/div&gt;
    &lt;/div&gt;    &lt;script&gt;
        function ConfirmDelete(id) {
            let text = 'Apakah Anda Yakin Ingin Menghapus data!\n OK or Cancel.';
            if (confirm(text) == true) {
                text = 'You pressed OK!';
                window.location.href = '&lt;?= $url ?&gt;/aksi/user.php?id_user='+id+'&amp;action=delete'           
 } 
        }
    &lt;/script&gt;
&lt;/div&gt;
&lt;!-- /.container-fluid --&gt;
&lt;?php include_once '../template/footer.php'; ?&gt;</v>
      </c>
    </row>
    <row r="2" spans="1:7" s="3" customFormat="1" ht="409.5" x14ac:dyDescent="0.25">
      <c r="A2" s="11" t="s">
        <v>26</v>
      </c>
      <c r="B2" s="3" t="s">
        <v>28</v>
      </c>
      <c r="C2" s="12" t="str">
        <f>CONCATENATE(B2,PROPER(C1),B3,C1,B4,PROPER(C1),B5,"")</f>
        <v>&lt;?php include_once '../template/header.php'; ?&gt;
&lt;?php include_once '../template/sidebar.php'; ?&gt;
&lt;?php include_once '../template/navbar.php'; ?&gt;
&lt;!-- Begin Page Content --&gt;
&lt;div class='container-fluid'&gt;
    &lt;!-- Page Heading --&gt;
    &lt;h1 class='h3 mb-4 text-gray-800'&gt;User page&lt;/h1&gt;
    &lt;?php
    if (isset($_SESSION['message'])) {
    ?&gt;
        &lt;div class='alert alert-warning alert-dismissible fade show' role='alert'&gt;
            &lt;strong&gt;Success !&lt;/strong&gt; &lt;?= $_SESSION['message'] ?&gt;
            &lt;button type='button' class='close' data-dismiss='alert' aria-label='Close'&gt;
                &lt;span aria-hidden='true'&gt;&amp;times;&lt;/span&gt;
            &lt;/button&gt;
        &lt;/div&gt;
    &lt;?php
        unset($_SESSION['message']);
    }
    ?&gt;
    &lt;div class='d-sm-flex align-items-center justify-content-between mb-4'&gt;
        &lt;a href='&lt;?= $url ?&gt;/app/user/tambah.php' class='d-none d-sm-inline-block btn btn-sm btn-primary shadow-sm'&gt;&lt;i class='fas fa-plus fa-sm text-white-50'&gt;&lt;/i&gt; Tambah data user&lt;/a&gt;
    &lt;/div&gt;
    &lt;div class='card shadow mb-4'&gt;
        &lt;div class='card-header py-3'&gt;
            &lt;h5 class='m-0 font-weight-bold text-primary text-center'&gt;
Data User                
            &lt;/h5&gt;
        &lt;/div&gt;</v>
      </c>
    </row>
    <row r="3" spans="1:7" ht="315" x14ac:dyDescent="0.25">
      <c r="A3" s="2" t="s">
        <v>27</v>
      </c>
      <c r="B3" s="3" t="s">
        <v>29</v>
      </c>
    </row>
    <row r="4" spans="1:7" ht="150" x14ac:dyDescent="0.25">
      <c r="B4" s="3" t="s">
        <v>30</v>
      </c>
    </row>
    <row r="5" spans="1:7" ht="45" x14ac:dyDescent="0.25">
      <c r="B5" s="3" t="s">
        <v>31</v>
      </c>
    </row>
    <row r="6" spans="1:7" ht="120" x14ac:dyDescent="0.25">
      <c r="B6" s="3" t="s">
        <v>32</v>
      </c>
    </row>
    <row r="7" spans="1:7" x14ac:dyDescent="0.25">
      <c r="B7" t="str">
        <f>IF(table!A5&lt;&gt;"",CONCATENATE("&lt;th&gt;",UPPER(table!A5),"&lt;/th&gt;"),"")</f>
        <v>&lt;th&gt;ID_USER&lt;/th&gt;</v>
      </c>
    </row>
    <row r="8" spans="1:7" x14ac:dyDescent="0.25">
      <c r="B8" t="str">
        <f>IF(table!A6&lt;&gt;"",CONCATENATE("&lt;th&gt;",UPPER(table!A6),"&lt;/th&gt;"),"")</f>
        <v>&lt;th&gt;USERNAME&lt;/th&gt;</v>
      </c>
    </row>
    <row r="9" spans="1:7" x14ac:dyDescent="0.25">
      <c r="B9" t="str">
        <f>IF(table!A7&lt;&gt;"",CONCATENATE("&lt;th&gt;",UPPER(table!A7),"&lt;/th&gt;"),"")</f>
        <v>&lt;th&gt;PASSWORD&lt;/th&gt;</v>
      </c>
    </row>
    <row r="10" spans="1:7" x14ac:dyDescent="0.25">
      <c r="B10" t="str">
        <f>IF(table!A8&lt;&gt;"",CONCATENATE("&lt;th&gt;",UPPER(table!A8),"&lt;/th&gt;"),"")</f>
        <v>&lt;th&gt;NM_PENGGUNA&lt;/th&gt;</v>
      </c>
    </row>
    <row r="11" spans="1:7" x14ac:dyDescent="0.25">
      <c r="B11" t="str">
        <f>IF(table!A9&lt;&gt;"",CONCATENATE("&lt;th&gt;",UPPER(table!A9),"&lt;/th&gt;"),"")</f>
        <v>&lt;th&gt;LEVEL&lt;/th&gt;</v>
      </c>
    </row>
    <row r="12" spans="1:7" x14ac:dyDescent="0.25">
      <c r="B12" t="str">
        <f>IF(table!A10&lt;&gt;"",CONCATENATE("&lt;th&gt;",UPPER(table!A10),"&lt;/th&gt;"),"")</f>
        <v>&lt;th&gt;ID_USER&lt;/th&gt;</v>
      </c>
    </row>
    <row r="13" spans="1:7" x14ac:dyDescent="0.25">
      <c r="B13" t="str">
        <f>IF(table!A11&lt;&gt;"",CONCATENATE("&lt;th&gt;",UPPER(table!A11),"&lt;/th&gt;"),"")</f>
        <v/>
      </c>
    </row>
    <row r="14" spans="1:7" x14ac:dyDescent="0.25">
      <c r="B14" t="str">
        <f>IF(table!A12&lt;&gt;"",CONCATENATE("&lt;th&gt;",UPPER(table!A12),"&lt;/th&gt;"),"")</f>
        <v/>
      </c>
    </row>
    <row r="15" spans="1:7" x14ac:dyDescent="0.25">
      <c r="B15" t="str">
        <f>IF(table!A13&lt;&gt;"",CONCATENATE("&lt;th&gt;",UPPER(table!A13),"&lt;/th&gt;"),"")</f>
        <v/>
      </c>
    </row>
    <row r="16" spans="1:7" x14ac:dyDescent="0.25">
      <c r="B16" t="str">
        <f>IF(table!A14&lt;&gt;"",CONCATENATE("&lt;th&gt;",UPPER(table!A14),"&lt;/th&gt;"),"")</f>
        <v/>
      </c>
    </row>
    <row r="17" spans="2:3" x14ac:dyDescent="0.25">
      <c r="B17" t="str">
        <f>IF(table!A15&lt;&gt;"",CONCATENATE("&lt;th&gt;",UPPER(table!A15),"&lt;/th&gt;"),"")</f>
        <v/>
      </c>
    </row>
    <row r="18" spans="2:3" x14ac:dyDescent="0.25">
      <c r="B18" t="str">
        <f>IF(table!A16&lt;&gt;"",CONCATENATE("&lt;th&gt;",UPPER(table!A16),"&lt;/th&gt;"),"")</f>
        <v/>
      </c>
    </row>
    <row r="19" spans="2:3" x14ac:dyDescent="0.25">
      <c r="B19" t="str">
        <f>IF(table!A17&lt;&gt;"",CONCATENATE("&lt;th&gt;",UPPER(table!A17),"&lt;/th&gt;"),"")</f>
        <v/>
      </c>
    </row>
    <row r="20" spans="2:3" x14ac:dyDescent="0.25">
      <c r="B20" t="s">
        <v>34</v>
      </c>
    </row>
    <row r="21" spans="2:3" ht="120" x14ac:dyDescent="0.25">
      <c r="B21" s="3" t="s">
        <v>33</v>
      </c>
      <c r="C21" s="5" t="str">
        <f>CONCATENATE(B6,B7,B8,B9,B10,B11,B12,B13,B14,B15,B16,B17,B18,B19,B20,B21)</f>
        <v xml:space="preserve">        &lt;div class='card-body'&gt;
            &lt;table id='example' class='table table-bordered dataTable' id='dataTable' width='100%' cellspacing='0' role='grid' aria-describedby='dataTable_info' style='width: 100%;'&gt;
                &lt;thead&gt;
                    &lt;tr class='text-center'&gt;&lt;th&gt;ID_USER&lt;/th&gt;&lt;th&gt;USERNAME&lt;/th&gt;&lt;th&gt;PASSWORD&lt;/th&gt;&lt;th&gt;NM_PENGGUNA&lt;/th&gt;&lt;th&gt;LEVEL&lt;/th&gt;&lt;th&gt;ID_USER&lt;/th&gt;&lt;th&gt;AKSI&lt;/th&gt;&lt;/tr&gt;
                &lt;/thead&gt;
                &lt;tbody&gt;
                    &lt;?php
                    foreach (QueryManyData('SELECT * FROM user') as $row) {
                    ?&gt;
                        &lt;tr&gt;</v>
      </c>
    </row>
    <row r="23" spans="2:3" x14ac:dyDescent="0.25">
      <c r="B23" t="str">
        <f>IF(table!A5&lt;&gt;"",CONCATENATE("&lt;td&gt;&lt;?= $row['",table!A5,"'] ?&gt;&lt;/td&gt;"),"")</f>
        <v>&lt;td&gt;&lt;?= $row['id_user'] ?&gt;&lt;/td&gt;</v>
      </c>
    </row>
    <row r="24" spans="2:3" x14ac:dyDescent="0.25">
      <c r="B24" t="str">
        <f>IF(table!A6&lt;&gt;"",CONCATENATE("&lt;td&gt;&lt;?= $row['",table!A6,"'] ?&gt;&lt;/td&gt;"),"")</f>
        <v>&lt;td&gt;&lt;?= $row['username'] ?&gt;&lt;/td&gt;</v>
      </c>
    </row>
    <row r="25" spans="2:3" x14ac:dyDescent="0.25">
      <c r="B25" t="str">
        <f>IF(table!A7&lt;&gt;"",CONCATENATE("&lt;td&gt;&lt;?= $row['",table!A7,"'] ?&gt;&lt;/td&gt;"),"")</f>
        <v>&lt;td&gt;&lt;?= $row['password'] ?&gt;&lt;/td&gt;</v>
      </c>
    </row>
    <row r="26" spans="2:3" x14ac:dyDescent="0.25">
      <c r="B26" t="str">
        <f>IF(table!A8&lt;&gt;"",CONCATENATE("&lt;td&gt;&lt;?= $row['",table!A8,"'] ?&gt;&lt;/td&gt;"),"")</f>
        <v>&lt;td&gt;&lt;?= $row['nm_pengguna'] ?&gt;&lt;/td&gt;</v>
      </c>
    </row>
    <row r="27" spans="2:3" x14ac:dyDescent="0.25">
      <c r="B27" t="str">
        <f>IF(table!A9&lt;&gt;"",CONCATENATE("&lt;td&gt;&lt;?= $row['",table!A9,"'] ?&gt;&lt;/td&gt;"),"")</f>
        <v>&lt;td&gt;&lt;?= $row['level'] ?&gt;&lt;/td&gt;</v>
      </c>
    </row>
    <row r="28" spans="2:3" x14ac:dyDescent="0.25">
      <c r="B28" t="str">
        <f>IF(table!A10&lt;&gt;"",CONCATENATE("&lt;td&gt;&lt;?= $row['",table!A10,"'] ?&gt;&lt;/td&gt;"),"")</f>
        <v>&lt;td&gt;&lt;?= $row['id_user'] ?&gt;&lt;/td&gt;</v>
      </c>
    </row>
    <row r="29" spans="2:3" x14ac:dyDescent="0.25">
      <c r="B29" t="str">
        <f>IF(table!A11&lt;&gt;"",CONCATENATE("&lt;td&gt;&lt;?= $row['",table!A11,"'] ?&gt;&lt;/td&gt;"),"")</f>
        <v/>
      </c>
    </row>
    <row r="30" spans="2:3" x14ac:dyDescent="0.25">
      <c r="B30" t="str">
        <f>IF(table!A12&lt;&gt;"",CONCATENATE("&lt;td&gt;&lt;?= $row['",table!A12,"'] ?&gt;&lt;/td&gt;"),"")</f>
        <v/>
      </c>
    </row>
    <row r="31" spans="2:3" x14ac:dyDescent="0.25">
      <c r="B31" t="str">
        <f>IF(table!A13&lt;&gt;"",CONCATENATE("&lt;td&gt;&lt;?= $row['",table!A13,"'] ?&gt;&lt;/td&gt;"),"")</f>
        <v/>
      </c>
    </row>
    <row r="32" spans="2:3" x14ac:dyDescent="0.25">
      <c r="B32" t="str">
        <f>IF(table!A14&lt;&gt;"",CONCATENATE("&lt;td&gt;&lt;?= $row['",table!A14,"'] ?&gt;&lt;/td&gt;"),"")</f>
        <v/>
      </c>
    </row>
    <row r="33" spans="1:3" x14ac:dyDescent="0.25">
      <c r="B33" t="str">
        <f>IF(table!A15&lt;&gt;"",CONCATENATE("&lt;td&gt;&lt;?= $row['",table!A15,"'] ?&gt;&lt;/td&gt;"),"")</f>
        <v/>
      </c>
    </row>
    <row r="34" spans="1:3" x14ac:dyDescent="0.25">
      <c r="B34" t="str">
        <f>IF(table!A16&lt;&gt;"",CONCATENATE("&lt;td&gt;&lt;?= $row['",table!A16,"'] ?&gt;&lt;/td&gt;"),"")</f>
        <v/>
      </c>
    </row>
    <row r="35" spans="1:3" x14ac:dyDescent="0.25">
      <c r="B35" t="str">
        <f>IF(table!A17&lt;&gt;"",CONCATENATE("&lt;td&gt;&lt;?= $row['",table!A17,"'] ?&gt;&lt;/td&gt;"),"")</f>
        <v/>
      </c>
    </row>
    <row r="36" spans="1:3" x14ac:dyDescent="0.25">
      <c r="B36" t="str">
        <f>IF(table!A18&lt;&gt;"",CONCATENATE("&lt;td&gt;&lt;?= $row['",table!A18,"'] ?&gt;&lt;/td&gt;"),"")</f>
        <v/>
      </c>
    </row>
    <row r="37" spans="1:3" x14ac:dyDescent="0.25">
      <c r="B37" t="str">
        <f>IF(table!A19&lt;&gt;"",CONCATENATE("&lt;td&gt;&lt;?= $row['",table!A19,"'] ?&gt;&lt;/td&gt;"),"")</f>
        <v/>
      </c>
    </row>
    <row r="38" spans="1:3" x14ac:dyDescent="0.25">
      <c r="B38" t="str">
        <f>IF(table!A20&lt;&gt;"",CONCATENATE("&lt;td&gt;&lt;?= $row['",table!A20,"'] ?&gt;&lt;/td&gt;"),"")</f>
        <v/>
      </c>
    </row>
    <row r="40" spans="1:3" x14ac:dyDescent="0.25">
      <c r="B40" s="4" t="str">
        <f>"&lt;td&gt;&lt;a href='&lt;?= $url ?&gt;/app/"&amp;table!B1&amp;"/edit.php?id_"&amp;table!B1&amp;"=&lt;?= $row['id_"&amp;table!B1&amp;"'] ?&gt;'"</f>
        <v>&lt;td&gt;&lt;a href='&lt;?= $url ?&gt;/app/user/edit.php?id_user=&lt;?= $row['id_user'] ?&gt;'</v>
      </c>
      <c r="C40" t="str">
        <f>CONCATENATE(B23,B24,B25,B26,B27,B28,B29,B30,B31,B32,B33,B34,B35,B36,B37,B38,B39)</f>
        <v>&lt;td&gt;&lt;?= $row['id_user'] ?&gt;&lt;/td&gt;&lt;td&gt;&lt;?= $row['username'] ?&gt;&lt;/td&gt;&lt;td&gt;&lt;?= $row['password'] ?&gt;&lt;/td&gt;&lt;td&gt;&lt;?= $row['nm_pengguna'] ?&gt;&lt;/td&gt;&lt;td&gt;&lt;?= $row['level'] ?&gt;&lt;/td&gt;&lt;td&gt;&lt;?= $row['id_user'] ?&gt;&lt;/td&gt;</v>
      </c>
    </row>
    <row r="41" spans="1:3" ht="165.75" customHeight="1" x14ac:dyDescent="0.25">
      <c r="B41" s="3" t="s">
        <v>38</v>
      </c>
    </row>
    <row r="42" spans="1:3" s="8" customFormat="1" ht="270" x14ac:dyDescent="0.25">
      <c r="A42" s="6"/>
      <c r="B42" s="7" t="s">
        <v>39</v>
      </c>
      <c r="C42" s="10" t="str">
        <f>CONCATENATE(B40,table!B1,B41,table!B1,"'",B42)</f>
        <v>&lt;td&gt;&lt;a href='&lt;?= $url ?&gt;/app/user/edit.php?id_user=&lt;?= $row['id_user'] ?&gt;'user class='btn btn-success btn-icon-split btn-sm'&gt;
                                    &lt;span class='icon text-white-50'&gt;
                                        &lt;i class='fas fa-edit'&gt;&lt;/i&gt;
                                    &lt;/span&gt;
                                    &lt;span class='text'&gt;edit&lt;/span&gt;
                                &lt;/a&gt;
&lt;button onclick="ConfirmDelete(&lt;?= $row['id_user'] ?&gt;)" class='btn btn-danger btn-icon-split btn-sm'&gt;
                                    &lt;span class='icon text-white-50'&gt;
                                        &lt;i class='fas fa-trash'&gt;&lt;/i&gt;
                                    &lt;/span&gt;
                                    &lt;span class='text'&gt;hapus&lt;/span&gt;
                                &lt;/button&gt;
                            &lt;/td&gt;
                        &lt;/tr&gt;
                    &lt;?php
                    }
                    ?&gt;
                &lt;/tbody&gt;
            &lt;/table&gt;
        &lt;/div&gt;
    &lt;/div&gt;</v>
      </c>
    </row>
    <row r="43" spans="1:3" ht="120" x14ac:dyDescent="0.25">
      <c r="B43" s="3" t="s">
        <v>36</v>
      </c>
    </row>
    <row r="44" spans="1:3" x14ac:dyDescent="0.25">
      <c r="B44" s="3" t="str">
        <f>CONCATENATE(table!B1,".php?id_",table!B1,"='+id+'&amp;action=delete'")</f>
        <v>user.php?id_user='+id+'&amp;action=delete'</v>
      </c>
    </row>
    <row r="45" spans="1:3" ht="135" x14ac:dyDescent="0.25">
      <c r="B45" s="3" t="s">
        <v>37</v>
      </c>
      <c r="C45" s="10" t="str">
        <f>CONCATENATE(B43,B44,B45)</f>
        <v xml:space="preserve">    &lt;script&gt;
        function ConfirmDelete(id) {
            let text = 'Apakah Anda Yakin Ingin Menghapus data!\n OK or Cancel.';
            if (confirm(text) == true) {
                text = 'You pressed OK!';
                window.location.href = '&lt;?= $url ?&gt;/aksi/user.php?id_user='+id+'&amp;action=delete'           
 } 
        }
    &lt;/script&gt;
&lt;/div&gt;
&lt;!-- /.container-fluid --&gt;
&lt;?php include_once '../template/footer.php'; ?&gt;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55" zoomScaleNormal="55" workbookViewId="0">
      <selection activeCell="G1" sqref="G1"/>
    </sheetView>
  </sheetViews>
  <sheetFormatPr defaultRowHeight="15" x14ac:dyDescent="0.25"/>
  <cols>
    <col min="1" max="1" width="9.140625" style="2"/>
    <col min="2" max="2" width="42.140625" customWidth="1"/>
    <col min="3" max="3" width="56.7109375" style="8" customWidth="1"/>
    <col min="4" max="4" width="41" customWidth="1"/>
    <col min="5" max="5" width="52.28515625" customWidth="1"/>
    <col min="6" max="6" width="88.85546875" customWidth="1"/>
  </cols>
  <sheetData>
    <row r="1" spans="1:7" ht="111.75" customHeight="1" x14ac:dyDescent="0.25">
      <c r="B1" s="2" t="s">
        <v>25</v>
      </c>
      <c r="C1" s="1" t="s">
        <v>24</v>
      </c>
      <c r="E1" s="30" t="s">
        <v>35</v>
      </c>
      <c r="F1" s="29" t="str">
        <f>CONCATENATE(C5,F21,F22,F23,F24,F25,F26,F27,F28,F29,F30,F31,F32,F33,F34,F35,F36,F37,F38,F39,F40,F41,F42)</f>
        <v>&lt;?php include_once '../template/header.php'; ?&gt;
&lt;?php include_once '../template/sidebar.php'; ?&gt;
&lt;?php include_once '../template/navbar.php'; ?&gt;
&lt;!-- Begin Page Content --&gt;
&lt;div class='container-fluid'&gt;
    &lt;!-- Page Heading --&gt;
    &lt;h1 class='h3 mb-4 text-gray-800'&gt;User page&lt;/h1&gt;
    &lt;div class='card shadow mb-4'&gt;
        &lt;div class='card-header py-3'&gt;
            &lt;h5 class='m-0 font-weight-bold text-primary text-center'&gt;                
                Form Tambah Data User
            &lt;/h5&gt;
        &lt;/div&gt;
        &lt;div class='card-body'&gt;
            &lt;form action='&lt;?= $url ?&gt;/app/aksi/user.php' method='post' enctype='multipart/form-data'&gt;                &lt;div class='mb-3 row'&gt;
                    &lt;label for='inputid_user' class='col-sm-2 col-form-label'&gt;Id_User&lt;/label&gt;
                    &lt;div class='col-sm-10'&gt;
                        &lt;input type='number' class='form-control' id='inputid_user' name='id_user  value='&lt;?= $user['id_user'] ?&gt;'  required&gt;
                    &lt;/div&gt;
                &lt;/div&gt;                &lt;div class='mb-3 row'&gt;
                    &lt;label for='inputusername' class='col-sm-2 col-form-label'&gt;Username&lt;/label&gt;
                    &lt;div class='col-sm-10'&gt;
                        &lt;input type='text' class='form-control' id='inputusername' name='username  value='&lt;?= $user['username'] ?&gt;'  required&gt;
                    &lt;/div&gt;
                &lt;/div&gt;                &lt;div class='mb-3 row'&gt;
                    &lt;label for='inputpassword' class='col-sm-2 col-form-label'&gt;Password&lt;/label&gt;
                    &lt;div class='col-sm-10'&gt;
                        &lt;input type='text' class='form-control' id='inputpassword' name='password  value='&lt;?= $user['password'] ?&gt;'  required&gt;
                    &lt;/div&gt;
                &lt;/div&gt;                &lt;div class='mb-3 row'&gt;
                    &lt;label for='inputnm_pengguna' class='col-sm-2 col-form-label'&gt;Nm_Pengguna&lt;/label&gt;
                    &lt;div class='col-sm-10'&gt;
                        &lt;input type='text' class='form-control' id='inputnm_pengguna' name='nm_pengguna  value='&lt;?= $user['nm_pengguna'] ?&gt;'  required&gt;
                    &lt;/div&gt;
                &lt;/div&gt;                &lt;div class="mb-3 row"&gt;
                    &lt;label for="inputlevel" class="col-sm-2 col-form-label"&gt;Level
&lt;/label&gt;
                    &lt;div class="col-sm-10"&gt;
                        &lt;select class="form-control" name="level" id="inputlevel"&gt;
                            &lt;?php
                           $level =['pelanggan', 'petugas bumdes', 'petugas lapangan', 'ketua unit air', 'ketua bumdes'];  
foreach($level    as $row) ?&gt;   &lt;?php
if($val = $user['level']){ ?&gt;
&lt;option value='&lt;?= $val ?&gt;' selected&gt;&lt;?= $val ?&gt;&lt;/option&gt;
&lt;?php }else{ ?&gt; as  $val) {
                            ?&gt;
                                &lt;option value="&lt;?= $val ?&gt;"&gt;&lt;?= $val ?&gt;&lt;/option&gt;
                            &lt;?php
                            }}
                            ?&gt;
                        &lt;/select&gt;                        
                    &lt;/div&gt;
                &lt;/div&gt;                &lt;div class='mb-3 row'&gt;
                    &lt;label for='inputid_user' class='col-sm-2 col-form-label'&gt;Id_User
&lt;/label&gt;
                    &lt;div class='col-sm-10'&gt;
                        &lt;?php ?&gt;
                        &lt;select class='form-control' name='id_user' id='inputid_user'&gt;
                            &lt;?php
                           $id_user = QueryManyData('SELECT * FROM id_user'); 
foreach($id_user as  $row) {
                            ?&gt;
                                &lt;option value='&lt;?= $row['id_user'] ?&gt;'&gt;&lt;?= $row['id_user'] ?&gt;&lt;/option&gt;&lt;?php
                            }
                            ?&gt;
                        &lt;/select&gt;                        
                    &lt;/div&gt;
                &lt;/div&gt;&lt;div class='mb-3 row'&gt;
                    &lt;div class='col-sm-2'&gt;
                        &lt;a href='&lt;?= $url ?&gt;/app/user/index.php' class='btn btn-info btn-sm '&gt;
                            &lt;i class='fas fa-arrow-left'&gt;&lt;/i&gt; kembali
                        &lt;/a&gt;
                    &lt;/div&gt;               &lt;div class='col-sm-10'&gt;
                    &lt;button type='submit' name='simpanuser' value='simpanuser' class='btn btn-primary btn-user btn-block'&gt;
                        &lt;i class='fas fa-save'&gt;&lt;/i&gt; SIMPAN
                    &lt;/button&gt;
                &lt;/div&gt;
 &lt;/div&gt;            &lt;/form&gt;
        &lt;/div&gt;
    &lt;/div&gt;
&lt;/div&gt;
&lt;!-- /.container-fluid --&gt;
&lt;?php include_once '../template/footer.php'; ?&gt;</v>
      </c>
      <c r="G1" s="40" t="str">
        <f>CONCATENATE(C5,F21,F22,F23,F24,F25,F26,F27,F28,F29,F30,F31,F32,F33,F34,F35,F36,F37,F38,F39,F40,F41,F42)</f>
        <v>&lt;?php include_once '../template/header.php'; ?&gt;
&lt;?php include_once '../template/sidebar.php'; ?&gt;
&lt;?php include_once '../template/navbar.php'; ?&gt;
&lt;!-- Begin Page Content --&gt;
&lt;div class='container-fluid'&gt;
    &lt;!-- Page Heading --&gt;
    &lt;h1 class='h3 mb-4 text-gray-800'&gt;User page&lt;/h1&gt;
    &lt;div class='card shadow mb-4'&gt;
        &lt;div class='card-header py-3'&gt;
            &lt;h5 class='m-0 font-weight-bold text-primary text-center'&gt;                
                Form Tambah Data User
            &lt;/h5&gt;
        &lt;/div&gt;
        &lt;div class='card-body'&gt;
            &lt;form action='&lt;?= $url ?&gt;/app/aksi/user.php' method='post' enctype='multipart/form-data'&gt;                &lt;div class='mb-3 row'&gt;
                    &lt;label for='inputid_user' class='col-sm-2 col-form-label'&gt;Id_User&lt;/label&gt;
                    &lt;div class='col-sm-10'&gt;
                        &lt;input type='number' class='form-control' id='inputid_user' name='id_user  value='&lt;?= $user['id_user'] ?&gt;'  required&gt;
                    &lt;/div&gt;
                &lt;/div&gt;                &lt;div class='mb-3 row'&gt;
                    &lt;label for='inputusername' class='col-sm-2 col-form-label'&gt;Username&lt;/label&gt;
                    &lt;div class='col-sm-10'&gt;
                        &lt;input type='text' class='form-control' id='inputusername' name='username  value='&lt;?= $user['username'] ?&gt;'  required&gt;
                    &lt;/div&gt;
                &lt;/div&gt;                &lt;div class='mb-3 row'&gt;
                    &lt;label for='inputpassword' class='col-sm-2 col-form-label'&gt;Password&lt;/label&gt;
                    &lt;div class='col-sm-10'&gt;
                        &lt;input type='text' class='form-control' id='inputpassword' name='password  value='&lt;?= $user['password'] ?&gt;'  required&gt;
                    &lt;/div&gt;
                &lt;/div&gt;                &lt;div class='mb-3 row'&gt;
                    &lt;label for='inputnm_pengguna' class='col-sm-2 col-form-label'&gt;Nm_Pengguna&lt;/label&gt;
                    &lt;div class='col-sm-10'&gt;
                        &lt;input type='text' class='form-control' id='inputnm_pengguna' name='nm_pengguna  value='&lt;?= $user['nm_pengguna'] ?&gt;'  required&gt;
                    &lt;/div&gt;
                &lt;/div&gt;                &lt;div class="mb-3 row"&gt;
                    &lt;label for="inputlevel" class="col-sm-2 col-form-label"&gt;Level
&lt;/label&gt;
                    &lt;div class="col-sm-10"&gt;
                        &lt;select class="form-control" name="level" id="inputlevel"&gt;
                            &lt;?php
                           $level =['pelanggan', 'petugas bumdes', 'petugas lapangan', 'ketua unit air', 'ketua bumdes'];  
foreach($level    as $row) ?&gt;   &lt;?php
if($val = $user['level']){ ?&gt;
&lt;option value='&lt;?= $val ?&gt;' selected&gt;&lt;?= $val ?&gt;&lt;/option&gt;
&lt;?php }else{ ?&gt; as  $val) {
                            ?&gt;
                                &lt;option value="&lt;?= $val ?&gt;"&gt;&lt;?= $val ?&gt;&lt;/option&gt;
                            &lt;?php
                            }}
                            ?&gt;
                        &lt;/select&gt;                        
                    &lt;/div&gt;
                &lt;/div&gt;                &lt;div class='mb-3 row'&gt;
                    &lt;label for='inputid_user' class='col-sm-2 col-form-label'&gt;Id_User
&lt;/label&gt;
                    &lt;div class='col-sm-10'&gt;
                        &lt;?php ?&gt;
                        &lt;select class='form-control' name='id_user' id='inputid_user'&gt;
                            &lt;?php
                           $id_user = QueryManyData('SELECT * FROM id_user'); 
foreach($id_user as  $row) {
                            ?&gt;
                                &lt;option value='&lt;?= $row['id_user'] ?&gt;'&gt;&lt;?= $row['id_user'] ?&gt;&lt;/option&gt;&lt;?php
                            }
                            ?&gt;
                        &lt;/select&gt;                        
                    &lt;/div&gt;
                &lt;/div&gt;&lt;div class='mb-3 row'&gt;
                    &lt;div class='col-sm-2'&gt;
                        &lt;a href='&lt;?= $url ?&gt;/app/user/index.php' class='btn btn-info btn-sm '&gt;
                            &lt;i class='fas fa-arrow-left'&gt;&lt;/i&gt; kembali
                        &lt;/a&gt;
                    &lt;/div&gt;               &lt;div class='col-sm-10'&gt;
                    &lt;button type='submit' name='simpanuser' value='simpanuser' class='btn btn-primary btn-user btn-block'&gt;
                        &lt;i class='fas fa-save'&gt;&lt;/i&gt; SIMPAN
                    &lt;/button&gt;
                &lt;/div&gt;
 &lt;/div&gt;            &lt;/form&gt;
        &lt;/div&gt;
    &lt;/div&gt;
&lt;/div&gt;
&lt;!-- /.container-fluid --&gt;
&lt;?php include_once '../template/footer.php'; ?&gt;</v>
      </c>
    </row>
    <row r="2" spans="1:7" s="3" customFormat="1" ht="33.75" customHeight="1" x14ac:dyDescent="0.25">
      <c r="A2" s="11" t="s">
        <v>26</v>
      </c>
      <c r="B2" s="3" t="s">
        <v>41</v>
      </c>
      <c r="C2" s="13"/>
    </row>
    <row r="3" spans="1:7" ht="26.25" customHeight="1" x14ac:dyDescent="0.25">
      <c r="A3" s="2" t="s">
        <v>27</v>
      </c>
      <c r="B3" s="3" t="s">
        <v>42</v>
      </c>
      <c r="C3"/>
    </row>
    <row r="4" spans="1:7" ht="28.5" customHeight="1" x14ac:dyDescent="0.25">
      <c r="B4" s="3" t="s">
        <v>43</v>
      </c>
      <c r="C4"/>
    </row>
    <row r="5" spans="1:7" ht="30" x14ac:dyDescent="0.25">
      <c r="B5" s="3" t="s">
        <v>40</v>
      </c>
      <c r="C5" s="9" t="str">
        <f>CONCATENATE(B2,PROPER(C1),B3,PROPER(C1),B4,C1,B5)</f>
        <v>&lt;?php include_once '../template/header.php'; ?&gt;
&lt;?php include_once '../template/sidebar.php'; ?&gt;
&lt;?php include_once '../template/navbar.php'; ?&gt;
&lt;!-- Begin Page Content --&gt;
&lt;div class='container-fluid'&gt;
    &lt;!-- Page Heading --&gt;
    &lt;h1 class='h3 mb-4 text-gray-800'&gt;User page&lt;/h1&gt;
    &lt;div class='card shadow mb-4'&gt;
        &lt;div class='card-header py-3'&gt;
            &lt;h5 class='m-0 font-weight-bold text-primary text-center'&gt;                
                Form Tambah Data User
            &lt;/h5&gt;
        &lt;/div&gt;
        &lt;div class='card-body'&gt;
            &lt;form action='&lt;?= $url ?&gt;/app/aksi/user.php' method='post' enctype='multipart/form-data'&gt;</v>
      </c>
    </row>
    <row r="6" spans="1:7" x14ac:dyDescent="0.25">
      <c r="B6" s="3"/>
      <c r="C6"/>
    </row>
    <row r="7" spans="1:7" x14ac:dyDescent="0.25">
      <c r="B7" s="26" t="s">
        <v>51</v>
      </c>
      <c r="C7" s="26" t="s">
        <v>52</v>
      </c>
      <c r="D7" s="27" t="s">
        <v>59</v>
      </c>
      <c r="E7" s="27" t="s">
        <v>62</v>
      </c>
      <c r="F7" s="27" t="s">
        <v>35</v>
      </c>
    </row>
    <row r="8" spans="1:7" ht="30" x14ac:dyDescent="0.25">
      <c r="A8" s="2" t="s">
        <v>46</v>
      </c>
      <c r="B8" s="17" t="s">
        <v>44</v>
      </c>
      <c r="C8" s="14" t="s">
        <v>53</v>
      </c>
      <c r="D8" s="17" t="s">
        <v>44</v>
      </c>
      <c r="E8" s="14" t="s">
        <v>44</v>
      </c>
    </row>
    <row r="9" spans="1:7" x14ac:dyDescent="0.25">
      <c r="B9" s="16" t="s">
        <v>49</v>
      </c>
      <c r="C9" s="15" t="s">
        <v>54</v>
      </c>
      <c r="D9" s="16" t="s">
        <v>49</v>
      </c>
      <c r="E9" s="23" t="s">
        <v>49</v>
      </c>
    </row>
    <row r="10" spans="1:7" ht="28.5" customHeight="1" x14ac:dyDescent="0.25">
      <c r="B10" s="17" t="s">
        <v>45</v>
      </c>
      <c r="C10" s="14" t="s">
        <v>70</v>
      </c>
      <c r="D10" s="17" t="s">
        <v>61</v>
      </c>
      <c r="E10" s="14" t="s">
        <v>65</v>
      </c>
    </row>
    <row r="11" spans="1:7" ht="23.25" customHeight="1" x14ac:dyDescent="0.25">
      <c r="B11" s="18" t="s">
        <v>47</v>
      </c>
      <c r="C11" s="14" t="s">
        <v>71</v>
      </c>
      <c r="D11" s="18" t="s">
        <v>60</v>
      </c>
      <c r="E11" s="14" t="s">
        <v>66</v>
      </c>
    </row>
    <row r="12" spans="1:7" x14ac:dyDescent="0.25">
      <c r="B12" s="19" t="s">
        <v>50</v>
      </c>
      <c r="C12" s="14" t="s">
        <v>55</v>
      </c>
      <c r="D12" s="19" t="s">
        <v>50</v>
      </c>
      <c r="E12" s="24" t="s">
        <v>67</v>
      </c>
    </row>
    <row r="13" spans="1:7" ht="45.75" thickBot="1" x14ac:dyDescent="0.3">
      <c r="B13" s="22" t="s">
        <v>73</v>
      </c>
      <c r="C13" s="14" t="s">
        <v>58</v>
      </c>
      <c r="D13" s="20" t="s">
        <v>75</v>
      </c>
      <c r="E13" s="24" t="s">
        <v>68</v>
      </c>
    </row>
    <row r="14" spans="1:7" ht="45.75" thickBot="1" x14ac:dyDescent="0.3">
      <c r="B14" s="20" t="s">
        <v>74</v>
      </c>
      <c r="C14" s="32" t="s">
        <v>77</v>
      </c>
      <c r="D14" s="3" t="s">
        <v>76</v>
      </c>
      <c r="E14" s="25" t="str">
        <f>CONCATENATE("$",table!A9," = QueryManyData('SELECT * FROM ", table!A9,"'); foreach($",table!A9 )</f>
        <v>$level = QueryManyData('SELECT * FROM level'); foreach($level</v>
      </c>
    </row>
    <row r="15" spans="1:7" ht="24.75" customHeight="1" x14ac:dyDescent="0.25">
      <c r="C15" s="33" t="s">
        <v>78</v>
      </c>
      <c r="E15" s="14" t="s">
        <v>63</v>
      </c>
    </row>
    <row r="16" spans="1:7" ht="23.25" customHeight="1" x14ac:dyDescent="0.25">
      <c r="E16" s="14" t="str">
        <f>CONCATENATE("&lt;option value='&lt;?= $row['id_", table!A9,"'] ?&gt;'&gt;&lt;?= $row['id_", table!A9,"'] ?&gt;&lt;/option&gt;")</f>
        <v>&lt;option value='&lt;?= $row['id_level'] ?&gt;'&gt;&lt;?= $row['id_level'] ?&gt;&lt;/option&gt;</v>
      </c>
    </row>
    <row r="17" spans="2:6" ht="27" customHeight="1" thickBot="1" x14ac:dyDescent="0.3">
      <c r="E17" s="21" t="s">
        <v>64</v>
      </c>
    </row>
    <row r="21" spans="2:6" ht="27" customHeight="1" x14ac:dyDescent="0.25">
      <c r="B21" t="str">
        <f>IF(table!A5 &lt;&gt; "", CONCATENATE($B$8,table!A5,$B$9,PROPER(table!A5),$B$10,table!F5,$B$11,table!A5,$B$12,table!A5,$B$13,table!A5,$B$14 ), "")</f>
        <v xml:space="preserve">                &lt;div class='mb-3 row'&gt;
                    &lt;label for='inputid_user' class='col-sm-2 col-form-label'&gt;Id_User&lt;/label&gt;
                    &lt;div class='col-sm-10'&gt;
                        &lt;input type='number' class='form-control' id='inputid_user' name='id_user  value='&lt;?= $user['id_user'] ?&gt;'  required&gt;
                    &lt;/div&gt;
                &lt;/div&gt;</v>
      </c>
      <c r="C21" s="8" t="str">
        <f>IF(table!A5 &lt;&gt; "",   IF(table!B5 = "enum",CONCATENATE($C$8,table!A5,$C$9,PROPER(table!A5),$C$10,$C$11,table!A5,$C$12,table!A5,$C$13,CONCATENATE("$",table!A5," =['", table!C5,"];  
foreach($",table!A5 ),"    as $row) ?&gt;   &lt;?php
if($val = $",$C$1,"['",table!A5,"']){ ?&gt;
&lt;option value='&lt;?= $val ?&gt;' selected&gt;&lt;?= $val ?&gt;&lt;/option&gt;
&lt;?php }else{ ?&gt;",    $C$14,$C$15),           B21 ), "")</f>
        <v xml:space="preserve">                &lt;div class='mb-3 row'&gt;
                    &lt;label for='inputid_user' class='col-sm-2 col-form-label'&gt;Id_User&lt;/label&gt;
                    &lt;div class='col-sm-10'&gt;
                        &lt;input type='number' class='form-control' id='inputid_user' name='id_user  value='&lt;?= $user['id_user'] ?&gt;'  required&gt;
                    &lt;/div&gt;
                &lt;/div&gt;</v>
      </c>
      <c r="D21" t="str">
        <f>IF(table!A5 &lt;&gt; "", CONCATENATE($D$8,table!A5,$D$9,PROPER(table!A5),$D$10, $D$11,table!A5,$D$12,table!A5,$D$13 ), "")</f>
        <v xml:space="preserve">                &lt;div class='mb-3 row'&gt;
                    &lt;label for='inputid_user' class='col-sm-2 col-form-label'&gt;Id_User&lt;/label&gt;
                    &lt;div class='col-sm-10'&gt;
                        &lt;textarea  class='form-control' id='inputid_user' name='id_user' required&gt;</v>
      </c>
      <c r="E21" s="3" t="str">
        <f>CONCATENATE($E$8,table!A5,$E$9,PROPER(table!A5),$E$10,$E$11,table!A5,$E$12,table!A5,$E$13,CONCATENATE("$",table!A5," = QueryManyData('SELECT * FROM ", table!A5,"'); 
foreach($",table!A5 ),$E$15, CONCATENATE("&lt;option value='&lt;?= $row['id_", table!A5,"'] ?&gt;'&gt;&lt;?= $row['id_", table!A5,"'] ?&gt;&lt;/option&gt;"),$E$17)</f>
        <v xml:space="preserve">                &lt;div class='mb-3 row'&gt;
                    &lt;label for='inputid_user' class='col-sm-2 col-form-label'&gt;Id_User
&lt;/label&gt;
                    &lt;div class='col-sm-10'&gt;
                        &lt;?php ?&gt;
                        &lt;select class='form-control' name='id_user' id='inputid_user'&gt;
                            &lt;?php
                           $id_user = QueryManyData('SELECT * FROM id_user'); 
foreach($id_user as  $row) {
                            ?&gt;
                                &lt;option value='&lt;?= $row['id_id_user'] ?&gt;'&gt;&lt;?= $row['id_id_user'] ?&gt;&lt;/option&gt;&lt;?php
                            }
                            ?&gt;
                        &lt;/select&gt;                        
                    &lt;/div&gt;
                &lt;/div&gt;</v>
      </c>
      <c r="F21" t="str">
        <f>IF(table!A5 = "", "", IF(table!D5 &lt;&gt; "", tambah!E21, IF(table!B5 =  "enum",tambah!C21,IF(table!F5 =  "textarea",tambah!D21,  tambah!B21 ))              ))</f>
        <v xml:space="preserve">                &lt;div class='mb-3 row'&gt;
                    &lt;label for='inputid_user' class='col-sm-2 col-form-label'&gt;Id_User&lt;/label&gt;
                    &lt;div class='col-sm-10'&gt;
                        &lt;input type='number' class='form-control' id='inputid_user' name='id_user  value='&lt;?= $user['id_user'] ?&gt;'  required&gt;
                    &lt;/div&gt;
                &lt;/div&gt;</v>
      </c>
    </row>
    <row r="22" spans="2:6" ht="36" customHeight="1" x14ac:dyDescent="0.25">
      <c r="B22" t="str">
        <f>IF(table!A6 &lt;&gt; "", CONCATENATE($B$8,table!A6,$B$9,PROPER(table!A6),$B$10,table!F6,$B$11,table!A6,$B$12,table!A6,$B$13,table!A6,$B$14 ), "")</f>
        <v xml:space="preserve">                &lt;div class='mb-3 row'&gt;
                    &lt;label for='inputusername' class='col-sm-2 col-form-label'&gt;Username&lt;/label&gt;
                    &lt;div class='col-sm-10'&gt;
                        &lt;input type='text' class='form-control' id='inputusername' name='username  value='&lt;?= $user['username'] ?&gt;'  required&gt;
                    &lt;/div&gt;
                &lt;/div&gt;</v>
      </c>
      <c r="C22" s="8" t="str">
        <f>IF(table!A6 &lt;&gt; "",   IF(table!B6 = "enum",CONCATENATE($C$8,table!A6,$C$9,PROPER(table!A6),$C$10,$C$11,table!A6,$C$12,table!A6,$C$13,CONCATENATE("$",table!A6," =['", table!C6,"];  
foreach($",table!A6 ),"    as $row) ?&gt;   &lt;?php
if($val = $",$C$1,"['",table!A6,"']){ ?&gt;
&lt;option value='&lt;?= $val ?&gt;' selected&gt;&lt;?= $val ?&gt;&lt;/option&gt;
&lt;?php }else{ ?&gt;",    $C$14,$C$15),           B22 ), "")</f>
        <v xml:space="preserve">                &lt;div class='mb-3 row'&gt;
                    &lt;label for='inputusername' class='col-sm-2 col-form-label'&gt;Username&lt;/label&gt;
                    &lt;div class='col-sm-10'&gt;
                        &lt;input type='text' class='form-control' id='inputusername' name='username  value='&lt;?= $user['username'] ?&gt;'  required&gt;
                    &lt;/div&gt;
                &lt;/div&gt;</v>
      </c>
      <c r="D22" t="str">
        <f>IF(table!A6 &lt;&gt; "", CONCATENATE($D$8,table!A6,$D$9,PROPER(table!A6),$D$10, $D$11,table!A6,$D$12,table!A6,$D$13 ), "")</f>
        <v xml:space="preserve">                &lt;div class='mb-3 row'&gt;
                    &lt;label for='inputusername' class='col-sm-2 col-form-label'&gt;Username&lt;/label&gt;
                    &lt;div class='col-sm-10'&gt;
                        &lt;textarea  class='form-control' id='inputusername' name='username' required&gt;</v>
      </c>
      <c r="E22" s="3" t="str">
        <f>CONCATENATE($E$8,table!A6,$E$9,PROPER(table!A6),$E$10,$E$11,table!A6,$E$12,table!A6,$E$13,CONCATENATE("$",table!A6," = QueryManyData('SELECT * FROM ", table!A6,"'); 
foreach($",table!A6 ),$E$15, CONCATENATE("&lt;option value='&lt;?= $row['id_", table!A6,"'] ?&gt;'&gt;&lt;?= $row['id_", table!A6,"'] ?&gt;&lt;/option&gt;"),$E$17)</f>
        <v xml:space="preserve">                &lt;div class='mb-3 row'&gt;
                    &lt;label for='inputusername' class='col-sm-2 col-form-label'&gt;Username
&lt;/label&gt;
                    &lt;div class='col-sm-10'&gt;
                        &lt;?php ?&gt;
                        &lt;select class='form-control' name='username' id='inputusername'&gt;
                            &lt;?php
                           $username = QueryManyData('SELECT * FROM username'); 
foreach($username as  $row) {
                            ?&gt;
                                &lt;option value='&lt;?= $row['id_username'] ?&gt;'&gt;&lt;?= $row['id_username'] ?&gt;&lt;/option&gt;&lt;?php
                            }
                            ?&gt;
                        &lt;/select&gt;                        
                    &lt;/div&gt;
                &lt;/div&gt;</v>
      </c>
      <c r="F22" t="str">
        <f>IF(table!A6 = "", "", IF(table!D6 &lt;&gt; "", tambah!E22, IF(table!B6 =  "enum",tambah!C22,IF(table!F6 =  "textarea",tambah!D22,  tambah!B22 ))              ))</f>
        <v xml:space="preserve">                &lt;div class='mb-3 row'&gt;
                    &lt;label for='inputusername' class='col-sm-2 col-form-label'&gt;Username&lt;/label&gt;
                    &lt;div class='col-sm-10'&gt;
                        &lt;input type='text' class='form-control' id='inputusername' name='username  value='&lt;?= $user['username'] ?&gt;'  required&gt;
                    &lt;/div&gt;
                &lt;/div&gt;</v>
      </c>
    </row>
    <row r="23" spans="2:6" ht="33" customHeight="1" x14ac:dyDescent="0.25">
      <c r="B23" t="str">
        <f>IF(table!A7 &lt;&gt; "", CONCATENATE($B$8,table!A7,$B$9,PROPER(table!A7),$B$10,table!F7,$B$11,table!A7,$B$12,table!A7,$B$13,table!A7,$B$14 ), "")</f>
        <v xml:space="preserve">                &lt;div class='mb-3 row'&gt;
                    &lt;label for='inputpassword' class='col-sm-2 col-form-label'&gt;Password&lt;/label&gt;
                    &lt;div class='col-sm-10'&gt;
                        &lt;input type='text' class='form-control' id='inputpassword' name='password  value='&lt;?= $user['password'] ?&gt;'  required&gt;
                    &lt;/div&gt;
                &lt;/div&gt;</v>
      </c>
      <c r="C23" s="8" t="str">
        <f>IF(table!A7 &lt;&gt; "",   IF(table!B7 = "enum",CONCATENATE($C$8,table!A7,$C$9,PROPER(table!A7),$C$10,$C$11,table!A7,$C$12,table!A7,$C$13,CONCATENATE("$",table!A7," =['", table!C7,"];  
foreach($",table!A7 ),"    as $row) ?&gt;   &lt;?php
if($val = $",$C$1,"['",table!A7,"']){ ?&gt;
&lt;option value='&lt;?= $val ?&gt;' selected&gt;&lt;?= $val ?&gt;&lt;/option&gt;
&lt;?php }else{ ?&gt;",    $C$14,$C$15),           B23 ), "")</f>
        <v xml:space="preserve">                &lt;div class='mb-3 row'&gt;
                    &lt;label for='inputpassword' class='col-sm-2 col-form-label'&gt;Password&lt;/label&gt;
                    &lt;div class='col-sm-10'&gt;
                        &lt;input type='text' class='form-control' id='inputpassword' name='password  value='&lt;?= $user['password'] ?&gt;'  required&gt;
                    &lt;/div&gt;
                &lt;/div&gt;</v>
      </c>
      <c r="D23" t="str">
        <f>IF(table!A7 &lt;&gt; "", CONCATENATE($D$8,table!A7,$D$9,PROPER(table!A7),$D$10, $D$11,table!A7,$D$12,table!A7,$D$13 ), "")</f>
        <v xml:space="preserve">                &lt;div class='mb-3 row'&gt;
                    &lt;label for='inputpassword' class='col-sm-2 col-form-label'&gt;Password&lt;/label&gt;
                    &lt;div class='col-sm-10'&gt;
                        &lt;textarea  class='form-control' id='inputpassword' name='password' required&gt;</v>
      </c>
      <c r="E23" s="3" t="str">
        <f>CONCATENATE($E$8,table!A7,$E$9,PROPER(table!A7),$E$10,$E$11,table!A7,$E$12,table!A7,$E$13,CONCATENATE("$",table!A7," = QueryManyData('SELECT * FROM ", table!A7,"'); 
foreach($",table!A7 ),$E$15, CONCATENATE("&lt;option value='&lt;?= $row['id_", table!A7,"'] ?&gt;'&gt;&lt;?= $row['id_", table!A7,"'] ?&gt;&lt;/option&gt;"),$E$17)</f>
        <v xml:space="preserve">                &lt;div class='mb-3 row'&gt;
                    &lt;label for='inputpassword' class='col-sm-2 col-form-label'&gt;Password
&lt;/label&gt;
                    &lt;div class='col-sm-10'&gt;
                        &lt;?php ?&gt;
                        &lt;select class='form-control' name='password' id='inputpassword'&gt;
                            &lt;?php
                           $password = QueryManyData('SELECT * FROM password'); 
foreach($password as  $row) {
                            ?&gt;
                                &lt;option value='&lt;?= $row['id_password'] ?&gt;'&gt;&lt;?= $row['id_password'] ?&gt;&lt;/option&gt;&lt;?php
                            }
                            ?&gt;
                        &lt;/select&gt;                        
                    &lt;/div&gt;
                &lt;/div&gt;</v>
      </c>
      <c r="F23" t="str">
        <f>IF(table!A7 = "", "", IF(table!D7 &lt;&gt; "", tambah!E23, IF(table!B7 =  "enum",tambah!C23,IF(table!F7 =  "textarea",tambah!D23,  tambah!B23 ))              ))</f>
        <v xml:space="preserve">                &lt;div class='mb-3 row'&gt;
                    &lt;label for='inputpassword' class='col-sm-2 col-form-label'&gt;Password&lt;/label&gt;
                    &lt;div class='col-sm-10'&gt;
                        &lt;input type='text' class='form-control' id='inputpassword' name='password  value='&lt;?= $user['password'] ?&gt;'  required&gt;
                    &lt;/div&gt;
                &lt;/div&gt;</v>
      </c>
    </row>
    <row r="24" spans="2:6" ht="41.25" customHeight="1" x14ac:dyDescent="0.25">
      <c r="B24" t="str">
        <f>IF(table!A8 &lt;&gt; "", CONCATENATE($B$8,table!A8,$B$9,PROPER(table!A8),$B$10,table!F8,$B$11,table!A8,$B$12,table!A8,$B$13,table!A8,$B$14 ), "")</f>
        <v xml:space="preserve">                &lt;div class='mb-3 row'&gt;
                    &lt;label for='inputnm_pengguna' class='col-sm-2 col-form-label'&gt;Nm_Pengguna&lt;/label&gt;
                    &lt;div class='col-sm-10'&gt;
                        &lt;input type='text' class='form-control' id='inputnm_pengguna' name='nm_pengguna  value='&lt;?= $user['nm_pengguna'] ?&gt;'  required&gt;
                    &lt;/div&gt;
                &lt;/div&gt;</v>
      </c>
      <c r="C24" s="8" t="str">
        <f>IF(table!A8 &lt;&gt; "",   IF(table!B8 = "enum",CONCATENATE($C$8,table!A8,$C$9,PROPER(table!A8),$C$10,$C$11,table!A8,$C$12,table!A8,$C$13,CONCATENATE("$",table!A8," =['", table!C8,"];  
foreach($",table!A8 ),"    as $row) ?&gt;   &lt;?php
if($val = $",$C$1,"['",table!A8,"']){ ?&gt;
&lt;option value='&lt;?= $val ?&gt;' selected&gt;&lt;?= $val ?&gt;&lt;/option&gt;
&lt;?php }else{ ?&gt;",    $C$14,$C$15),           B24 ), "")</f>
        <v xml:space="preserve">                &lt;div class='mb-3 row'&gt;
                    &lt;label for='inputnm_pengguna' class='col-sm-2 col-form-label'&gt;Nm_Pengguna&lt;/label&gt;
                    &lt;div class='col-sm-10'&gt;
                        &lt;input type='text' class='form-control' id='inputnm_pengguna' name='nm_pengguna  value='&lt;?= $user['nm_pengguna'] ?&gt;'  required&gt;
                    &lt;/div&gt;
                &lt;/div&gt;</v>
      </c>
      <c r="D24" t="str">
        <f>IF(table!A8 &lt;&gt; "", CONCATENATE($D$8,table!A8,$D$9,PROPER(table!A8),$D$10, $D$11,table!A8,$D$12,table!A8,$D$13 ), "")</f>
        <v xml:space="preserve">                &lt;div class='mb-3 row'&gt;
                    &lt;label for='inputnm_pengguna' class='col-sm-2 col-form-label'&gt;Nm_Pengguna&lt;/label&gt;
                    &lt;div class='col-sm-10'&gt;
                        &lt;textarea  class='form-control' id='inputnm_pengguna' name='nm_pengguna' required&gt;</v>
      </c>
      <c r="E24" s="3" t="str">
        <f>CONCATENATE($E$8,table!A8,$E$9,PROPER(table!A8),$E$10,$E$11,table!A8,$E$12,table!A8,$E$13,CONCATENATE("$",table!A8," = QueryManyData('SELECT * FROM ", table!A8,"'); 
foreach($",table!A8 ),$E$15, CONCATENATE("&lt;option value='&lt;?= $row['id_", table!A8,"'] ?&gt;'&gt;&lt;?= $row['id_", table!A8,"'] ?&gt;&lt;/option&gt;"),$E$17)</f>
        <v xml:space="preserve">                &lt;div class='mb-3 row'&gt;
                    &lt;label for='inputnm_pengguna' class='col-sm-2 col-form-label'&gt;Nm_Pengguna
&lt;/label&gt;
                    &lt;div class='col-sm-10'&gt;
                        &lt;?php ?&gt;
                        &lt;select class='form-control' name='nm_pengguna' id='inputnm_pengguna'&gt;
                            &lt;?php
                           $nm_pengguna = QueryManyData('SELECT * FROM nm_pengguna'); 
foreach($nm_pengguna as  $row) {
                            ?&gt;
                                &lt;option value='&lt;?= $row['id_nm_pengguna'] ?&gt;'&gt;&lt;?= $row['id_nm_pengguna'] ?&gt;&lt;/option&gt;&lt;?php
                            }
                            ?&gt;
                        &lt;/select&gt;                        
                    &lt;/div&gt;
                &lt;/div&gt;</v>
      </c>
      <c r="F24" t="str">
        <f>IF(table!A8 = "", "", IF(table!D8 &lt;&gt; "", tambah!E24, IF(table!B8 =  "enum",tambah!C24,IF(table!F8 =  "textarea",tambah!D24,  tambah!B24 ))              ))</f>
        <v xml:space="preserve">                &lt;div class='mb-3 row'&gt;
                    &lt;label for='inputnm_pengguna' class='col-sm-2 col-form-label'&gt;Nm_Pengguna&lt;/label&gt;
                    &lt;div class='col-sm-10'&gt;
                        &lt;input type='text' class='form-control' id='inputnm_pengguna' name='nm_pengguna  value='&lt;?= $user['nm_pengguna'] ?&gt;'  required&gt;
                    &lt;/div&gt;
                &lt;/div&gt;</v>
      </c>
    </row>
    <row r="25" spans="2:6" ht="36" customHeight="1" x14ac:dyDescent="0.25">
      <c r="B25" t="str">
        <f>IF(table!A9 &lt;&gt; "", CONCATENATE($B$8,table!A9,$B$9,PROPER(table!A9),$B$10,table!F9,$B$11,table!A9,$B$12,table!A9,$B$13,table!A9,$B$14 ), "")</f>
        <v xml:space="preserve">                &lt;div class='mb-3 row'&gt;
                    &lt;label for='inputlevel' class='col-sm-2 col-form-label'&gt;Level&lt;/label&gt;
                    &lt;div class='col-sm-10'&gt;
                        &lt;input type='select' class='form-control' id='inputlevel' name='level  value='&lt;?= $user['level'] ?&gt;'  required&gt;
                    &lt;/div&gt;
                &lt;/div&gt;</v>
      </c>
      <c r="C25" s="8" t="str">
        <f>IF(table!A9 &lt;&gt; "",   IF(table!B9 = "enum",CONCATENATE($C$8,table!A9,$C$9,PROPER(table!A9),$C$10,$C$11,table!A9,$C$12,table!A9,$C$13,CONCATENATE("$",table!A9," =['", table!C9,"];  
foreach($",table!A9 ),"    as $row) ?&gt;   &lt;?php
if($val = $",$C$1,"['",table!A9,"']){ ?&gt;
&lt;option value='&lt;?= $val ?&gt;' selected&gt;&lt;?= $val ?&gt;&lt;/option&gt;
&lt;?php }else{ ?&gt;",    $C$14,$C$15),           B25 ), "")</f>
        <v xml:space="preserve">                &lt;div class="mb-3 row"&gt;
                    &lt;label for="inputlevel" class="col-sm-2 col-form-label"&gt;Level
&lt;/label&gt;
                    &lt;div class="col-sm-10"&gt;
                        &lt;select class="form-control" name="level" id="inputlevel"&gt;
                            &lt;?php
                           $level =['pelanggan', 'petugas bumdes', 'petugas lapangan', 'ketua unit air', 'ketua bumdes'];  
foreach($level    as $row) ?&gt;   &lt;?php
if($val = $user['level']){ ?&gt;
&lt;option value='&lt;?= $val ?&gt;' selected&gt;&lt;?= $val ?&gt;&lt;/option&gt;
&lt;?php }else{ ?&gt; as  $val) {
                            ?&gt;
                                &lt;option value="&lt;?= $val ?&gt;"&gt;&lt;?= $val ?&gt;&lt;/option&gt;
                            &lt;?php
                            }}
                            ?&gt;
                        &lt;/select&gt;                        
                    &lt;/div&gt;
                &lt;/div&gt;</v>
      </c>
      <c r="D25" t="str">
        <f>IF(table!A9 &lt;&gt; "", CONCATENATE($D$8,table!A9,$D$9,PROPER(table!A9),$D$10, $D$11,table!A9,$D$12,table!A9,$D$13 ), "")</f>
        <v xml:space="preserve">                &lt;div class='mb-3 row'&gt;
                    &lt;label for='inputlevel' class='col-sm-2 col-form-label'&gt;Level&lt;/label&gt;
                    &lt;div class='col-sm-10'&gt;
                        &lt;textarea  class='form-control' id='inputlevel' name='level' required&gt;</v>
      </c>
      <c r="E25" s="3" t="str">
        <f>CONCATENATE($E$8,table!A9,$E$9,PROPER(table!A9),$E$10,$E$11,table!A9,$E$12,table!A9,$E$13,CONCATENATE("$",table!A9," = QueryManyData('SELECT * FROM ", table!A9,"'); 
foreach($",table!A9 ),$E$15, CONCATENATE("&lt;option value='&lt;?= $row['id_", table!D9,"'] ?&gt;'&gt;&lt;?= $row['id_", table!D9,"'] ?&gt;&lt;/option&gt;"),$E$17)</f>
        <v xml:space="preserve">                &lt;div class='mb-3 row'&gt;
                    &lt;label for='inputlevel' class='col-sm-2 col-form-label'&gt;Level
&lt;/label&gt;
                    &lt;div class='col-sm-10'&gt;
                        &lt;?php ?&gt;
                        &lt;select class='form-control' name='level' id='inputlevel'&gt;
                            &lt;?php
                           $level = QueryManyData('SELECT * FROM level'); 
foreach($level as  $row) {
                            ?&gt;
                                &lt;option value='&lt;?= $row['id_'] ?&gt;'&gt;&lt;?= $row['id_'] ?&gt;&lt;/option&gt;&lt;?php
                            }
                            ?&gt;
                        &lt;/select&gt;                        
                    &lt;/div&gt;
                &lt;/div&gt;</v>
      </c>
      <c r="F25" t="str">
        <f>IF(table!A9 = "", "", IF(table!D9 &lt;&gt; "", tambah!E25, IF(table!B9 =  "enum",tambah!C25,IF(table!F9 =  "textarea",tambah!D25,  tambah!B25 ))              ))</f>
        <v xml:space="preserve">                &lt;div class="mb-3 row"&gt;
                    &lt;label for="inputlevel" class="col-sm-2 col-form-label"&gt;Level
&lt;/label&gt;
                    &lt;div class="col-sm-10"&gt;
                        &lt;select class="form-control" name="level" id="inputlevel"&gt;
                            &lt;?php
                           $level =['pelanggan', 'petugas bumdes', 'petugas lapangan', 'ketua unit air', 'ketua bumdes'];  
foreach($level    as $row) ?&gt;   &lt;?php
if($val = $user['level']){ ?&gt;
&lt;option value='&lt;?= $val ?&gt;' selected&gt;&lt;?= $val ?&gt;&lt;/option&gt;
&lt;?php }else{ ?&gt; as  $val) {
                            ?&gt;
                                &lt;option value="&lt;?= $val ?&gt;"&gt;&lt;?= $val ?&gt;&lt;/option&gt;
                            &lt;?php
                            }}
                            ?&gt;
                        &lt;/select&gt;                        
                    &lt;/div&gt;
                &lt;/div&gt;</v>
      </c>
    </row>
    <row r="26" spans="2:6" ht="300" x14ac:dyDescent="0.25">
      <c r="B26" t="str">
        <f>IF(table!A10 &lt;&gt; "", CONCATENATE($B$8,table!A10,$B$9,PROPER(table!A10),$B$10,table!F10,$B$11,table!A10,$B$12,table!A10,$B$13,table!A10,$B$14 ), "")</f>
        <v xml:space="preserve">                &lt;div class='mb-3 row'&gt;
                    &lt;label for='inputid_user' class='col-sm-2 col-form-label'&gt;Id_User&lt;/label&gt;
                    &lt;div class='col-sm-10'&gt;
                        &lt;input type='select' class='form-control' id='inputid_user' name='id_user  value='&lt;?= $user['id_user'] ?&gt;'  required&gt;
                    &lt;/div&gt;
                &lt;/div&gt;</v>
      </c>
      <c r="D26" t="str">
        <f>IF(table!A10 &lt;&gt; "", CONCATENATE($D$8,table!A10,$D$9,PROPER(table!A10),$D$10, $D$11,table!A10,$D$12,table!A10,$D$13 ), "")</f>
        <v xml:space="preserve">                &lt;div class='mb-3 row'&gt;
                    &lt;label for='inputid_user' class='col-sm-2 col-form-label'&gt;Id_User&lt;/label&gt;
                    &lt;div class='col-sm-10'&gt;
                        &lt;textarea  class='form-control' id='inputid_user' name='id_user' required&gt;</v>
      </c>
      <c r="E26" s="3" t="str">
        <f>CONCATENATE($E$8,table!A10,$E$9,PROPER(table!A10),$E$10,$E$11,table!A10,$E$12,table!A10,$E$13,CONCATENATE("$",table!A10," = QueryManyData('SELECT * FROM ", table!A10,"'); 
foreach($",table!A10 ),$E$15, CONCATENATE("&lt;option value='&lt;?= $row['id_", table!D10,"'] ?&gt;'&gt;&lt;?= $row['id_", table!D10,"'] ?&gt;&lt;/option&gt;"),$E$17)</f>
        <v xml:space="preserve">                &lt;div class='mb-3 row'&gt;
                    &lt;label for='inputid_user' class='col-sm-2 col-form-label'&gt;Id_User
&lt;/label&gt;
                    &lt;div class='col-sm-10'&gt;
                        &lt;?php ?&gt;
                        &lt;select class='form-control' name='id_user' id='inputid_user'&gt;
                            &lt;?php
                           $id_user = QueryManyData('SELECT * FROM id_user'); 
foreach($id_user as  $row) {
                            ?&gt;
                                &lt;option value='&lt;?= $row['id_user'] ?&gt;'&gt;&lt;?= $row['id_user'] ?&gt;&lt;/option&gt;&lt;?php
                            }
                            ?&gt;
                        &lt;/select&gt;                        
                    &lt;/div&gt;
                &lt;/div&gt;</v>
      </c>
      <c r="F26" t="str">
        <f>IF(table!A10 = "", "", IF(table!D10 &lt;&gt; "", tambah!E26, IF(table!B10 =  "enum",tambah!C26,IF(table!F10 =  "textarea",tambah!D26,  tambah!B26 ))              ))</f>
        <v xml:space="preserve">                &lt;div class='mb-3 row'&gt;
                    &lt;label for='inputid_user' class='col-sm-2 col-form-label'&gt;Id_User
&lt;/label&gt;
                    &lt;div class='col-sm-10'&gt;
                        &lt;?php ?&gt;
                        &lt;select class='form-control' name='id_user' id='inputid_user'&gt;
                            &lt;?php
                           $id_user = QueryManyData('SELECT * FROM id_user'); 
foreach($id_user as  $row) {
                            ?&gt;
                                &lt;option value='&lt;?= $row['id_user'] ?&gt;'&gt;&lt;?= $row['id_user'] ?&gt;&lt;/option&gt;&lt;?php
                            }
                            ?&gt;
                        &lt;/select&gt;                        
                    &lt;/div&gt;
                &lt;/div&gt;</v>
      </c>
    </row>
    <row r="27" spans="2:6" x14ac:dyDescent="0.25">
      <c r="B27" t="str">
        <f>IF(table!A11 &lt;&gt; "", CONCATENATE($B$8,table!A11,$B$9,PROPER(table!A11),$B$10,table!F11,$B$11,table!A11,$B$12,table!A11,$B$13,table!A11,$B$14 ), "")</f>
        <v/>
      </c>
      <c r="D27" t="str">
        <f>IF(table!A11 &lt;&gt; "", CONCATENATE($D$8,table!A11,$D$9,PROPER(table!A11),$D$10, $D$11,table!A11,$D$12,table!A11,$D$13 ), "")</f>
        <v/>
      </c>
    </row>
    <row r="28" spans="2:6" x14ac:dyDescent="0.25">
      <c r="B28" t="str">
        <f>IF(table!A12 &lt;&gt; "", CONCATENATE($B$8,table!A12,$B$9,PROPER(table!A12),$B$10,table!F12,$B$11,table!A12,$B$12,table!A12,$B$13,table!A12,$B$14 ), "")</f>
        <v/>
      </c>
      <c r="D28" t="str">
        <f>IF(table!A12 &lt;&gt; "", CONCATENATE($D$8,table!A12,$D$9,PROPER(table!A12),$D$10, $D$11,table!A12,$D$12,table!A12,$D$13 ), "")</f>
        <v/>
      </c>
    </row>
    <row r="29" spans="2:6" x14ac:dyDescent="0.25">
      <c r="B29" t="str">
        <f>IF(table!A13 &lt;&gt; "", CONCATENATE($B$8,table!A13,$B$9,PROPER(table!A13),$B$10,table!F13,$B$11,table!A13,$B$12,table!A13,$B$13,table!A13,$B$14 ), "")</f>
        <v/>
      </c>
      <c r="D29" t="str">
        <f>IF(table!A13 &lt;&gt; "", CONCATENATE($D$8,table!A13,$D$9,PROPER(table!A13),$D$10, $D$11,table!A13,$D$12,table!A13,$D$13 ), "")</f>
        <v/>
      </c>
    </row>
    <row r="30" spans="2:6" x14ac:dyDescent="0.25">
      <c r="B30" t="str">
        <f>IF(table!A14 &lt;&gt; "", CONCATENATE($B$8,table!A14,$B$9,PROPER(table!A14),$B$10,table!F14,$B$11,table!A14,$B$12,table!A14,$B$13,table!A14,$B$14 ), "")</f>
        <v/>
      </c>
      <c r="D30" t="str">
        <f>IF(table!A14 &lt;&gt; "", CONCATENATE($D$8,table!A14,$D$9,PROPER(table!A14),$D$10, $D$11,table!A14,$D$12,table!A14,$D$13 ), "")</f>
        <v/>
      </c>
    </row>
    <row r="31" spans="2:6" x14ac:dyDescent="0.25">
      <c r="B31" t="str">
        <f>IF(table!A15 &lt;&gt; "", CONCATENATE($B$8,table!A15,$B$9,PROPER(table!A15),$B$10,table!F15,$B$11,table!A15,$B$12,table!A15,$B$13,table!A15,$B$14 ), "")</f>
        <v/>
      </c>
      <c r="D31" t="str">
        <f>IF(table!A15 &lt;&gt; "", CONCATENATE($D$8,table!A15,$D$9,PROPER(table!A15),$D$10, $D$11,table!A15,$D$12,table!A15,$D$13 ), "")</f>
        <v/>
      </c>
    </row>
    <row r="32" spans="2:6" x14ac:dyDescent="0.25">
      <c r="B32" t="str">
        <f>IF(table!A16 &lt;&gt; "", CONCATENATE($B$8,table!A16,$B$9,PROPER(table!A16),$B$10,table!F16,$B$11,table!A16,$B$12,table!A16,$B$13,table!A16,$B$14 ), "")</f>
        <v/>
      </c>
      <c r="D32" t="str">
        <f>IF(table!A16 &lt;&gt; "", CONCATENATE($D$8,table!A16,$D$9,PROPER(table!A16),$D$10, $D$11,table!A16,$D$12,table!A16,$D$13 ), "")</f>
        <v/>
      </c>
    </row>
    <row r="33" spans="1:6" x14ac:dyDescent="0.25">
      <c r="B33" t="str">
        <f>IF(table!A17 &lt;&gt; "", CONCATENATE($B$8,table!A17,$B$9,PROPER(table!A17),$B$10,table!F17,$B$11,table!A17,$B$12,table!A17,$B$13,table!A17,$B$14 ), "")</f>
        <v/>
      </c>
      <c r="D33" t="str">
        <f>IF(table!A17 &lt;&gt; "", CONCATENATE($D$8,table!A17,$D$9,PROPER(table!A17),$D$10, $D$11,table!A17,$D$12,table!A17,$D$13 ), "")</f>
        <v/>
      </c>
    </row>
    <row r="34" spans="1:6" x14ac:dyDescent="0.25">
      <c r="B34" t="str">
        <f>IF(table!A18 &lt;&gt; "", CONCATENATE($B$8,table!A18,$B$9,PROPER(table!A18),$B$10,table!F18,$B$11,table!A18,$B$12,table!A18,$B$13,table!A18,$B$14 ), "")</f>
        <v/>
      </c>
      <c r="D34" t="str">
        <f>IF(table!A18 &lt;&gt; "", CONCATENATE($D$8,table!A18,$D$9,PROPER(table!A18),$D$10, $D$11,table!A18,$D$12,table!A18,$D$13 ), "")</f>
        <v/>
      </c>
    </row>
    <row r="35" spans="1:6" x14ac:dyDescent="0.25">
      <c r="B35" t="str">
        <f>IF(table!A19 &lt;&gt; "", CONCATENATE($B$8,table!A19,$B$9,PROPER(table!A19),$B$10,table!F19,$B$11,table!A19,$B$12,table!A19,$B$13,table!A19,$B$14 ), "")</f>
        <v/>
      </c>
      <c r="D35" t="str">
        <f>IF(table!A19 &lt;&gt; "", CONCATENATE($D$8,table!A19,$D$9,PROPER(table!A19),$D$10, $D$11,table!A19,$D$12,table!A19,$D$13 ), "")</f>
        <v/>
      </c>
    </row>
    <row r="36" spans="1:6" x14ac:dyDescent="0.25">
      <c r="B36" t="str">
        <f>IF(table!A20 &lt;&gt; "", CONCATENATE($B$8,table!A20,$B$9,PROPER(table!A20),$B$10,table!F20,$B$11,table!A20,$B$12,table!A20,$B$13,table!A20,$B$14 ), "")</f>
        <v/>
      </c>
      <c r="D36" t="str">
        <f>IF(table!A20 &lt;&gt; "", CONCATENATE($D$8,table!A20,$D$9,PROPER(table!A20),$D$10, $D$11,table!A20,$D$12,table!A20,$D$13 ), "")</f>
        <v/>
      </c>
    </row>
    <row r="37" spans="1:6" x14ac:dyDescent="0.25">
      <c r="B37" t="str">
        <f>IF(table!A21 &lt;&gt; "", CONCATENATE($B$8,table!A21,$B$9,PROPER(table!A21),$B$10,table!F21,$B$11,table!A21,$B$12,table!A21,$B$13,table!A21,$B$14 ), "")</f>
        <v/>
      </c>
      <c r="D37" t="str">
        <f>IF(table!A21 &lt;&gt; "", CONCATENATE($D$8,table!A21,$D$9,PROPER(table!A21),$D$10, $D$11,table!A21,$D$12,table!A21,$D$13 ), "")</f>
        <v/>
      </c>
    </row>
    <row r="40" spans="1:6" x14ac:dyDescent="0.25">
      <c r="B40" s="28"/>
      <c r="F40" t="str">
        <f>CONCATENATE("&lt;div class='mb-3 row'&gt;
                    &lt;div class='col-sm-2'&gt;
                        &lt;a href='&lt;?= $url ?&gt;/app/",C1,"/index.php' class='btn btn-info btn-sm '&gt;
                            &lt;i class='fas fa-arrow-left'&gt;&lt;/i&gt; kembali
                        &lt;/a&gt;
                    &lt;/div&gt;")</f>
        <v>&lt;div class='mb-3 row'&gt;
                    &lt;div class='col-sm-2'&gt;
                        &lt;a href='&lt;?= $url ?&gt;/app/user/index.php' class='btn btn-info btn-sm '&gt;
                            &lt;i class='fas fa-arrow-left'&gt;&lt;/i&gt; kembali
                        &lt;/a&gt;
                    &lt;/div&gt;</v>
      </c>
    </row>
    <row r="41" spans="1:6" ht="87" customHeight="1" x14ac:dyDescent="0.25">
      <c r="B41" s="3"/>
      <c r="F41" s="3" t="str">
        <f>CONCATENATE("               &lt;div class='col-sm-10'&gt;
                    &lt;button type='submit' name='simpan", table!$B$1,"' value='simpan", table!$B$1,"' class='btn btn-primary btn-user btn-block'&gt;
                        &lt;i class='fas fa-save'&gt;&lt;/i&gt; SIMPAN
                    &lt;/button&gt;
                &lt;/div&gt;
 &lt;/div&gt;")</f>
        <v xml:space="preserve">               &lt;div class='col-sm-10'&gt;
                    &lt;button type='submit' name='simpanuser' value='simpanuser' class='btn btn-primary btn-user btn-block'&gt;
                        &lt;i class='fas fa-save'&gt;&lt;/i&gt; SIMPAN
                    &lt;/button&gt;
                &lt;/div&gt;
 &lt;/div&gt;</v>
      </c>
    </row>
    <row r="42" spans="1:6" s="8" customFormat="1" ht="105" x14ac:dyDescent="0.25">
      <c r="A42" s="6"/>
      <c r="B42" s="7"/>
      <c r="F42" s="13" t="s">
        <v>69</v>
      </c>
    </row>
    <row r="43" spans="1:6" x14ac:dyDescent="0.25">
      <c r="B43" s="3"/>
    </row>
    <row r="44" spans="1:6" x14ac:dyDescent="0.25">
      <c r="B44" s="3"/>
    </row>
    <row r="45" spans="1:6" x14ac:dyDescent="0.25">
      <c r="B45" s="3"/>
    </row>
  </sheetData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55" zoomScaleNormal="55" workbookViewId="0">
      <selection activeCell="G2" sqref="G2"/>
    </sheetView>
  </sheetViews>
  <sheetFormatPr defaultRowHeight="15" x14ac:dyDescent="0.25"/>
  <cols>
    <col min="1" max="1" width="9.140625" style="2"/>
    <col min="2" max="2" width="42.140625" customWidth="1"/>
    <col min="3" max="3" width="56.7109375" style="8" customWidth="1"/>
    <col min="4" max="4" width="41" customWidth="1"/>
    <col min="5" max="5" width="52.28515625" customWidth="1"/>
    <col min="6" max="6" width="88.85546875" customWidth="1"/>
  </cols>
  <sheetData>
    <row r="1" spans="1:7" ht="111.75" customHeight="1" x14ac:dyDescent="0.25">
      <c r="B1" s="2" t="s">
        <v>25</v>
      </c>
      <c r="C1" s="1" t="s">
        <v>24</v>
      </c>
      <c r="E1" s="30" t="s">
        <v>35</v>
      </c>
      <c r="F1" s="29" t="str">
        <f>CONCATENATE(C5,F21,F22,F23,F24,F25,F26,F27,F28,F29,F30,F31,F32,F33,F34,F35,F36,F37,F38,F39,F40,F41,F42)</f>
        <v>&lt;?php include_once '../template/header.php'; ?&gt;
&lt;?php include_once '../template/sidebar.php'; ?&gt;
&lt;?php include_once '../template/navbar.php'; ?&gt;
&lt;?php
$user = QueryOnedata('SELECT * FROM user WHERE id_user = ' .$_GET['id_user'].'')-&gt;fetch_assoc();?&gt;
&lt;!-- Begin Page Content --&gt;
&lt;div class='container-fluid'&gt;
    &lt;!-- Page Heading --&gt;
    &lt;h1 class='h3 mb-4 text-gray-800'&gt;User page&lt;/h1&gt;
    &lt;div class='card shadow mb-4'&gt;
        &lt;div class='card-header py-3'&gt;
            &lt;h5 class='m-0 font-weight-bold text-primary text-center'&gt;                
                Form Edit Data User
            &lt;/h5&gt;
        &lt;/div&gt;
        &lt;div class='card-body'&gt;
            &lt;form action='&lt;?= $url ?&gt;/app/aksi/user.php' method='post' enctype='multipart/form-data'&gt;                &lt;div class='mb-3 row'&gt;
                    &lt;label for='inputid_user' class='col-sm-2 col-form-label'&gt;Id_User&lt;/label&gt;
                    &lt;div class='col-sm-10'&gt;
                        &lt;input type='number' class='form-control' id='inputid_user' name='id_user' required&gt;
                    &lt;/div&gt;
                &lt;/div&gt;                &lt;div class='mb-3 row'&gt;
                    &lt;label for='inputusername' class='col-sm-2 col-form-label'&gt;Username&lt;/label&gt;
                    &lt;div class='col-sm-10'&gt;
                        &lt;input type='text' class='form-control' id='inputusername' name='username' required&gt;
                    &lt;/div&gt;
                &lt;/div&gt;                &lt;div class='mb-3 row'&gt;
                    &lt;label for='inputpassword' class='col-sm-2 col-form-label'&gt;Password&lt;/label&gt;
                    &lt;div class='col-sm-10'&gt;
                        &lt;input type='text' class='form-control' id='inputpassword' name='password' required&gt;
                    &lt;/div&gt;
                &lt;/div&gt;                &lt;div class='mb-3 row'&gt;
                    &lt;label for='inputnm_pengguna' class='col-sm-2 col-form-label'&gt;Nm_Pengguna&lt;/label&gt;
                    &lt;div class='col-sm-10'&gt;
                        &lt;input type='text' class='form-control' id='inputnm_pengguna' name='nm_pengguna' required&gt;
                    &lt;/div&gt;
                &lt;/div&gt;                &lt;div class="mb-3 row"&gt;
                    &lt;label for="inputlevel" class="col-sm-2 col-form-label"&gt;Level
&lt;/label&gt;
                    &lt;div class="col-sm-10"&gt;
                        &lt;select class="form-control" name="level" id="inputlevel"&gt;
                            &lt;?php
                           $level =['pelanggan', 'petugas bumdes', 'petugas lapangan', 'ketua unit air', 'ketua bumdes'];  
foreach($level    as $row) ?&gt;   &lt;?php
if($val = $user['level']){ ?&gt;
&lt;option value='&lt;?= $val ?&gt;' selected&gt;&lt;?= $val ?&gt;&lt;/option&gt;
&lt;?php }else{ ?&gt; as  $val) {
                            ?&gt;
                                &lt;option value="&lt;?= $val ?&gt;"&gt;&lt;?= $val ?&gt;&lt;/option&gt;
                            &lt;?php
                            }
                            ?&gt;
                        &lt;/select&gt;                        
                    &lt;/div&gt;
                &lt;/div&gt;                &lt;div class='mb-3 row'&gt;
                    &lt;label for='inputid_user' class='col-sm-2 col-form-label'&gt;Id_User
&lt;/label&gt;
                    &lt;div class='col-sm-10'&gt;
                        &lt;?php ?&gt;
                        &lt;select class='form-control' name='id_user' id='inputid_user'&gt;
                            &lt;?php
                           $users = QueryManyData('SELECT * FROM user'); 
foreach($users  as  $row) {
if($user['id_user'] =  $row['id_user']       ){ ?&gt;
&lt;option value='&lt;?= $row['id_user'] ?&gt;' selected&gt;&lt;?= $row['id_user'] ?&gt;&lt;/option&gt;
&lt;?php }else{
                            ?&gt;&lt;option value='&lt;?= $row['id_user'] ?&gt;'&gt;&lt;?= $row['id_user'] ?&gt;&lt;/option&gt;&lt;?php
                            }}
                            ?&gt;
                        &lt;/select&gt;                        
                    &lt;/div&gt;
                &lt;/div&gt;&lt;div class='mb-3 row'&gt;
                    &lt;div class='col-sm-2'&gt;
                        &lt;a href='&lt;?= $url ?&gt;/app/user/index.php' class='btn btn-info btn-sm '&gt;
                            &lt;i class='fas fa-arrow-left'&gt;&lt;/i&gt; kembali
                        &lt;/a&gt;
                    &lt;/div&gt;               &lt;div class='col-sm-10'&gt;
                    &lt;button type='submit' name='updateuser' value='updateuser' class='btn btn-success btn-user btn-block'&gt;
                        &lt;i class='fas fa-save'&gt;&lt;/i&gt; UPDATE
                    &lt;/button&gt;
                &lt;/div&gt;
 &lt;/div&gt;            &lt;/form&gt;
        &lt;/div&gt;
    &lt;/div&gt;
&lt;/div&gt;
&lt;!-- /.container-fluid --&gt;
&lt;?php include_once '../template/footer.php'; ?&gt;</v>
      </c>
      <c r="G1" s="40" t="str">
        <f>CONCATENATE(C5,F21,F22,F23,F24,F25,F26,F27,F28,F29,F30,F31,F32,F33,F34,F35,F36,F37,F38,F39,F40,F41,F42)</f>
        <v>&lt;?php include_once '../template/header.php'; ?&gt;
&lt;?php include_once '../template/sidebar.php'; ?&gt;
&lt;?php include_once '../template/navbar.php'; ?&gt;
&lt;?php
$user = QueryOnedata('SELECT * FROM user WHERE id_user = ' .$_GET['id_user'].'')-&gt;fetch_assoc();?&gt;
&lt;!-- Begin Page Content --&gt;
&lt;div class='container-fluid'&gt;
    &lt;!-- Page Heading --&gt;
    &lt;h1 class='h3 mb-4 text-gray-800'&gt;User page&lt;/h1&gt;
    &lt;div class='card shadow mb-4'&gt;
        &lt;div class='card-header py-3'&gt;
            &lt;h5 class='m-0 font-weight-bold text-primary text-center'&gt;                
                Form Edit Data User
            &lt;/h5&gt;
        &lt;/div&gt;
        &lt;div class='card-body'&gt;
            &lt;form action='&lt;?= $url ?&gt;/app/aksi/user.php' method='post' enctype='multipart/form-data'&gt;                &lt;div class='mb-3 row'&gt;
                    &lt;label for='inputid_user' class='col-sm-2 col-form-label'&gt;Id_User&lt;/label&gt;
                    &lt;div class='col-sm-10'&gt;
                        &lt;input type='number' class='form-control' id='inputid_user' name='id_user' required&gt;
                    &lt;/div&gt;
                &lt;/div&gt;                &lt;div class='mb-3 row'&gt;
                    &lt;label for='inputusername' class='col-sm-2 col-form-label'&gt;Username&lt;/label&gt;
                    &lt;div class='col-sm-10'&gt;
                        &lt;input type='text' class='form-control' id='inputusername' name='username' required&gt;
                    &lt;/div&gt;
                &lt;/div&gt;                &lt;div class='mb-3 row'&gt;
                    &lt;label for='inputpassword' class='col-sm-2 col-form-label'&gt;Password&lt;/label&gt;
                    &lt;div class='col-sm-10'&gt;
                        &lt;input type='text' class='form-control' id='inputpassword' name='password' required&gt;
                    &lt;/div&gt;
                &lt;/div&gt;                &lt;div class='mb-3 row'&gt;
                    &lt;label for='inputnm_pengguna' class='col-sm-2 col-form-label'&gt;Nm_Pengguna&lt;/label&gt;
                    &lt;div class='col-sm-10'&gt;
                        &lt;input type='text' class='form-control' id='inputnm_pengguna' name='nm_pengguna' required&gt;
                    &lt;/div&gt;
                &lt;/div&gt;                &lt;div class="mb-3 row"&gt;
                    &lt;label for="inputlevel" class="col-sm-2 col-form-label"&gt;Level
&lt;/label&gt;
                    &lt;div class="col-sm-10"&gt;
                        &lt;select class="form-control" name="level" id="inputlevel"&gt;
                            &lt;?php
                           $level =['pelanggan', 'petugas bumdes', 'petugas lapangan', 'ketua unit air', 'ketua bumdes'];  
foreach($level    as $row) ?&gt;   &lt;?php
if($val = $user['level']){ ?&gt;
&lt;option value='&lt;?= $val ?&gt;' selected&gt;&lt;?= $val ?&gt;&lt;/option&gt;
&lt;?php }else{ ?&gt; as  $val) {
                            ?&gt;
                                &lt;option value="&lt;?= $val ?&gt;"&gt;&lt;?= $val ?&gt;&lt;/option&gt;
                            &lt;?php
                            }
                            ?&gt;
                        &lt;/select&gt;                        
                    &lt;/div&gt;
                &lt;/div&gt;                &lt;div class='mb-3 row'&gt;
                    &lt;label for='inputid_user' class='col-sm-2 col-form-label'&gt;Id_User
&lt;/label&gt;
                    &lt;div class='col-sm-10'&gt;
                        &lt;?php ?&gt;
                        &lt;select class='form-control' name='id_user' id='inputid_user'&gt;
                            &lt;?php
                           $users = QueryManyData('SELECT * FROM user'); 
foreach($users  as  $row) {
if($user['id_user'] =  $row['id_user']       ){ ?&gt;
&lt;option value='&lt;?= $row['id_user'] ?&gt;' selected&gt;&lt;?= $row['id_user'] ?&gt;&lt;/option&gt;
&lt;?php }else{
                            ?&gt;&lt;option value='&lt;?= $row['id_user'] ?&gt;'&gt;&lt;?= $row['id_user'] ?&gt;&lt;/option&gt;&lt;?php
                            }}
                            ?&gt;
                        &lt;/select&gt;                        
                    &lt;/div&gt;
                &lt;/div&gt;&lt;div class='mb-3 row'&gt;
                    &lt;div class='col-sm-2'&gt;
                        &lt;a href='&lt;?= $url ?&gt;/app/user/index.php' class='btn btn-info btn-sm '&gt;
                            &lt;i class='fas fa-arrow-left'&gt;&lt;/i&gt; kembali
                        &lt;/a&gt;
                    &lt;/div&gt;               &lt;div class='col-sm-10'&gt;
                    &lt;button type='submit' name='updateuser' value='updateuser' class='btn btn-success btn-user btn-block'&gt;
                        &lt;i class='fas fa-save'&gt;&lt;/i&gt; UPDATE
                    &lt;/button&gt;
                &lt;/div&gt;
 &lt;/div&gt;            &lt;/form&gt;
        &lt;/div&gt;
    &lt;/div&gt;
&lt;/div&gt;
&lt;!-- /.container-fluid --&gt;
&lt;?php include_once '../template/footer.php'; ?&gt;</v>
      </c>
    </row>
    <row r="2" spans="1:7" s="3" customFormat="1" ht="33.75" customHeight="1" x14ac:dyDescent="0.25">
      <c r="A2" s="11" t="s">
        <v>26</v>
      </c>
      <c r="B2" s="3" t="s">
        <v>81</v>
      </c>
      <c r="C2" s="3" t="str">
        <f>CONCATENATE("$",$C$1," = QueryOnedata('SELECT * FROM ",$C$1," WHERE id_",$C$1," = ' .$_GET['id_",$C$1,"'].'')-&gt;fetch_assoc();")</f>
        <v>$user = QueryOnedata('SELECT * FROM user WHERE id_user = ' .$_GET['id_user'].'')-&gt;fetch_assoc();</v>
      </c>
    </row>
    <row r="3" spans="1:7" ht="26.25" customHeight="1" x14ac:dyDescent="0.25">
      <c r="A3" s="2" t="s">
        <v>27</v>
      </c>
      <c r="B3" s="3" t="s">
        <v>72</v>
      </c>
      <c r="C3" s="13" t="s">
        <v>82</v>
      </c>
    </row>
    <row r="4" spans="1:7" ht="28.5" customHeight="1" x14ac:dyDescent="0.25">
      <c r="B4" s="3" t="s">
        <v>43</v>
      </c>
      <c r="C4"/>
    </row>
    <row r="5" spans="1:7" ht="30" x14ac:dyDescent="0.25">
      <c r="B5" s="3" t="s">
        <v>40</v>
      </c>
      <c r="C5" s="9" t="str">
        <f>CONCATENATE(B2,C2,C3,PROPER(C1),B3,PROPER(C1),B4,C1,B5)</f>
        <v>&lt;?php include_once '../template/header.php'; ?&gt;
&lt;?php include_once '../template/sidebar.php'; ?&gt;
&lt;?php include_once '../template/navbar.php'; ?&gt;
&lt;?php
$user = QueryOnedata('SELECT * FROM user WHERE id_user = ' .$_GET['id_user'].'')-&gt;fetch_assoc();?&gt;
&lt;!-- Begin Page Content --&gt;
&lt;div class='container-fluid'&gt;
    &lt;!-- Page Heading --&gt;
    &lt;h1 class='h3 mb-4 text-gray-800'&gt;User page&lt;/h1&gt;
    &lt;div class='card shadow mb-4'&gt;
        &lt;div class='card-header py-3'&gt;
            &lt;h5 class='m-0 font-weight-bold text-primary text-center'&gt;                
                Form Edit Data User
            &lt;/h5&gt;
        &lt;/div&gt;
        &lt;div class='card-body'&gt;
            &lt;form action='&lt;?= $url ?&gt;/app/aksi/user.php' method='post' enctype='multipart/form-data'&gt;</v>
      </c>
    </row>
    <row r="6" spans="1:7" x14ac:dyDescent="0.25">
      <c r="B6" s="3"/>
      <c r="C6"/>
    </row>
    <row r="7" spans="1:7" x14ac:dyDescent="0.25">
      <c r="B7" s="26" t="s">
        <v>51</v>
      </c>
      <c r="C7" s="26" t="s">
        <v>52</v>
      </c>
      <c r="D7" s="27" t="s">
        <v>59</v>
      </c>
      <c r="E7" s="27" t="s">
        <v>62</v>
      </c>
      <c r="F7" s="27" t="s">
        <v>35</v>
      </c>
    </row>
    <row r="8" spans="1:7" ht="30" x14ac:dyDescent="0.25">
      <c r="A8" s="2" t="s">
        <v>46</v>
      </c>
      <c r="B8" s="17" t="s">
        <v>44</v>
      </c>
      <c r="C8" s="14" t="s">
        <v>53</v>
      </c>
      <c r="D8" s="17" t="s">
        <v>44</v>
      </c>
      <c r="E8" s="36" t="s">
        <v>44</v>
      </c>
    </row>
    <row r="9" spans="1:7" x14ac:dyDescent="0.25">
      <c r="B9" s="16" t="s">
        <v>49</v>
      </c>
      <c r="C9" s="15" t="s">
        <v>54</v>
      </c>
      <c r="D9" s="16" t="s">
        <v>49</v>
      </c>
      <c r="E9" s="37" t="s">
        <v>49</v>
      </c>
    </row>
    <row r="10" spans="1:7" ht="28.5" customHeight="1" x14ac:dyDescent="0.25">
      <c r="B10" s="17" t="s">
        <v>45</v>
      </c>
      <c r="C10" s="14" t="s">
        <v>70</v>
      </c>
      <c r="D10" s="17" t="s">
        <v>61</v>
      </c>
      <c r="E10" s="36" t="s">
        <v>65</v>
      </c>
    </row>
    <row r="11" spans="1:7" ht="23.25" customHeight="1" x14ac:dyDescent="0.25">
      <c r="B11" s="18" t="s">
        <v>47</v>
      </c>
      <c r="C11" s="14" t="s">
        <v>71</v>
      </c>
      <c r="D11" s="18" t="s">
        <v>60</v>
      </c>
      <c r="E11" s="36" t="s">
        <v>66</v>
      </c>
    </row>
    <row r="12" spans="1:7" x14ac:dyDescent="0.25">
      <c r="B12" s="19" t="s">
        <v>50</v>
      </c>
      <c r="C12" s="14" t="s">
        <v>55</v>
      </c>
      <c r="D12" s="19" t="s">
        <v>50</v>
      </c>
      <c r="E12" s="38" t="s">
        <v>67</v>
      </c>
    </row>
    <row r="13" spans="1:7" ht="45.75" thickBot="1" x14ac:dyDescent="0.3">
      <c r="B13" s="20" t="s">
        <v>48</v>
      </c>
      <c r="C13" s="14" t="s">
        <v>58</v>
      </c>
      <c r="D13" s="20" t="str">
        <f>CONCATENATE("' required&gt;&lt;? $", $C$1, "['")</f>
        <v>' required&gt;&lt;? $user['</v>
      </c>
      <c r="E13" s="38" t="s">
        <v>68</v>
      </c>
    </row>
    <row r="14" spans="1:7" ht="45" x14ac:dyDescent="0.25">
      <c r="C14" s="8" t="str">
        <f>CONCATENATE("$",table!A9," =['", table!C9,"];  
foreach($",table!A9 )</f>
        <v>$level =['pelanggan', 'petugas bumdes', 'petugas lapangan', 'ketua unit air', 'ketua bumdes'];  
foreach($level</v>
      </c>
      <c r="D14" s="35" t="s">
        <v>79</v>
      </c>
      <c r="E14" s="39" t="str">
        <f>CONCATENATE("$",table!A9," = QueryManyData('SELECT * FROM ", table!A9,"'); foreach($",table!A9 )</f>
        <v>$level = QueryManyData('SELECT * FROM level'); foreach($level</v>
      </c>
    </row>
    <row r="15" spans="1:7" ht="24.75" customHeight="1" thickBot="1" x14ac:dyDescent="0.3">
      <c r="C15" s="21" t="s">
        <v>56</v>
      </c>
      <c r="E15" s="36" t="str">
        <f>CONCATENATE("  as  $row) {
if(")</f>
        <v xml:space="preserve">  as  $row) {
if(</v>
      </c>
    </row>
    <row r="16" spans="1:7" ht="57.75" customHeight="1" x14ac:dyDescent="0.25">
      <c r="E16" s="36" t="str">
        <f>CONCATENATE("&lt;option value='&lt;?= $row['id_", table!A9,"'] ?&gt;'&gt;&lt;?= $row['id_", table!A9,"'] ?&gt;&lt;/option&gt;")</f>
        <v>&lt;option value='&lt;?= $row['id_level'] ?&gt;'&gt;&lt;?= $row['id_level'] ?&gt;&lt;/option&gt;</v>
      </c>
    </row>
    <row r="17" spans="2:6" ht="27" customHeight="1" thickBot="1" x14ac:dyDescent="0.3">
      <c r="E17" s="32" t="s">
        <v>80</v>
      </c>
    </row>
    <row r="21" spans="2:6" ht="27" customHeight="1" x14ac:dyDescent="0.25">
      <c r="B21" t="str">
        <f>IF(table!A5 &lt;&gt; "", CONCATENATE($B$8,table!A5,$B$9,PROPER(table!A5),$B$10,table!F5,$B$11,table!A5,$B$12,table!A5,$B$13 ), "")</f>
        <v xml:space="preserve">                &lt;div class='mb-3 row'&gt;
                    &lt;label for='inputid_user' class='col-sm-2 col-form-label'&gt;Id_User&lt;/label&gt;
                    &lt;div class='col-sm-10'&gt;
                        &lt;input type='number' class='form-control' id='inputid_user' name='id_user' required&gt;
                    &lt;/div&gt;
                &lt;/div&gt;</v>
      </c>
      <c r="C21" s="8" t="str">
        <f>IF(table!A5 &lt;&gt; "",   IF(table!B5 = "enum",CONCATENATE($C$8,table!A5,$C$9,PROPER(table!A5),$C$10,$C$11,table!A5,$C$12,table!A5,$C$13,CONCATENATE("$",table!A5," =['", table!C5,"];  
foreach($",table!A5 ),"    as $row) ?&gt;   &lt;?php
if($val = $",$C$1,"['",table!A5,"']){ ?&gt;
&lt;option value='&lt;?= $val ?&gt;' selected&gt;&lt;?= $val ?&gt;&lt;/option&gt;
&lt;?php }else{ ?&gt;", $C$15),           B21 ), "")</f>
        <v xml:space="preserve">                &lt;div class='mb-3 row'&gt;
                    &lt;label for='inputid_user' class='col-sm-2 col-form-label'&gt;Id_User&lt;/label&gt;
                    &lt;div class='col-sm-10'&gt;
                        &lt;input type='number' class='form-control' id='inputid_user' name='id_user' required&gt;
                    &lt;/div&gt;
                &lt;/div&gt;</v>
      </c>
      <c r="D21" t="str">
        <f>IF(table!A5 &lt;&gt; "", CONCATENATE($D$8,table!A5,$D$9,PROPER(table!A5),$D$10, $D$11,table!A5,$D$12,table!A5,$D$13,table!A5,$D$14 ), "")</f>
        <v xml:space="preserve">                &lt;div class='mb-3 row'&gt;
                    &lt;label for='inputid_user' class='col-sm-2 col-form-label'&gt;Id_User&lt;/label&gt;
                    &lt;div class='col-sm-10'&gt;
                        &lt;textarea  class='form-control' id='inputid_user' name='id_user' required&gt;&lt;? $user['id_user] ?&gt;&lt;/textarea&gt;
                    &lt;/div&gt;
                &lt;/div&gt;</v>
      </c>
      <c r="E21" s="34" t="str">
        <f>CONCATENATE($E$8,table!A5,$E$9,PROPER(table!A5),$E$10,$E$11,table!A5,$E$12,table!A5,$E$13,CONCATENATE("$",table!D5,"s = QueryManyData('SELECT * FROM ", table!D5,"'); 
foreach($",table!D5,"s"),$E$15,
 CONCATENATE("$", $C$1,"['", table!A5,"'] =  $row['", table!A5,"']       ){ ?&gt;
&lt;option value='&lt;?= $row['", table!A5,"'] ?&gt;' selected&gt;&lt;?= $row['", table!A5,"'] ?&gt;&lt;/option&gt;
&lt;?php }else{
                            ?&gt;"),
 CONCATENATE("&lt;option value='&lt;?= $row['", table!A5,"'] ?&gt;'&gt;&lt;?= $row['", table!A5,"'] ?&gt;&lt;/option&gt;"),$E$17)</f>
        <v xml:space="preserve">                &lt;div class='mb-3 row'&gt;
                    &lt;label for='inputid_user' class='col-sm-2 col-form-label'&gt;Id_User
&lt;/label&gt;
                    &lt;div class='col-sm-10'&gt;
                        &lt;?php ?&gt;
                        &lt;select class='form-control' name='id_user' id='inputid_user'&gt;
                            &lt;?php
                           $s = QueryManyData('SELECT * FROM '); 
foreach($s  as  $row) {
if($user['id_user'] =  $row['id_user']       ){ ?&gt;
&lt;option value='&lt;?= $row['id_user'] ?&gt;' selected&gt;&lt;?= $row['id_user'] ?&gt;&lt;/option&gt;
&lt;?php }else{
                            ?&gt;&lt;option value='&lt;?= $row['id_user'] ?&gt;'&gt;&lt;?= $row['id_user'] ?&gt;&lt;/option&gt;&lt;?php
                            }}
                            ?&gt;
                        &lt;/select&gt;                        
                    &lt;/div&gt;
                &lt;/div&gt;</v>
      </c>
      <c r="F21" t="str">
        <f>IF(table!A5 = "", "", IF(table!D5 &lt;&gt; "", E21, IF(table!B5 =  "enum",C21,IF(table!F5 =  "textarea",D21,  B21 ))              ))</f>
        <v xml:space="preserve">                &lt;div class='mb-3 row'&gt;
                    &lt;label for='inputid_user' class='col-sm-2 col-form-label'&gt;Id_User&lt;/label&gt;
                    &lt;div class='col-sm-10'&gt;
                        &lt;input type='number' class='form-control' id='inputid_user' name='id_user' required&gt;
                    &lt;/div&gt;
                &lt;/div&gt;</v>
      </c>
    </row>
    <row r="22" spans="2:6" ht="36" customHeight="1" x14ac:dyDescent="0.25">
      <c r="B22" t="str">
        <f>IF(table!A6 &lt;&gt; "", CONCATENATE($B$8,table!A6,$B$9,PROPER(table!A6),$B$10,table!F6,$B$11,table!A6,$B$12,table!A6,$B$13 ), "")</f>
        <v xml:space="preserve">                &lt;div class='mb-3 row'&gt;
                    &lt;label for='inputusername' class='col-sm-2 col-form-label'&gt;Username&lt;/label&gt;
                    &lt;div class='col-sm-10'&gt;
                        &lt;input type='text' class='form-control' id='inputusername' name='username' required&gt;
                    &lt;/div&gt;
                &lt;/div&gt;</v>
      </c>
      <c r="C22" s="8" t="str">
        <f>IF(table!A6 &lt;&gt; "",   IF(table!B6 = "enum",CONCATENATE($C$8,table!A6,$C$9,PROPER(table!A6),$C$10,$C$11,table!A6,$C$12,table!A6,$C$13,CONCATENATE("$",table!A6," =['", table!C6,"];  
foreach($",table!A6 ),"    as $row) ?&gt;   &lt;?php
if($val = $",$C$1,"['",table!A6,"']){ ?&gt;
&lt;option value='&lt;?= $val ?&gt;' selected&gt;&lt;?= $val ?&gt;&lt;/option&gt;
&lt;?php }else{ ?&gt;", $C$15),           B22 ), "")</f>
        <v xml:space="preserve">                &lt;div class='mb-3 row'&gt;
                    &lt;label for='inputusername' class='col-sm-2 col-form-label'&gt;Username&lt;/label&gt;
                    &lt;div class='col-sm-10'&gt;
                        &lt;input type='text' class='form-control' id='inputusername' name='username' required&gt;
                    &lt;/div&gt;
                &lt;/div&gt;</v>
      </c>
      <c r="D22" t="str">
        <f>IF(table!A6 &lt;&gt; "", CONCATENATE($D$8,table!A6,$D$9,PROPER(table!A6),$D$10, $D$11,table!A6,$D$12,table!A6,$D$13,table!A6,$D$14 ), "")</f>
        <v xml:space="preserve">                &lt;div class='mb-3 row'&gt;
                    &lt;label for='inputusername' class='col-sm-2 col-form-label'&gt;Username&lt;/label&gt;
                    &lt;div class='col-sm-10'&gt;
                        &lt;textarea  class='form-control' id='inputusername' name='username' required&gt;&lt;? $user['username] ?&gt;&lt;/textarea&gt;
                    &lt;/div&gt;
                &lt;/div&gt;</v>
      </c>
      <c r="E22" s="34" t="str">
        <f>CONCATENATE($E$8,table!A6,$E$9,PROPER(table!A6),$E$10,$E$11,table!A6,$E$12,table!A6,$E$13,CONCATENATE("$",table!D6,"s = QueryManyData('SELECT * FROM ", table!D6,"'); 
foreach($",table!D6,"s"),$E$15,
 CONCATENATE("$", $C$1,"['", table!A6,"'] =  $row['", table!A6,"']       ){ ?&gt;
&lt;option value='&lt;?= $row['", table!A6,"'] ?&gt;' selected&gt;&lt;?= $row['", table!A6,"'] ?&gt;&lt;/option&gt;
&lt;?php }else{
                            ?&gt;"),
 CONCATENATE("&lt;option value='&lt;?= $row['", table!A6,"'] ?&gt;'&gt;&lt;?= $row['", table!A6,"'] ?&gt;&lt;/option&gt;"),$E$17)</f>
        <v xml:space="preserve">                &lt;div class='mb-3 row'&gt;
                    &lt;label for='inputusername' class='col-sm-2 col-form-label'&gt;Username
&lt;/label&gt;
                    &lt;div class='col-sm-10'&gt;
                        &lt;?php ?&gt;
                        &lt;select class='form-control' name='username' id='inputusername'&gt;
                            &lt;?php
                           $s = QueryManyData('SELECT * FROM '); 
foreach($s  as  $row) {
if($user['username'] =  $row['username']       ){ ?&gt;
&lt;option value='&lt;?= $row['username'] ?&gt;' selected&gt;&lt;?= $row['username'] ?&gt;&lt;/option&gt;
&lt;?php }else{
                            ?&gt;&lt;option value='&lt;?= $row['username'] ?&gt;'&gt;&lt;?= $row['username'] ?&gt;&lt;/option&gt;&lt;?php
                            }}
                            ?&gt;
                        &lt;/select&gt;                        
                    &lt;/div&gt;
                &lt;/div&gt;</v>
      </c>
      <c r="F22" t="str">
        <f>IF(table!A6 = "", "", IF(table!D6 &lt;&gt; "", E22, IF(table!B6 =  "enum",C22,IF(table!F6 =  "textarea",D22,  B22 ))              ))</f>
        <v xml:space="preserve">                &lt;div class='mb-3 row'&gt;
                    &lt;label for='inputusername' class='col-sm-2 col-form-label'&gt;Username&lt;/label&gt;
                    &lt;div class='col-sm-10'&gt;
                        &lt;input type='text' class='form-control' id='inputusername' name='username' required&gt;
                    &lt;/div&gt;
                &lt;/div&gt;</v>
      </c>
    </row>
    <row r="23" spans="2:6" ht="33" customHeight="1" x14ac:dyDescent="0.25">
      <c r="B23" t="str">
        <f>IF(table!A7 &lt;&gt; "", CONCATENATE($B$8,table!A7,$B$9,PROPER(table!A7),$B$10,table!F7,$B$11,table!A7,$B$12,table!A7,$B$13 ), "")</f>
        <v xml:space="preserve">                &lt;div class='mb-3 row'&gt;
                    &lt;label for='inputpassword' class='col-sm-2 col-form-label'&gt;Password&lt;/label&gt;
                    &lt;div class='col-sm-10'&gt;
                        &lt;input type='text' class='form-control' id='inputpassword' name='password' required&gt;
                    &lt;/div&gt;
                &lt;/div&gt;</v>
      </c>
      <c r="C23" s="8" t="str">
        <f>IF(table!A7 &lt;&gt; "",   IF(table!B7 = "enum",CONCATENATE($C$8,table!A7,$C$9,PROPER(table!A7),$C$10,$C$11,table!A7,$C$12,table!A7,$C$13,CONCATENATE("$",table!A7," =['", table!C7,"];  
foreach($",table!A7 ),"    as $row) ?&gt;   &lt;?php
if($val = $",$C$1,"['",table!A7,"']){ ?&gt;
&lt;option value='&lt;?= $val ?&gt;' selected&gt;&lt;?= $val ?&gt;&lt;/option&gt;
&lt;?php }else{ ?&gt;", $C$15),           B23 ), "")</f>
        <v xml:space="preserve">                &lt;div class='mb-3 row'&gt;
                    &lt;label for='inputpassword' class='col-sm-2 col-form-label'&gt;Password&lt;/label&gt;
                    &lt;div class='col-sm-10'&gt;
                        &lt;input type='text' class='form-control' id='inputpassword' name='password' required&gt;
                    &lt;/div&gt;
                &lt;/div&gt;</v>
      </c>
      <c r="D23" t="str">
        <f>IF(table!A7 &lt;&gt; "", CONCATENATE($D$8,table!A7,$D$9,PROPER(table!A7),$D$10, $D$11,table!A7,$D$12,table!A7,$D$13,table!A7,$D$14 ), "")</f>
        <v xml:space="preserve">                &lt;div class='mb-3 row'&gt;
                    &lt;label for='inputpassword' class='col-sm-2 col-form-label'&gt;Password&lt;/label&gt;
                    &lt;div class='col-sm-10'&gt;
                        &lt;textarea  class='form-control' id='inputpassword' name='password' required&gt;&lt;? $user['password] ?&gt;&lt;/textarea&gt;
                    &lt;/div&gt;
                &lt;/div&gt;</v>
      </c>
      <c r="E23" s="34" t="str">
        <f>CONCATENATE($E$8,table!A7,$E$9,PROPER(table!A7),$E$10,$E$11,table!A7,$E$12,table!A7,$E$13,CONCATENATE("$",table!D7,"s = QueryManyData('SELECT * FROM ", table!D7,"'); 
foreach($",table!D7,"s"),$E$15,
 CONCATENATE("$", $C$1,"['", table!A7,"'] =  $row['", table!A7,"']       ){ ?&gt;
&lt;option value='&lt;?= $row['", table!A7,"'] ?&gt;' selected&gt;&lt;?= $row['", table!A7,"'] ?&gt;&lt;/option&gt;
&lt;?php }else{
                            ?&gt;"),
 CONCATENATE("&lt;option value='&lt;?= $row['", table!A7,"'] ?&gt;'&gt;&lt;?= $row['", table!A7,"'] ?&gt;&lt;/option&gt;"),$E$17)</f>
        <v xml:space="preserve">                &lt;div class='mb-3 row'&gt;
                    &lt;label for='inputpassword' class='col-sm-2 col-form-label'&gt;Password
&lt;/label&gt;
                    &lt;div class='col-sm-10'&gt;
                        &lt;?php ?&gt;
                        &lt;select class='form-control' name='password' id='inputpassword'&gt;
                            &lt;?php
                           $s = QueryManyData('SELECT * FROM '); 
foreach($s  as  $row) {
if($user['password'] =  $row['password']       ){ ?&gt;
&lt;option value='&lt;?= $row['password'] ?&gt;' selected&gt;&lt;?= $row['password'] ?&gt;&lt;/option&gt;
&lt;?php }else{
                            ?&gt;&lt;option value='&lt;?= $row['password'] ?&gt;'&gt;&lt;?= $row['password'] ?&gt;&lt;/option&gt;&lt;?php
                            }}
                            ?&gt;
                        &lt;/select&gt;                        
                    &lt;/div&gt;
                &lt;/div&gt;</v>
      </c>
      <c r="F23" t="str">
        <f>IF(table!A7 = "", "", IF(table!D7 &lt;&gt; "", E23, IF(table!B7 =  "enum",C23,IF(table!F7 =  "textarea",D23,  B23 ))              ))</f>
        <v xml:space="preserve">                &lt;div class='mb-3 row'&gt;
                    &lt;label for='inputpassword' class='col-sm-2 col-form-label'&gt;Password&lt;/label&gt;
                    &lt;div class='col-sm-10'&gt;
                        &lt;input type='text' class='form-control' id='inputpassword' name='password' required&gt;
                    &lt;/div&gt;
                &lt;/div&gt;</v>
      </c>
    </row>
    <row r="24" spans="2:6" ht="41.25" customHeight="1" x14ac:dyDescent="0.25">
      <c r="B24" t="str">
        <f>IF(table!A8 &lt;&gt; "", CONCATENATE($B$8,table!A8,$B$9,PROPER(table!A8),$B$10,table!F8,$B$11,table!A8,$B$12,table!A8,$B$13 ), "")</f>
        <v xml:space="preserve">                &lt;div class='mb-3 row'&gt;
                    &lt;label for='inputnm_pengguna' class='col-sm-2 col-form-label'&gt;Nm_Pengguna&lt;/label&gt;
                    &lt;div class='col-sm-10'&gt;
                        &lt;input type='text' class='form-control' id='inputnm_pengguna' name='nm_pengguna' required&gt;
                    &lt;/div&gt;
                &lt;/div&gt;</v>
      </c>
      <c r="C24" s="8" t="str">
        <f>IF(table!A8 &lt;&gt; "",   IF(table!B8 = "enum",CONCATENATE($C$8,table!A8,$C$9,PROPER(table!A8),$C$10,$C$11,table!A8,$C$12,table!A8,$C$13,CONCATENATE("$",table!A8," =['", table!C8,"];  
foreach($",table!A8 ),"    as $row) ?&gt;   &lt;?php
if($val = $",$C$1,"['",table!A8,"']){ ?&gt;
&lt;option value='&lt;?= $val ?&gt;' selected&gt;&lt;?= $val ?&gt;&lt;/option&gt;
&lt;?php }else{ ?&gt;", $C$15),           B24 ), "")</f>
        <v xml:space="preserve">                &lt;div class='mb-3 row'&gt;
                    &lt;label for='inputnm_pengguna' class='col-sm-2 col-form-label'&gt;Nm_Pengguna&lt;/label&gt;
                    &lt;div class='col-sm-10'&gt;
                        &lt;input type='text' class='form-control' id='inputnm_pengguna' name='nm_pengguna' required&gt;
                    &lt;/div&gt;
                &lt;/div&gt;</v>
      </c>
      <c r="D24" t="str">
        <f>IF(table!A8 &lt;&gt; "", CONCATENATE($D$8,table!A8,$D$9,PROPER(table!A8),$D$10, $D$11,table!A8,$D$12,table!A8,$D$13,table!A8,$D$14 ), "")</f>
        <v xml:space="preserve">                &lt;div class='mb-3 row'&gt;
                    &lt;label for='inputnm_pengguna' class='col-sm-2 col-form-label'&gt;Nm_Pengguna&lt;/label&gt;
                    &lt;div class='col-sm-10'&gt;
                        &lt;textarea  class='form-control' id='inputnm_pengguna' name='nm_pengguna' required&gt;&lt;? $user['nm_pengguna] ?&gt;&lt;/textarea&gt;
                    &lt;/div&gt;
                &lt;/div&gt;</v>
      </c>
      <c r="E24" s="34" t="str">
        <f>CONCATENATE($E$8,table!A8,$E$9,PROPER(table!A8),$E$10,$E$11,table!A8,$E$12,table!A8,$E$13,CONCATENATE("$",table!D8,"s = QueryManyData('SELECT * FROM ", table!D8,"'); 
foreach($",table!D8,"s"),$E$15,
 CONCATENATE("$", $C$1,"['", table!A8,"'] =  $row['", table!A8,"']       ){ ?&gt;
&lt;option value='&lt;?= $row['", table!A8,"'] ?&gt;' selected&gt;&lt;?= $row['", table!A8,"'] ?&gt;&lt;/option&gt;
&lt;?php }else{
                            ?&gt;"),
 CONCATENATE("&lt;option value='&lt;?= $row['", table!A8,"'] ?&gt;'&gt;&lt;?= $row['", table!A8,"'] ?&gt;&lt;/option&gt;"),$E$17)</f>
        <v xml:space="preserve">                &lt;div class='mb-3 row'&gt;
                    &lt;label for='inputnm_pengguna' class='col-sm-2 col-form-label'&gt;Nm_Pengguna
&lt;/label&gt;
                    &lt;div class='col-sm-10'&gt;
                        &lt;?php ?&gt;
                        &lt;select class='form-control' name='nm_pengguna' id='inputnm_pengguna'&gt;
                            &lt;?php
                           $s = QueryManyData('SELECT * FROM '); 
foreach($s  as  $row) {
if($user['nm_pengguna'] =  $row['nm_pengguna']       ){ ?&gt;
&lt;option value='&lt;?= $row['nm_pengguna'] ?&gt;' selected&gt;&lt;?= $row['nm_pengguna'] ?&gt;&lt;/option&gt;
&lt;?php }else{
                            ?&gt;&lt;option value='&lt;?= $row['nm_pengguna'] ?&gt;'&gt;&lt;?= $row['nm_pengguna'] ?&gt;&lt;/option&gt;&lt;?php
                            }}
                            ?&gt;
                        &lt;/select&gt;                        
                    &lt;/div&gt;
                &lt;/div&gt;</v>
      </c>
      <c r="F24" t="str">
        <f>IF(table!A8 = "", "", IF(table!D8 &lt;&gt; "", E24, IF(table!B8 =  "enum",C24,IF(table!F8 =  "textarea",D24,  B24 ))              ))</f>
        <v xml:space="preserve">                &lt;div class='mb-3 row'&gt;
                    &lt;label for='inputnm_pengguna' class='col-sm-2 col-form-label'&gt;Nm_Pengguna&lt;/label&gt;
                    &lt;div class='col-sm-10'&gt;
                        &lt;input type='text' class='form-control' id='inputnm_pengguna' name='nm_pengguna' required&gt;
                    &lt;/div&gt;
                &lt;/div&gt;</v>
      </c>
    </row>
    <row r="25" spans="2:6" ht="36" customHeight="1" x14ac:dyDescent="0.25">
      <c r="B25" t="str">
        <f>IF(table!A9 &lt;&gt; "", CONCATENATE($B$8,table!A9,$B$9,PROPER(table!A9),$B$10,table!F9,$B$11,table!A9,$B$12,table!A9,$B$13 ), "")</f>
        <v xml:space="preserve">                &lt;div class='mb-3 row'&gt;
                    &lt;label for='inputlevel' class='col-sm-2 col-form-label'&gt;Level&lt;/label&gt;
                    &lt;div class='col-sm-10'&gt;
                        &lt;input type='select' class='form-control' id='inputlevel' name='level' required&gt;
                    &lt;/div&gt;
                &lt;/div&gt;</v>
      </c>
      <c r="C25" s="8" t="str">
        <f>IF(table!A9 &lt;&gt; "",   IF(table!B9 = "enum",CONCATENATE($C$8,table!A9,$C$9,PROPER(table!A9),$C$10,$C$11,table!A9,$C$12,table!A9,$C$13,CONCATENATE("$",table!A9," =['", table!C9,"];  
foreach($",table!A9 ),"    as $row) ?&gt;   &lt;?php
if($val = $",$C$1,"['",table!A9,"']){ ?&gt;
&lt;option value='&lt;?= $val ?&gt;' selected&gt;&lt;?= $val ?&gt;&lt;/option&gt;
&lt;?php }else{ ?&gt;", $C$15),           B25 ), "")</f>
        <v xml:space="preserve">                &lt;div class="mb-3 row"&gt;
                    &lt;label for="inputlevel" class="col-sm-2 col-form-label"&gt;Level
&lt;/label&gt;
                    &lt;div class="col-sm-10"&gt;
                        &lt;select class="form-control" name="level" id="inputlevel"&gt;
                            &lt;?php
                           $level =['pelanggan', 'petugas bumdes', 'petugas lapangan', 'ketua unit air', 'ketua bumdes'];  
foreach($level    as $row) ?&gt;   &lt;?php
if($val = $user['level']){ ?&gt;
&lt;option value='&lt;?= $val ?&gt;' selected&gt;&lt;?= $val ?&gt;&lt;/option&gt;
&lt;?php }else{ ?&gt; as  $val) {
                            ?&gt;
                                &lt;option value="&lt;?= $val ?&gt;"&gt;&lt;?= $val ?&gt;&lt;/option&gt;
                            &lt;?php
                            }
                            ?&gt;
                        &lt;/select&gt;                        
                    &lt;/div&gt;
                &lt;/div&gt;</v>
      </c>
      <c r="D25" t="str">
        <f>IF(table!A9 &lt;&gt; "", CONCATENATE($D$8,table!A9,$D$9,PROPER(table!A9),$D$10, $D$11,table!A9,$D$12,table!A9,$D$13,table!A9,$D$14 ), "")</f>
        <v xml:space="preserve">                &lt;div class='mb-3 row'&gt;
                    &lt;label for='inputlevel' class='col-sm-2 col-form-label'&gt;Level&lt;/label&gt;
                    &lt;div class='col-sm-10'&gt;
                        &lt;textarea  class='form-control' id='inputlevel' name='level' required&gt;&lt;? $user['level] ?&gt;&lt;/textarea&gt;
                    &lt;/div&gt;
                &lt;/div&gt;</v>
      </c>
      <c r="E25" s="34" t="str">
        <f>CONCATENATE($E$8,table!A9,$E$9,PROPER(table!A9),$E$10,$E$11,table!A9,$E$12,table!A9,$E$13,CONCATENATE("$",table!D9,"s = QueryManyData('SELECT * FROM ", table!D9,"'); 
foreach($",table!D9,"s"),$E$15,
 CONCATENATE("$", $C$1,"['", table!A9,"'] =  $row['", table!A9,"']       ){ ?&gt;
&lt;option value='&lt;?= $row['", table!A9,"'] ?&gt;' selected&gt;&lt;?= $row['", table!A9,"'] ?&gt;&lt;/option&gt;
&lt;?php }else{
                            ?&gt;"),
 CONCATENATE("&lt;option value='&lt;?= $row['", table!A9,"'] ?&gt;'&gt;&lt;?= $row['", table!A9,"'] ?&gt;&lt;/option&gt;"),$E$17)</f>
        <v xml:space="preserve">                &lt;div class='mb-3 row'&gt;
                    &lt;label for='inputlevel' class='col-sm-2 col-form-label'&gt;Level
&lt;/label&gt;
                    &lt;div class='col-sm-10'&gt;
                        &lt;?php ?&gt;
                        &lt;select class='form-control' name='level' id='inputlevel'&gt;
                            &lt;?php
                           $s = QueryManyData('SELECT * FROM '); 
foreach($s  as  $row) {
if($user['level'] =  $row['level']       ){ ?&gt;
&lt;option value='&lt;?= $row['level'] ?&gt;' selected&gt;&lt;?= $row['level'] ?&gt;&lt;/option&gt;
&lt;?php }else{
                            ?&gt;&lt;option value='&lt;?= $row['level'] ?&gt;'&gt;&lt;?= $row['level'] ?&gt;&lt;/option&gt;&lt;?php
                            }}
                            ?&gt;
                        &lt;/select&gt;                        
                    &lt;/div&gt;
                &lt;/div&gt;</v>
      </c>
      <c r="F25" t="str">
        <f>IF(table!A9 = "", "", IF(table!D9 &lt;&gt; "", E25, IF(table!B9 =  "enum",C25,IF(table!F9 =  "textarea",D25,  B25 ))              ))</f>
        <v xml:space="preserve">                &lt;div class="mb-3 row"&gt;
                    &lt;label for="inputlevel" class="col-sm-2 col-form-label"&gt;Level
&lt;/label&gt;
                    &lt;div class="col-sm-10"&gt;
                        &lt;select class="form-control" name="level" id="inputlevel"&gt;
                            &lt;?php
                           $level =['pelanggan', 'petugas bumdes', 'petugas lapangan', 'ketua unit air', 'ketua bumdes'];  
foreach($level    as $row) ?&gt;   &lt;?php
if($val = $user['level']){ ?&gt;
&lt;option value='&lt;?= $val ?&gt;' selected&gt;&lt;?= $val ?&gt;&lt;/option&gt;
&lt;?php }else{ ?&gt; as  $val) {
                            ?&gt;
                                &lt;option value="&lt;?= $val ?&gt;"&gt;&lt;?= $val ?&gt;&lt;/option&gt;
                            &lt;?php
                            }
                            ?&gt;
                        &lt;/select&gt;                        
                    &lt;/div&gt;
                &lt;/div&gt;</v>
      </c>
    </row>
    <row r="26" spans="2:6" ht="345" x14ac:dyDescent="0.25">
      <c r="D26" t="str">
        <f>IF(table!A10 &lt;&gt; "", CONCATENATE($D$8,table!A10,$D$9,PROPER(table!A10),$D$10, $D$11,table!A10,$D$12,table!A10,$D$13,table!A10,$D$14 ), "")</f>
        <v xml:space="preserve">                &lt;div class='mb-3 row'&gt;
                    &lt;label for='inputid_user' class='col-sm-2 col-form-label'&gt;Id_User&lt;/label&gt;
                    &lt;div class='col-sm-10'&gt;
                        &lt;textarea  class='form-control' id='inputid_user' name='id_user' required&gt;&lt;? $user['id_user] ?&gt;&lt;/textarea&gt;
                    &lt;/div&gt;
                &lt;/div&gt;</v>
      </c>
      <c r="E26" s="34" t="str">
        <f>CONCATENATE($E$8,table!A10,$E$9,PROPER(table!A10),$E$10,$E$11,table!A10,$E$12,table!A10,$E$13,CONCATENATE("$",table!D10,"s = QueryManyData('SELECT * FROM ", table!D10,"'); 
foreach($",table!D10,"s"),$E$15,
 CONCATENATE("$", $C$1,"['", table!A10,"'] =  $row['", table!A10,"']       ){ ?&gt;
&lt;option value='&lt;?= $row['", table!A10,"'] ?&gt;' selected&gt;&lt;?= $row['", table!A10,"'] ?&gt;&lt;/option&gt;
&lt;?php }else{
                            ?&gt;"),
 CONCATENATE("&lt;option value='&lt;?= $row['", table!A10,"'] ?&gt;'&gt;&lt;?= $row['", table!A10,"'] ?&gt;&lt;/option&gt;"),$E$17)</f>
        <v xml:space="preserve">                &lt;div class='mb-3 row'&gt;
                    &lt;label for='inputid_user' class='col-sm-2 col-form-label'&gt;Id_User
&lt;/label&gt;
                    &lt;div class='col-sm-10'&gt;
                        &lt;?php ?&gt;
                        &lt;select class='form-control' name='id_user' id='inputid_user'&gt;
                            &lt;?php
                           $users = QueryManyData('SELECT * FROM user'); 
foreach($users  as  $row) {
if($user['id_user'] =  $row['id_user']       ){ ?&gt;
&lt;option value='&lt;?= $row['id_user'] ?&gt;' selected&gt;&lt;?= $row['id_user'] ?&gt;&lt;/option&gt;
&lt;?php }else{
                            ?&gt;&lt;option value='&lt;?= $row['id_user'] ?&gt;'&gt;&lt;?= $row['id_user'] ?&gt;&lt;/option&gt;&lt;?php
                            }}
                            ?&gt;
                        &lt;/select&gt;                        
                    &lt;/div&gt;
                &lt;/div&gt;</v>
      </c>
      <c r="F26" t="str">
        <f>IF(table!A10 = "", "", IF(table!D10 &lt;&gt; "", E26, IF(table!B10 =  "enum",C26,IF(table!F10 =  "textarea",D26,  B26 ))              ))</f>
        <v xml:space="preserve">                &lt;div class='mb-3 row'&gt;
                    &lt;label for='inputid_user' class='col-sm-2 col-form-label'&gt;Id_User
&lt;/label&gt;
                    &lt;div class='col-sm-10'&gt;
                        &lt;?php ?&gt;
                        &lt;select class='form-control' name='id_user' id='inputid_user'&gt;
                            &lt;?php
                           $users = QueryManyData('SELECT * FROM user'); 
foreach($users  as  $row) {
if($user['id_user'] =  $row['id_user']       ){ ?&gt;
&lt;option value='&lt;?= $row['id_user'] ?&gt;' selected&gt;&lt;?= $row['id_user'] ?&gt;&lt;/option&gt;
&lt;?php }else{
                            ?&gt;&lt;option value='&lt;?= $row['id_user'] ?&gt;'&gt;&lt;?= $row['id_user'] ?&gt;&lt;/option&gt;&lt;?php
                            }}
                            ?&gt;
                        &lt;/select&gt;                        
                    &lt;/div&gt;
                &lt;/div&gt;</v>
      </c>
    </row>
    <row r="27" spans="2:6" x14ac:dyDescent="0.25">
      <c r="D27" t="str">
        <f>IF(table!A11 &lt;&gt; "", CONCATENATE($D$8,table!A11,$D$9,PROPER(table!A11),$D$10, $D$11,table!A11,$D$12,table!A11,$D$13,table!A11,$D$14 ), "")</f>
        <v/>
      </c>
    </row>
    <row r="28" spans="2:6" x14ac:dyDescent="0.25">
      <c r="D28" t="str">
        <f>IF(table!A12 &lt;&gt; "", CONCATENATE($D$8,table!A12,$D$9,PROPER(table!A12),$D$10, $D$11,table!A12,$D$12,table!A12,$D$13,table!A12,$D$14 ), "")</f>
        <v/>
      </c>
    </row>
    <row r="29" spans="2:6" x14ac:dyDescent="0.25">
      <c r="D29" t="str">
        <f>IF(table!A13 &lt;&gt; "", CONCATENATE($D$8,table!A13,$D$9,PROPER(table!A13),$D$10, $D$11,table!A13,$D$12,table!A13,$D$13,table!A13,$D$14 ), "")</f>
        <v/>
      </c>
    </row>
    <row r="30" spans="2:6" x14ac:dyDescent="0.25">
      <c r="D30" t="str">
        <f>IF(table!A14 &lt;&gt; "", CONCATENATE($D$8,table!A14,$D$9,PROPER(table!A14),$D$10, $D$11,table!A14,$D$12,table!A14,$D$13,table!A14,$D$14 ), "")</f>
        <v/>
      </c>
    </row>
    <row r="31" spans="2:6" x14ac:dyDescent="0.25">
      <c r="D31" t="str">
        <f>IF(table!A15 &lt;&gt; "", CONCATENATE($D$8,table!A15,$D$9,PROPER(table!A15),$D$10, $D$11,table!A15,$D$12,table!A15,$D$13,table!A15,$D$14 ), "")</f>
        <v/>
      </c>
    </row>
    <row r="32" spans="2:6" x14ac:dyDescent="0.25">
      <c r="D32" t="str">
        <f>IF(table!A16 &lt;&gt; "", CONCATENATE($D$8,table!A16,$D$9,PROPER(table!A16),$D$10, $D$11,table!A16,$D$12,table!A16,$D$13,table!A16,$D$14 ), "")</f>
        <v/>
      </c>
    </row>
    <row r="33" spans="1:6" x14ac:dyDescent="0.25">
      <c r="D33" t="str">
        <f>IF(table!A17 &lt;&gt; "", CONCATENATE($D$8,table!A17,$D$9,PROPER(table!A17),$D$10, $D$11,table!A17,$D$12,table!A17,$D$13,table!A17,$D$14 ), "")</f>
        <v/>
      </c>
    </row>
    <row r="34" spans="1:6" x14ac:dyDescent="0.25">
      <c r="D34" t="str">
        <f>IF(table!A18 &lt;&gt; "", CONCATENATE($D$8,table!A18,$D$9,PROPER(table!A18),$D$10, $D$11,table!A18,$D$12,table!A18,$D$13,table!A18,$D$14 ), "")</f>
        <v/>
      </c>
    </row>
    <row r="35" spans="1:6" x14ac:dyDescent="0.25">
      <c r="D35" t="str">
        <f>IF(table!A19 &lt;&gt; "", CONCATENATE($D$8,table!A19,$D$9,PROPER(table!A19),$D$10, $D$11,table!A19,$D$12,table!A19,$D$13 ), "")</f>
        <v/>
      </c>
    </row>
    <row r="36" spans="1:6" x14ac:dyDescent="0.25">
      <c r="D36" t="str">
        <f>IF(table!A20 &lt;&gt; "", CONCATENATE($D$8,table!A20,$D$9,PROPER(table!A20),$D$10, $D$11,table!A20,$D$12,table!A20,$D$13 ), "")</f>
        <v/>
      </c>
    </row>
    <row r="37" spans="1:6" x14ac:dyDescent="0.25">
      <c r="D37" t="str">
        <f>IF(table!A21 &lt;&gt; "", CONCATENATE($D$8,table!A21,$D$9,PROPER(table!A21),$D$10, $D$11,table!A21,$D$12,table!A21,$D$13 ), "")</f>
        <v/>
      </c>
    </row>
    <row r="40" spans="1:6" x14ac:dyDescent="0.25">
      <c r="B40" s="28"/>
      <c r="F40" t="str">
        <f>CONCATENATE("&lt;div class='mb-3 row'&gt;
                    &lt;div class='col-sm-2'&gt;
                        &lt;a href='&lt;?= $url ?&gt;/app/",C1,"/index.php' class='btn btn-info btn-sm '&gt;
                            &lt;i class='fas fa-arrow-left'&gt;&lt;/i&gt; kembali
                        &lt;/a&gt;
                    &lt;/div&gt;")</f>
        <v>&lt;div class='mb-3 row'&gt;
                    &lt;div class='col-sm-2'&gt;
                        &lt;a href='&lt;?= $url ?&gt;/app/user/index.php' class='btn btn-info btn-sm '&gt;
                            &lt;i class='fas fa-arrow-left'&gt;&lt;/i&gt; kembali
                        &lt;/a&gt;
                    &lt;/div&gt;</v>
      </c>
    </row>
    <row r="41" spans="1:6" ht="87" customHeight="1" x14ac:dyDescent="0.25">
      <c r="B41" s="3"/>
      <c r="F41" s="3" t="str">
        <f>CONCATENATE("               &lt;div class='col-sm-10'&gt;
                    &lt;button type='submit' name='update", table!$B$1,"' value='update", table!$B$1,"' class='btn btn-success btn-user btn-block'&gt;
                        &lt;i class='fas fa-save'&gt;&lt;/i&gt; UPDATE
                    &lt;/button&gt;
                &lt;/div&gt;
 &lt;/div&gt;")</f>
        <v xml:space="preserve">               &lt;div class='col-sm-10'&gt;
                    &lt;button type='submit' name='updateuser' value='updateuser' class='btn btn-success btn-user btn-block'&gt;
                        &lt;i class='fas fa-save'&gt;&lt;/i&gt; UPDATE
                    &lt;/button&gt;
                &lt;/div&gt;
 &lt;/div&gt;</v>
      </c>
    </row>
    <row r="42" spans="1:6" s="8" customFormat="1" ht="105" x14ac:dyDescent="0.25">
      <c r="A42" s="6"/>
      <c r="B42" s="7"/>
      <c r="F42" s="13" t="s">
        <v>69</v>
      </c>
    </row>
    <row r="43" spans="1:6" x14ac:dyDescent="0.25">
      <c r="B43" s="3"/>
    </row>
    <row r="44" spans="1:6" x14ac:dyDescent="0.25">
      <c r="B44" s="3"/>
    </row>
    <row r="45" spans="1:6" x14ac:dyDescent="0.25">
      <c r="B45" s="3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index</vt:lpstr>
      <vt:lpstr>tambah</vt:lpstr>
      <vt:lpstr>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2024-09-19T20:56:56Z</dcterms:modified>
</cp:coreProperties>
</file>