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defaultThemeVersion="166925"/>
  <mc:AlternateContent xmlns:mc="http://schemas.openxmlformats.org/markup-compatibility/2006">
    <mc:Choice Requires="x15">
      <x15ac:absPath xmlns:x15ac="http://schemas.microsoft.com/office/spreadsheetml/2010/11/ac" url="C:\Users\cw\Documents\"/>
    </mc:Choice>
  </mc:AlternateContent>
  <xr:revisionPtr revIDLastSave="0" documentId="8_{E8C801CB-288A-4A2E-96F9-9449D13AAE29}" xr6:coauthVersionLast="36" xr6:coauthVersionMax="36" xr10:uidLastSave="{00000000-0000-0000-0000-000000000000}"/>
  <bookViews>
    <workbookView xWindow="0" yWindow="0" windowWidth="19200" windowHeight="11385" xr2:uid="{58250049-A8CB-4174-93D8-E0909423AA5D}"/>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 i="1" l="1"/>
  <c r="L5" i="1"/>
  <c r="L6" i="1"/>
  <c r="L7" i="1"/>
  <c r="L8" i="1"/>
  <c r="L9" i="1"/>
  <c r="K4" i="1"/>
  <c r="K5" i="1"/>
  <c r="K6" i="1"/>
  <c r="K7" i="1"/>
  <c r="K8" i="1"/>
  <c r="K9" i="1"/>
  <c r="L2" i="1"/>
  <c r="K2" i="1"/>
  <c r="J4" i="1"/>
  <c r="J5" i="1"/>
  <c r="J6" i="1"/>
  <c r="J7" i="1"/>
  <c r="J8" i="1"/>
  <c r="J9" i="1"/>
  <c r="J2" i="1"/>
  <c r="I4" i="1"/>
  <c r="I11" i="1" s="1"/>
  <c r="I5" i="1"/>
  <c r="I6" i="1"/>
  <c r="I7" i="1"/>
  <c r="I8" i="1"/>
  <c r="I9" i="1"/>
  <c r="I2" i="1"/>
  <c r="I12" i="1" l="1"/>
  <c r="I13" i="1" s="1"/>
  <c r="J11" i="1"/>
  <c r="J12" i="1" s="1"/>
  <c r="J13" i="1" s="1"/>
  <c r="K11" i="1"/>
  <c r="K12" i="1" s="1"/>
  <c r="K13" i="1" s="1"/>
  <c r="L11" i="1"/>
  <c r="L12" i="1" s="1"/>
  <c r="L13" i="1" s="1"/>
  <c r="L15" i="1" l="1"/>
  <c r="M15" i="1"/>
  <c r="L16" i="1"/>
</calcChain>
</file>

<file path=xl/sharedStrings.xml><?xml version="1.0" encoding="utf-8"?>
<sst xmlns="http://schemas.openxmlformats.org/spreadsheetml/2006/main" count="39" uniqueCount="39">
  <si>
    <t>Company</t>
  </si>
  <si>
    <t>Price</t>
  </si>
  <si>
    <t>Market Capital</t>
  </si>
  <si>
    <t>EV</t>
  </si>
  <si>
    <t>Sales</t>
  </si>
  <si>
    <t>EBITDA</t>
  </si>
  <si>
    <t>EBIT</t>
  </si>
  <si>
    <t>Earnings</t>
  </si>
  <si>
    <t>GM</t>
  </si>
  <si>
    <t>Ford</t>
  </si>
  <si>
    <t>Toyota</t>
  </si>
  <si>
    <t>Volkswagen</t>
  </si>
  <si>
    <t>Mercedes Benz</t>
  </si>
  <si>
    <t>BMW</t>
  </si>
  <si>
    <t>Honda</t>
  </si>
  <si>
    <t>Tesla</t>
  </si>
  <si>
    <t>Average</t>
  </si>
  <si>
    <t>Difference</t>
  </si>
  <si>
    <t>Note: The above figures are based on the values taken from the stock market at the given time period.</t>
  </si>
  <si>
    <t>Date: 19/oct/2022</t>
  </si>
  <si>
    <t>EV/Sales</t>
  </si>
  <si>
    <t>EV/EBITDA</t>
  </si>
  <si>
    <t>EV/EBIT</t>
  </si>
  <si>
    <t>P/E</t>
  </si>
  <si>
    <t>Takeaways:</t>
  </si>
  <si>
    <r>
      <t xml:space="preserve">1- We can either do </t>
    </r>
    <r>
      <rPr>
        <i/>
        <sz val="11"/>
        <color theme="1"/>
        <rFont val="Calibri"/>
        <family val="2"/>
        <scheme val="minor"/>
      </rPr>
      <t>"Price/EPS"</t>
    </r>
    <r>
      <rPr>
        <sz val="11"/>
        <color theme="1"/>
        <rFont val="Calibri"/>
        <family val="2"/>
        <scheme val="minor"/>
      </rPr>
      <t xml:space="preserve"> or </t>
    </r>
    <r>
      <rPr>
        <i/>
        <sz val="11"/>
        <color theme="1"/>
        <rFont val="Calibri"/>
        <family val="2"/>
        <scheme val="minor"/>
      </rPr>
      <t xml:space="preserve">"Market capital/Earnings" </t>
    </r>
    <r>
      <rPr>
        <sz val="11"/>
        <color theme="1"/>
        <rFont val="Calibri"/>
        <family val="2"/>
        <scheme val="minor"/>
      </rPr>
      <t>for P/E values.</t>
    </r>
  </si>
  <si>
    <t>2- This method of valuing the stock is not most viable as the companies have different projections and these are the values from the last and does not include future projections. Another point is that these companies have different expenditures policies and criterian.</t>
  </si>
  <si>
    <t>Note: Ford company figures are very inconsistent figures and affecting our calculations adversely, hence they are not taken into consideration.</t>
  </si>
  <si>
    <t>Strong sell</t>
  </si>
  <si>
    <t>Tesla's No. shares</t>
  </si>
  <si>
    <t>Results:</t>
  </si>
  <si>
    <t>2- For this project we have not taken into consideration future projections.</t>
  </si>
  <si>
    <t>3- If we consider the future projections, the company value may very in accordance with the projections made.</t>
  </si>
  <si>
    <t>1- The Tesla is our targeted company in this project and based on The historical performances of The company we can say that The company is worth about</t>
  </si>
  <si>
    <t>3- For calculating the fair value of stock of company b given company a;</t>
  </si>
  <si>
    <t xml:space="preserve">   i- P/E of company a and b is given</t>
  </si>
  <si>
    <t xml:space="preserve">   ii- fair value of company a stock is given;</t>
  </si>
  <si>
    <t>either by multiplying fair value of comp a stocks and divided by (comp a P/E * comp b P/E)</t>
  </si>
  <si>
    <t>or by simply multiplying P/E of comp a into P/E of comp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</si>
</sst>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_-[$$-409]* #,##0.00_ ;_-[$$-409]* \-#,##0.00\ ;_-[$$-409]* &quot;-&quot;??_ ;_-@_ "/>
    <numFmt numFmtId="170" formatCode="_-[$$-409]* #,##0_ ;_-[$$-409]* \-#,##0\ ;_-[$$-409]* &quot;-&quot;??_ ;_-@_ "/>
  </numFmts>
  <fonts count="13">
    <font>
      <sz val="11"/>
      <color theme="1"/>
      <name val="Calibri"/>
      <family val="2"/>
      <scheme val="minor"/>
    </font>
    <font>
      <sz val="11"/>
      <color theme="1"/>
      <name val="Calibri"/>
      <family val="2"/>
      <scheme val="minor"/>
    </font>
    <font>
      <b/>
      <sz val="11"/>
      <color theme="1"/>
      <name val="Calibri"/>
      <family val="2"/>
      <scheme val="minor"/>
    </font>
    <font>
      <b/>
      <sz val="10"/>
      <color theme="1"/>
      <name val="Arial"/>
      <family val="2"/>
    </font>
    <font>
      <sz val="10"/>
      <color theme="1"/>
      <name val="Arial"/>
      <family val="2"/>
    </font>
    <font>
      <sz val="10"/>
      <color rgb="FF232A31"/>
      <name val="Arial"/>
      <family val="2"/>
    </font>
    <font>
      <sz val="10"/>
      <color rgb="FF232A31"/>
      <name val="Yahoo Sans Finance"/>
    </font>
    <font>
      <i/>
      <sz val="11"/>
      <color theme="1"/>
      <name val="Calibri"/>
      <family val="2"/>
      <scheme val="minor"/>
    </font>
    <font>
      <b/>
      <sz val="10"/>
      <color rgb="FF232A31"/>
      <name val="Yahoo Sans Finance"/>
    </font>
    <font>
      <b/>
      <sz val="10"/>
      <color rgb="FF232A31"/>
      <name val="Arial"/>
      <family val="2"/>
    </font>
    <font>
      <sz val="11"/>
      <color theme="1"/>
      <name val="Arial"/>
      <family val="2"/>
    </font>
    <font>
      <b/>
      <sz val="11"/>
      <color rgb="FFFF0000"/>
      <name val="Calibri"/>
      <family val="2"/>
      <scheme val="minor"/>
    </font>
    <font>
      <b/>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27">
    <xf numFmtId="0" fontId="0" fillId="0" borderId="0" xfId="0"/>
    <xf numFmtId="0" fontId="3" fillId="0" borderId="0" xfId="0" applyFont="1" applyBorder="1" applyAlignment="1">
      <alignment wrapText="1"/>
    </xf>
    <xf numFmtId="0" fontId="4" fillId="0" borderId="0" xfId="0" applyFont="1" applyBorder="1" applyAlignment="1">
      <alignment wrapText="1"/>
    </xf>
    <xf numFmtId="0" fontId="4" fillId="0" borderId="0" xfId="0" applyFont="1" applyFill="1" applyBorder="1" applyAlignment="1">
      <alignment wrapText="1"/>
    </xf>
    <xf numFmtId="0" fontId="2" fillId="0" borderId="0" xfId="0" applyFont="1"/>
    <xf numFmtId="0" fontId="3" fillId="0" borderId="0" xfId="0" applyFont="1" applyFill="1" applyBorder="1" applyAlignment="1">
      <alignment wrapText="1"/>
    </xf>
    <xf numFmtId="168" fontId="0" fillId="0" borderId="0" xfId="0" applyNumberFormat="1"/>
    <xf numFmtId="170" fontId="5" fillId="0" borderId="0" xfId="0" applyNumberFormat="1" applyFont="1" applyFill="1" applyBorder="1" applyAlignment="1">
      <alignment horizontal="right" wrapText="1"/>
    </xf>
    <xf numFmtId="170" fontId="6" fillId="0" borderId="0" xfId="0" applyNumberFormat="1" applyFont="1" applyFill="1" applyBorder="1" applyAlignment="1">
      <alignment horizontal="right" wrapText="1"/>
    </xf>
    <xf numFmtId="170" fontId="4" fillId="0" borderId="0" xfId="0" applyNumberFormat="1" applyFont="1" applyFill="1" applyBorder="1" applyAlignment="1">
      <alignment horizontal="right" wrapText="1"/>
    </xf>
    <xf numFmtId="0" fontId="0" fillId="0" borderId="0" xfId="0" applyFont="1"/>
    <xf numFmtId="2" fontId="0" fillId="0" borderId="0" xfId="0" applyNumberFormat="1"/>
    <xf numFmtId="168" fontId="2" fillId="0" borderId="0" xfId="0" applyNumberFormat="1" applyFont="1"/>
    <xf numFmtId="170" fontId="3" fillId="0" borderId="0" xfId="0" applyNumberFormat="1" applyFont="1" applyFill="1" applyBorder="1" applyAlignment="1">
      <alignment horizontal="right" wrapText="1"/>
    </xf>
    <xf numFmtId="170" fontId="8" fillId="0" borderId="0" xfId="0" applyNumberFormat="1" applyFont="1" applyFill="1" applyBorder="1" applyAlignment="1">
      <alignment horizontal="right" wrapText="1"/>
    </xf>
    <xf numFmtId="170" fontId="9" fillId="0" borderId="0" xfId="0" applyNumberFormat="1" applyFont="1" applyFill="1" applyBorder="1" applyAlignment="1">
      <alignment horizontal="right" wrapText="1"/>
    </xf>
    <xf numFmtId="2" fontId="2" fillId="0" borderId="0" xfId="0" applyNumberFormat="1" applyFont="1"/>
    <xf numFmtId="170" fontId="10" fillId="0" borderId="0" xfId="0" applyNumberFormat="1" applyFont="1" applyFill="1" applyBorder="1" applyAlignment="1">
      <alignment horizontal="right" wrapText="1"/>
    </xf>
    <xf numFmtId="168" fontId="4" fillId="0" borderId="0" xfId="0" applyNumberFormat="1" applyFont="1" applyBorder="1" applyAlignment="1">
      <alignment horizontal="right" wrapText="1"/>
    </xf>
    <xf numFmtId="168" fontId="3" fillId="0" borderId="0" xfId="0" applyNumberFormat="1" applyFont="1" applyBorder="1" applyAlignment="1">
      <alignment horizontal="right" wrapText="1"/>
    </xf>
    <xf numFmtId="10" fontId="11" fillId="0" borderId="0" xfId="1" applyNumberFormat="1" applyFont="1" applyFill="1"/>
    <xf numFmtId="0" fontId="11" fillId="0" borderId="0" xfId="0" applyFont="1"/>
    <xf numFmtId="0" fontId="3" fillId="0" borderId="0" xfId="0" applyFont="1" applyFill="1"/>
    <xf numFmtId="15" fontId="2" fillId="0" borderId="0" xfId="0" applyNumberFormat="1" applyFont="1"/>
    <xf numFmtId="170" fontId="2" fillId="0" borderId="0" xfId="0" applyNumberFormat="1" applyFont="1"/>
    <xf numFmtId="0" fontId="7" fillId="0" borderId="0" xfId="0" applyFont="1"/>
    <xf numFmtId="0" fontId="12"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0B368-3B67-4BA5-9B2C-3522B0DB09ED}">
  <dimension ref="A1:M38"/>
  <sheetViews>
    <sheetView tabSelected="1" topLeftCell="A5" workbookViewId="0">
      <selection activeCell="A38" sqref="A38"/>
    </sheetView>
  </sheetViews>
  <sheetFormatPr defaultRowHeight="15"/>
  <cols>
    <col min="1" max="1" width="17.28515625" customWidth="1"/>
    <col min="2" max="2" width="10.42578125" customWidth="1"/>
    <col min="3" max="3" width="26.42578125" customWidth="1"/>
    <col min="4" max="4" width="25.42578125" customWidth="1"/>
    <col min="5" max="5" width="23.5703125" customWidth="1"/>
    <col min="6" max="6" width="21.140625" customWidth="1"/>
    <col min="7" max="7" width="22.5703125" customWidth="1"/>
    <col min="8" max="8" width="21" customWidth="1"/>
    <col min="9" max="9" width="14.5703125" customWidth="1"/>
    <col min="10" max="10" width="15.85546875" customWidth="1"/>
    <col min="11" max="11" width="15.28515625" customWidth="1"/>
    <col min="12" max="12" width="16" customWidth="1"/>
    <col min="13" max="13" width="22.28515625" customWidth="1"/>
  </cols>
  <sheetData>
    <row r="1" spans="1:13">
      <c r="A1" s="1" t="s">
        <v>0</v>
      </c>
      <c r="B1" s="1" t="s">
        <v>1</v>
      </c>
      <c r="C1" s="1" t="s">
        <v>2</v>
      </c>
      <c r="D1" s="1" t="s">
        <v>3</v>
      </c>
      <c r="E1" s="1" t="s">
        <v>4</v>
      </c>
      <c r="F1" s="1" t="s">
        <v>5</v>
      </c>
      <c r="G1" s="1" t="s">
        <v>6</v>
      </c>
      <c r="H1" s="1" t="s">
        <v>7</v>
      </c>
      <c r="I1" s="5" t="s">
        <v>20</v>
      </c>
      <c r="J1" s="5" t="s">
        <v>21</v>
      </c>
      <c r="K1" s="5" t="s">
        <v>22</v>
      </c>
      <c r="L1" s="5" t="s">
        <v>23</v>
      </c>
    </row>
    <row r="2" spans="1:13">
      <c r="A2" s="2" t="s">
        <v>8</v>
      </c>
      <c r="B2" s="18">
        <v>33.85</v>
      </c>
      <c r="C2" s="17">
        <v>49354922575</v>
      </c>
      <c r="D2" s="7">
        <v>143031922575</v>
      </c>
      <c r="E2" s="7">
        <v>132101000000</v>
      </c>
      <c r="F2" s="7">
        <v>22369000000</v>
      </c>
      <c r="G2" s="7">
        <v>10604000000</v>
      </c>
      <c r="H2" s="7">
        <v>7723000000</v>
      </c>
      <c r="I2" s="6">
        <f>D2/E2</f>
        <v>1.0827467057403048</v>
      </c>
      <c r="J2" s="11">
        <f>D2/F2</f>
        <v>6.3942028063391296</v>
      </c>
      <c r="K2" s="11">
        <f>D2/G2</f>
        <v>13.488487606092042</v>
      </c>
      <c r="L2" s="11">
        <f>C2/H2</f>
        <v>6.3906412760585267</v>
      </c>
    </row>
    <row r="3" spans="1:13">
      <c r="A3" s="2" t="s">
        <v>9</v>
      </c>
      <c r="B3" s="18">
        <v>12.07</v>
      </c>
      <c r="C3" s="17">
        <v>48524259363</v>
      </c>
      <c r="D3" s="7">
        <v>48524259363</v>
      </c>
      <c r="E3" s="7">
        <v>43462000</v>
      </c>
      <c r="F3" s="7">
        <v>-243671</v>
      </c>
      <c r="G3" s="7">
        <v>-55215</v>
      </c>
      <c r="H3" s="7">
        <v>-679314</v>
      </c>
      <c r="I3" s="6"/>
      <c r="J3" s="11"/>
      <c r="K3" s="11"/>
      <c r="L3" s="11"/>
    </row>
    <row r="4" spans="1:13">
      <c r="A4" s="2" t="s">
        <v>10</v>
      </c>
      <c r="B4" s="18">
        <v>133.44999999999999</v>
      </c>
      <c r="C4" s="17">
        <v>215009563983</v>
      </c>
      <c r="D4" s="8">
        <v>364546159269</v>
      </c>
      <c r="E4" s="8">
        <v>213365575301</v>
      </c>
      <c r="F4" s="9">
        <v>36677456571</v>
      </c>
      <c r="G4" s="9">
        <v>24080208000</v>
      </c>
      <c r="H4" s="9">
        <v>17966486802</v>
      </c>
      <c r="I4" s="6">
        <f t="shared" ref="I4:I9" si="0">D4/E4</f>
        <v>1.7085519009086909</v>
      </c>
      <c r="J4" s="11">
        <f t="shared" ref="J4:J9" si="1">D4/F4</f>
        <v>9.9392431578049507</v>
      </c>
      <c r="K4" s="11">
        <f t="shared" ref="K4:K9" si="2">D4/G4</f>
        <v>15.13882933523664</v>
      </c>
      <c r="L4" s="11">
        <f t="shared" ref="L4:L9" si="3">C4/H4</f>
        <v>11.967256946364467</v>
      </c>
    </row>
    <row r="5" spans="1:13">
      <c r="A5" s="2" t="s">
        <v>11</v>
      </c>
      <c r="B5" s="18">
        <v>127.12</v>
      </c>
      <c r="C5" s="17">
        <v>75588049350</v>
      </c>
      <c r="D5" s="9">
        <v>211485369620</v>
      </c>
      <c r="E5" s="9">
        <v>247519219765</v>
      </c>
      <c r="F5" s="9">
        <v>49584713070</v>
      </c>
      <c r="G5" s="8">
        <v>22192992060</v>
      </c>
      <c r="H5" s="9">
        <v>16678031575</v>
      </c>
      <c r="I5" s="6">
        <f t="shared" si="0"/>
        <v>0.85441999138809788</v>
      </c>
      <c r="J5" s="11">
        <f t="shared" si="1"/>
        <v>4.2651324677716849</v>
      </c>
      <c r="K5" s="11">
        <f t="shared" si="2"/>
        <v>9.5293761674062445</v>
      </c>
      <c r="L5" s="11">
        <f t="shared" si="3"/>
        <v>4.532192483872306</v>
      </c>
    </row>
    <row r="6" spans="1:13">
      <c r="A6" s="2" t="s">
        <v>12</v>
      </c>
      <c r="B6" s="18">
        <v>56.08</v>
      </c>
      <c r="C6" s="17">
        <v>83279839</v>
      </c>
      <c r="D6" s="9">
        <v>66661276974</v>
      </c>
      <c r="E6" s="9">
        <v>135289333325</v>
      </c>
      <c r="F6" s="9">
        <v>23048677390</v>
      </c>
      <c r="G6" s="9">
        <v>16647681180</v>
      </c>
      <c r="H6" s="9">
        <v>21259962175</v>
      </c>
      <c r="I6" s="6">
        <f t="shared" si="0"/>
        <v>0.49273121047808222</v>
      </c>
      <c r="J6" s="11">
        <f t="shared" si="1"/>
        <v>2.8921953240979437</v>
      </c>
      <c r="K6" s="11">
        <f t="shared" si="2"/>
        <v>4.0042379628272053</v>
      </c>
      <c r="L6" s="11">
        <f t="shared" si="3"/>
        <v>3.9172148244896862E-3</v>
      </c>
    </row>
    <row r="7" spans="1:13">
      <c r="A7" s="2" t="s">
        <v>13</v>
      </c>
      <c r="B7" s="18">
        <v>75.78</v>
      </c>
      <c r="C7" s="17">
        <v>49769132332</v>
      </c>
      <c r="D7" s="9">
        <v>49769132332</v>
      </c>
      <c r="E7" s="9">
        <v>119238869595</v>
      </c>
      <c r="F7" s="7">
        <v>29423239385</v>
      </c>
      <c r="G7" s="9">
        <v>22247818580</v>
      </c>
      <c r="H7" s="9">
        <v>17410357235</v>
      </c>
      <c r="I7" s="6">
        <f t="shared" si="0"/>
        <v>0.41739017235774728</v>
      </c>
      <c r="J7" s="11">
        <f t="shared" si="1"/>
        <v>1.6914905826913251</v>
      </c>
      <c r="K7" s="11">
        <f t="shared" si="2"/>
        <v>2.2370342581245555</v>
      </c>
      <c r="L7" s="11">
        <f t="shared" si="3"/>
        <v>2.8585934027791935</v>
      </c>
    </row>
    <row r="8" spans="1:13">
      <c r="A8" s="2" t="s">
        <v>14</v>
      </c>
      <c r="B8" s="18">
        <v>21.89</v>
      </c>
      <c r="C8" s="17">
        <v>39327594793</v>
      </c>
      <c r="D8" s="9">
        <v>70458833987</v>
      </c>
      <c r="E8" s="9">
        <v>98871378840</v>
      </c>
      <c r="F8" s="8">
        <v>10949242597</v>
      </c>
      <c r="G8" s="8">
        <v>6798841422</v>
      </c>
      <c r="H8" s="9">
        <v>4234390939</v>
      </c>
      <c r="I8" s="6">
        <f t="shared" si="0"/>
        <v>0.71263124691545976</v>
      </c>
      <c r="J8" s="11">
        <f t="shared" si="1"/>
        <v>6.4350418179888651</v>
      </c>
      <c r="K8" s="11">
        <f t="shared" si="2"/>
        <v>10.363358933333274</v>
      </c>
      <c r="L8" s="11">
        <f t="shared" si="3"/>
        <v>9.2876627027469656</v>
      </c>
    </row>
    <row r="9" spans="1:13">
      <c r="A9" s="1" t="s">
        <v>15</v>
      </c>
      <c r="B9" s="19">
        <v>222.48</v>
      </c>
      <c r="C9" s="13">
        <v>696036750140</v>
      </c>
      <c r="D9" s="14">
        <v>702701750140</v>
      </c>
      <c r="E9" s="15">
        <v>67166000000</v>
      </c>
      <c r="F9" s="15">
        <v>14330000000</v>
      </c>
      <c r="G9" s="15">
        <v>10919000000</v>
      </c>
      <c r="H9" s="15">
        <v>9508000000</v>
      </c>
      <c r="I9" s="12">
        <f t="shared" si="0"/>
        <v>10.462164638954233</v>
      </c>
      <c r="J9" s="16">
        <f t="shared" si="1"/>
        <v>49.037107476622474</v>
      </c>
      <c r="K9" s="16">
        <f t="shared" si="2"/>
        <v>64.355870513783316</v>
      </c>
      <c r="L9" s="16">
        <f t="shared" si="3"/>
        <v>73.205379694993695</v>
      </c>
    </row>
    <row r="10" spans="1:13">
      <c r="A10" s="2"/>
      <c r="B10" s="3"/>
      <c r="C10" s="3"/>
      <c r="D10" s="3"/>
      <c r="E10" s="3"/>
      <c r="F10" s="3"/>
      <c r="G10" s="3"/>
      <c r="H10" s="3"/>
    </row>
    <row r="11" spans="1:13">
      <c r="A11" s="1" t="s">
        <v>16</v>
      </c>
      <c r="B11" s="3"/>
      <c r="C11" s="3"/>
      <c r="D11" s="3"/>
      <c r="E11" s="3"/>
      <c r="F11" s="3"/>
      <c r="G11" s="3"/>
      <c r="H11" s="3"/>
      <c r="I11" s="12">
        <f>AVERAGE(I2:I9)</f>
        <v>2.2472336952489451</v>
      </c>
      <c r="J11" s="12">
        <f>AVERAGE(J2:J9)</f>
        <v>11.522059090473769</v>
      </c>
      <c r="K11" s="12">
        <f>AVERAGE(K2:K9)</f>
        <v>17.016742110971897</v>
      </c>
      <c r="L11" s="12">
        <f>AVERAGE(L2:L9)</f>
        <v>15.463663388805662</v>
      </c>
    </row>
    <row r="12" spans="1:13">
      <c r="A12" s="1" t="s">
        <v>17</v>
      </c>
      <c r="B12" s="3"/>
      <c r="C12" s="3"/>
      <c r="D12" s="3"/>
      <c r="E12" s="3"/>
      <c r="F12" s="3"/>
      <c r="G12" s="3"/>
      <c r="H12" s="3"/>
      <c r="I12" s="16">
        <f>I9/I11</f>
        <v>4.6555748345501957</v>
      </c>
      <c r="J12" s="16">
        <f>J9/J11</f>
        <v>4.2559326498477574</v>
      </c>
      <c r="K12" s="16">
        <f>K9/K11</f>
        <v>3.7819148985215292</v>
      </c>
      <c r="L12" s="16">
        <f>L9/L11</f>
        <v>4.7340256868232133</v>
      </c>
    </row>
    <row r="13" spans="1:13">
      <c r="I13" s="12">
        <f>$B$9/I12</f>
        <v>47.787868932729801</v>
      </c>
      <c r="J13" s="12">
        <f>$B$9/J12</f>
        <v>52.275263333398499</v>
      </c>
      <c r="K13" s="12">
        <f>$B$9/K12</f>
        <v>58.827341695862721</v>
      </c>
      <c r="L13" s="12">
        <f>$B$9/L12</f>
        <v>46.995942717263979</v>
      </c>
    </row>
    <row r="15" spans="1:13">
      <c r="L15" s="12">
        <f>AVERAGE(I13:L13)</f>
        <v>51.471604169813745</v>
      </c>
      <c r="M15" s="24">
        <f>L15*C18</f>
        <v>161284727517.98627</v>
      </c>
    </row>
    <row r="16" spans="1:13">
      <c r="L16" s="20">
        <f>L15/B9-1</f>
        <v>-0.76864615169986628</v>
      </c>
      <c r="M16" s="21" t="s">
        <v>28</v>
      </c>
    </row>
    <row r="18" spans="1:8">
      <c r="A18" s="4" t="s">
        <v>29</v>
      </c>
      <c r="B18" s="23">
        <v>44853</v>
      </c>
      <c r="C18" s="22">
        <v>3133470000</v>
      </c>
    </row>
    <row r="20" spans="1:8">
      <c r="A20" s="4" t="s">
        <v>30</v>
      </c>
    </row>
    <row r="21" spans="1:8">
      <c r="A21" s="25" t="s">
        <v>33</v>
      </c>
      <c r="H21" s="24">
        <v>161284727517.98627</v>
      </c>
    </row>
    <row r="22" spans="1:8">
      <c r="A22" s="25" t="s">
        <v>31</v>
      </c>
    </row>
    <row r="23" spans="1:8">
      <c r="A23" s="25" t="s">
        <v>32</v>
      </c>
    </row>
    <row r="26" spans="1:8">
      <c r="A26" s="4" t="s">
        <v>18</v>
      </c>
    </row>
    <row r="27" spans="1:8">
      <c r="A27" s="4" t="s">
        <v>19</v>
      </c>
    </row>
    <row r="29" spans="1:8">
      <c r="A29" s="4" t="s">
        <v>27</v>
      </c>
    </row>
    <row r="30" spans="1:8">
      <c r="A30" s="10"/>
    </row>
    <row r="31" spans="1:8">
      <c r="A31" s="4" t="s">
        <v>24</v>
      </c>
    </row>
    <row r="32" spans="1:8">
      <c r="A32" s="10" t="s">
        <v>25</v>
      </c>
    </row>
    <row r="33" spans="1:1">
      <c r="A33" s="10" t="s">
        <v>26</v>
      </c>
    </row>
    <row r="34" spans="1:1">
      <c r="A34" s="10" t="s">
        <v>34</v>
      </c>
    </row>
    <row r="35" spans="1:1">
      <c r="A35" s="10" t="s">
        <v>35</v>
      </c>
    </row>
    <row r="36" spans="1:1">
      <c r="A36" s="10" t="s">
        <v>36</v>
      </c>
    </row>
    <row r="37" spans="1:1">
      <c r="A37" s="26" t="s">
        <v>37</v>
      </c>
    </row>
    <row r="38" spans="1:1">
      <c r="A38" s="26" t="s">
        <v>38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cw</dc:creator>
  <cp:lastModifiedBy>cw</cp:lastModifiedBy>
  <dcterms:created xsi:type="dcterms:W3CDTF">2022-10-19T14:24:07Z</dcterms:created>
  <dcterms:modified xsi:type="dcterms:W3CDTF">2022-10-19T15:58:32Z</dcterms:modified>
</cp:coreProperties>
</file>